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803" activeTab="3"/>
  </bookViews>
  <sheets>
    <sheet name="汇总" sheetId="1" r:id="rId1"/>
    <sheet name="沈阳2019" sheetId="2" state="hidden" r:id="rId2"/>
    <sheet name="鞍山2019" sheetId="3" state="hidden" r:id="rId3"/>
    <sheet name="明细" sheetId="4" r:id="rId4"/>
    <sheet name="本溪2020" sheetId="5" state="hidden" r:id="rId5"/>
    <sheet name="丹东2019" sheetId="6" state="hidden" r:id="rId6"/>
    <sheet name="锦州2019" sheetId="7" state="hidden" r:id="rId7"/>
    <sheet name="营口2019" sheetId="8" state="hidden" r:id="rId8"/>
    <sheet name="阜新2019" sheetId="9" state="hidden" r:id="rId9"/>
    <sheet name="辽阳2019" sheetId="10" state="hidden" r:id="rId10"/>
    <sheet name="盘锦2019" sheetId="11" state="hidden" r:id="rId11"/>
    <sheet name="铁岭2019" sheetId="12" state="hidden" r:id="rId12"/>
    <sheet name="朝阳2019" sheetId="13" state="hidden" r:id="rId13"/>
    <sheet name="葫芦岛2019" sheetId="14" state="hidden" r:id="rId14"/>
  </sheets>
  <definedNames>
    <definedName name="_xlnm._FilterDatabase" localSheetId="7" hidden="1">营口2019!$A$5:$AJ$71</definedName>
    <definedName name="_xlnm._FilterDatabase" localSheetId="8" hidden="1">阜新2019!$A$5:$AM$1120</definedName>
    <definedName name="_xlnm._FilterDatabase" localSheetId="9" hidden="1">辽阳2019!$A$5:$AJ$181</definedName>
    <definedName name="_xlnm._FilterDatabase" localSheetId="10" hidden="1">盘锦2019!$A$5:$AK$197</definedName>
    <definedName name="_xlnm._FilterDatabase" localSheetId="11" hidden="1">铁岭2019!$A$5:$AK$446</definedName>
    <definedName name="_xlnm._FilterDatabase" localSheetId="12" hidden="1">朝阳2019!$A$5:$AK$1444</definedName>
    <definedName name="_xlnm._FilterDatabase" localSheetId="13" hidden="1">葫芦岛2019!$A$5:$AK$707</definedName>
    <definedName name="_xlnm._FilterDatabase" localSheetId="2" hidden="1">鞍山2019!$A$5:$S$179</definedName>
    <definedName name="_xlnm._FilterDatabase" localSheetId="4" hidden="1">本溪2020!$A$5:$S$111</definedName>
    <definedName name="_xlnm._FilterDatabase" localSheetId="5" hidden="1">丹东2019!$A$5:$S$229</definedName>
    <definedName name="_xlnm._FilterDatabase" localSheetId="0" hidden="1">汇总!$A$6:$P$12</definedName>
    <definedName name="_xlnm._FilterDatabase" localSheetId="6" hidden="1">锦州2019!$A$5:$AJ$153</definedName>
    <definedName name="_xlnm._FilterDatabase" localSheetId="3" hidden="1">明细!$A$9:$S$167</definedName>
    <definedName name="_xlnm._FilterDatabase" localSheetId="1" hidden="1">沈阳2019!$A$5:$S$95</definedName>
    <definedName name="_xlnm.Print_Area" localSheetId="3">明细!$A$1:$S$168</definedName>
    <definedName name="_xlnm.Print_Titles" localSheetId="0">汇总!$2:5</definedName>
  </definedNames>
  <calcPr calcId="144525"/>
</workbook>
</file>

<file path=xl/sharedStrings.xml><?xml version="1.0" encoding="utf-8"?>
<sst xmlns="http://schemas.openxmlformats.org/spreadsheetml/2006/main" count="29168" uniqueCount="6747">
  <si>
    <t>附表4-1</t>
  </si>
  <si>
    <t>朝阳市2024年农村公路安防工程建议计划汇总表</t>
  </si>
  <si>
    <t>市别</t>
  </si>
  <si>
    <t>县别</t>
  </si>
  <si>
    <t>隐患里程</t>
  </si>
  <si>
    <t>处置工程数量</t>
  </si>
  <si>
    <t>投资
估算
（万元）</t>
  </si>
  <si>
    <t>备注</t>
  </si>
  <si>
    <t>钢护栏（米）</t>
  </si>
  <si>
    <t>标志（个）</t>
  </si>
  <si>
    <t>标线（米）</t>
  </si>
  <si>
    <t>警示诱导设施（个）</t>
  </si>
  <si>
    <t>减速丘（个）</t>
  </si>
  <si>
    <t>悬臂式</t>
  </si>
  <si>
    <t>单柱式</t>
  </si>
  <si>
    <t>线形诱导标</t>
  </si>
  <si>
    <t>道口标柱</t>
  </si>
  <si>
    <t>示警桩</t>
  </si>
  <si>
    <t>凸面镜</t>
  </si>
  <si>
    <t>朝阳市</t>
  </si>
  <si>
    <t>凌源市</t>
  </si>
  <si>
    <t>朝阳县</t>
  </si>
  <si>
    <t>建平县</t>
  </si>
  <si>
    <t>喀左县</t>
  </si>
  <si>
    <t>双塔区</t>
  </si>
  <si>
    <t>龙城区</t>
  </si>
  <si>
    <t>辽宁省2019年村级公路安防工程预安排计划</t>
  </si>
  <si>
    <r>
      <rPr>
        <b/>
        <sz val="11"/>
        <color indexed="8"/>
        <rFont val="宋体"/>
        <charset val="134"/>
      </rPr>
      <t>序号</t>
    </r>
  </si>
  <si>
    <r>
      <rPr>
        <b/>
        <sz val="11"/>
        <color indexed="8"/>
        <rFont val="宋体"/>
        <charset val="134"/>
      </rPr>
      <t>市</t>
    </r>
  </si>
  <si>
    <r>
      <rPr>
        <b/>
        <sz val="11"/>
        <color indexed="8"/>
        <rFont val="宋体"/>
        <charset val="134"/>
      </rPr>
      <t>县</t>
    </r>
  </si>
  <si>
    <r>
      <rPr>
        <b/>
        <sz val="11"/>
        <color indexed="8"/>
        <rFont val="宋体"/>
        <charset val="134"/>
      </rPr>
      <t>公路编号</t>
    </r>
  </si>
  <si>
    <t>路线
名称</t>
  </si>
  <si>
    <t>起点  桩号</t>
  </si>
  <si>
    <t>终点  桩号</t>
  </si>
  <si>
    <t>里程 （公里）</t>
  </si>
  <si>
    <t>钢护栏长度（米）</t>
  </si>
  <si>
    <t>标志数量</t>
  </si>
  <si>
    <t>标线
长度（米）</t>
  </si>
  <si>
    <t>警示诱导设施</t>
  </si>
  <si>
    <t>悬臂式（个）</t>
  </si>
  <si>
    <t>单柱式（个）</t>
  </si>
  <si>
    <t>线形诱导标（个）</t>
  </si>
  <si>
    <t>道口
标柱（个）</t>
  </si>
  <si>
    <t>示警桩（个）</t>
  </si>
  <si>
    <t>凸面反光镜（个）</t>
  </si>
  <si>
    <t>沈阳市</t>
  </si>
  <si>
    <t>苏家屯区</t>
  </si>
  <si>
    <t>C112210111</t>
  </si>
  <si>
    <t>黑林线</t>
  </si>
  <si>
    <t>K2+200</t>
  </si>
  <si>
    <t>K2+320</t>
  </si>
  <si>
    <t>C156210111</t>
  </si>
  <si>
    <t>大肖线</t>
  </si>
  <si>
    <t>K0+100</t>
  </si>
  <si>
    <t>K1+900</t>
  </si>
  <si>
    <t>C158210111</t>
  </si>
  <si>
    <t>互助线</t>
  </si>
  <si>
    <t>K1+300</t>
  </si>
  <si>
    <t>C160210111</t>
  </si>
  <si>
    <t>宝金线</t>
  </si>
  <si>
    <t>K0+300</t>
  </si>
  <si>
    <t>K0+570</t>
  </si>
  <si>
    <t>C190210111</t>
  </si>
  <si>
    <t>羿互线</t>
  </si>
  <si>
    <t>K2+000</t>
  </si>
  <si>
    <t>K2+600</t>
  </si>
  <si>
    <t>CTT4210111</t>
  </si>
  <si>
    <t>羿宝线</t>
  </si>
  <si>
    <t>K0+470</t>
  </si>
  <si>
    <t>K0+710</t>
  </si>
  <si>
    <t>C1B9210111</t>
  </si>
  <si>
    <t>王拉线</t>
  </si>
  <si>
    <t>K1+000</t>
  </si>
  <si>
    <t>C1C2210111</t>
  </si>
  <si>
    <t>王张线</t>
  </si>
  <si>
    <t>K0+200</t>
  </si>
  <si>
    <t>C151210111</t>
  </si>
  <si>
    <t>来胜线</t>
  </si>
  <si>
    <t>K0+450</t>
  </si>
  <si>
    <t>K0+900</t>
  </si>
  <si>
    <t>C152210111</t>
  </si>
  <si>
    <t>来仁线</t>
  </si>
  <si>
    <t>K0+500</t>
  </si>
  <si>
    <t>K1+400</t>
  </si>
  <si>
    <t>C1B7210111</t>
  </si>
  <si>
    <t>苏达线</t>
  </si>
  <si>
    <t>K0+070</t>
  </si>
  <si>
    <t>K0+230</t>
  </si>
  <si>
    <t>CTU7210111</t>
  </si>
  <si>
    <t>大洼线</t>
  </si>
  <si>
    <t>K0+680</t>
  </si>
  <si>
    <t>K0+970</t>
  </si>
  <si>
    <t>C1C3210111</t>
  </si>
  <si>
    <t>五浪线</t>
  </si>
  <si>
    <t>C128210111</t>
  </si>
  <si>
    <t>武荒线</t>
  </si>
  <si>
    <t>K3+670</t>
  </si>
  <si>
    <t>K6+000</t>
  </si>
  <si>
    <t>C149210111</t>
  </si>
  <si>
    <t>邵后线</t>
  </si>
  <si>
    <t>K0+000</t>
  </si>
  <si>
    <t>K0+072</t>
  </si>
  <si>
    <t>K3+220</t>
  </si>
  <si>
    <t>浑南区</t>
  </si>
  <si>
    <t>C1UD210112</t>
  </si>
  <si>
    <t>曾十线</t>
  </si>
  <si>
    <t>K1+500</t>
  </si>
  <si>
    <t>C1H7210112</t>
  </si>
  <si>
    <t>房章线</t>
  </si>
  <si>
    <t>K0+125</t>
  </si>
  <si>
    <t>CTK2210112</t>
  </si>
  <si>
    <t>马上线</t>
  </si>
  <si>
    <t>K0+600</t>
  </si>
  <si>
    <t>K0+860</t>
  </si>
  <si>
    <t>C1R3210112</t>
  </si>
  <si>
    <t>高兴线</t>
  </si>
  <si>
    <t>C1T1210112</t>
  </si>
  <si>
    <t>赵东线</t>
  </si>
  <si>
    <t>C1R8210112</t>
  </si>
  <si>
    <t>长公线</t>
  </si>
  <si>
    <t>K0+870</t>
  </si>
  <si>
    <t>K1+110</t>
  </si>
  <si>
    <t>C1R5210112</t>
  </si>
  <si>
    <t>英东线</t>
  </si>
  <si>
    <t>K3+000</t>
  </si>
  <si>
    <t>CTL1210112</t>
  </si>
  <si>
    <t>施收线</t>
  </si>
  <si>
    <t>K0+250</t>
  </si>
  <si>
    <t>K1+800</t>
  </si>
  <si>
    <t>C1V1210112</t>
  </si>
  <si>
    <t>收兵线</t>
  </si>
  <si>
    <t>C1U8210112</t>
  </si>
  <si>
    <t>李收线</t>
  </si>
  <si>
    <t>K1+600</t>
  </si>
  <si>
    <t>C1H9210112</t>
  </si>
  <si>
    <t>李永线</t>
  </si>
  <si>
    <t>K3+700</t>
  </si>
  <si>
    <t>C1V6210112</t>
  </si>
  <si>
    <t>高龙线</t>
  </si>
  <si>
    <t>CTK7210112</t>
  </si>
  <si>
    <t>龙东线</t>
  </si>
  <si>
    <t>C1P7210112</t>
  </si>
  <si>
    <t>潘畜线</t>
  </si>
  <si>
    <t>K3+400</t>
  </si>
  <si>
    <t>K3+600</t>
  </si>
  <si>
    <t>C1T8210112</t>
  </si>
  <si>
    <t>金东线</t>
  </si>
  <si>
    <t>K0+050</t>
  </si>
  <si>
    <r>
      <rPr>
        <sz val="11"/>
        <rFont val="宋体"/>
        <charset val="134"/>
      </rPr>
      <t>K3+</t>
    </r>
    <r>
      <rPr>
        <sz val="11"/>
        <rFont val="宋体"/>
        <charset val="134"/>
      </rPr>
      <t>05</t>
    </r>
    <r>
      <rPr>
        <sz val="11"/>
        <rFont val="宋体"/>
        <charset val="134"/>
      </rPr>
      <t>0</t>
    </r>
  </si>
  <si>
    <t>C1E3210112</t>
  </si>
  <si>
    <t>前魏线</t>
  </si>
  <si>
    <t>K4+900</t>
  </si>
  <si>
    <t>C1E5210112</t>
  </si>
  <si>
    <t>尖小线</t>
  </si>
  <si>
    <t>K0+400</t>
  </si>
  <si>
    <t>K0+550</t>
  </si>
  <si>
    <t>C1E7210112</t>
  </si>
  <si>
    <t>魏疙线</t>
  </si>
  <si>
    <t>C1F2210112</t>
  </si>
  <si>
    <t>常蔡线</t>
  </si>
  <si>
    <t>辽中区</t>
  </si>
  <si>
    <t>CJT2210122</t>
  </si>
  <si>
    <t>马郭线</t>
  </si>
  <si>
    <t>K1+200</t>
  </si>
  <si>
    <t>CTX8210122</t>
  </si>
  <si>
    <t>腰三线</t>
  </si>
  <si>
    <t>K1+590</t>
  </si>
  <si>
    <t>CTPH210122</t>
  </si>
  <si>
    <t>黄岔线</t>
  </si>
  <si>
    <t>CJ03210122</t>
  </si>
  <si>
    <t>孙方线</t>
  </si>
  <si>
    <t>CJN6210122</t>
  </si>
  <si>
    <t>大茨线</t>
  </si>
  <si>
    <t>K3+900</t>
  </si>
  <si>
    <t>CJN5210122</t>
  </si>
  <si>
    <t>马钱线</t>
  </si>
  <si>
    <t>K4+100</t>
  </si>
  <si>
    <t>K4+200</t>
  </si>
  <si>
    <t>CJN2210122</t>
  </si>
  <si>
    <t>双大线</t>
  </si>
  <si>
    <t>K1+053</t>
  </si>
  <si>
    <t>CJN4210122</t>
  </si>
  <si>
    <t>小后线</t>
  </si>
  <si>
    <t>K3+300</t>
  </si>
  <si>
    <t>CJP1210122</t>
  </si>
  <si>
    <t>满长线</t>
  </si>
  <si>
    <t>K0+700</t>
  </si>
  <si>
    <t>K2+500</t>
  </si>
  <si>
    <t>K4+400</t>
  </si>
  <si>
    <t>K4+500</t>
  </si>
  <si>
    <t>CJ08210122</t>
  </si>
  <si>
    <t>苏后线</t>
  </si>
  <si>
    <t>K0+800</t>
  </si>
  <si>
    <t>CTNG210122</t>
  </si>
  <si>
    <t>大西线</t>
  </si>
  <si>
    <t>CJP6210122</t>
  </si>
  <si>
    <t>金胡线</t>
  </si>
  <si>
    <t>CJP9210122</t>
  </si>
  <si>
    <t>三二线</t>
  </si>
  <si>
    <t>CTNP210122</t>
  </si>
  <si>
    <t>二西线</t>
  </si>
  <si>
    <t>C1M1210122</t>
  </si>
  <si>
    <t>二三线</t>
  </si>
  <si>
    <t>CJQ1210122</t>
  </si>
  <si>
    <t>三刘线</t>
  </si>
  <si>
    <t>CJR5210122</t>
  </si>
  <si>
    <t>西花线</t>
  </si>
  <si>
    <t>K1+700</t>
  </si>
  <si>
    <t>CJF4210122</t>
  </si>
  <si>
    <t>老许线</t>
  </si>
  <si>
    <t>K3+430</t>
  </si>
  <si>
    <t>K4+000</t>
  </si>
  <si>
    <t>CJF1210122</t>
  </si>
  <si>
    <t>老八线</t>
  </si>
  <si>
    <t>K3+270</t>
  </si>
  <si>
    <t>K3+470</t>
  </si>
  <si>
    <t>CJF3210122</t>
  </si>
  <si>
    <t>六化线</t>
  </si>
  <si>
    <t>K0+540</t>
  </si>
  <si>
    <t>K0+595</t>
  </si>
  <si>
    <t>CJF5210122</t>
  </si>
  <si>
    <t>韭马线</t>
  </si>
  <si>
    <t>K3+120</t>
  </si>
  <si>
    <t>K3+250</t>
  </si>
  <si>
    <t>CJG9210122</t>
  </si>
  <si>
    <t>皮西线</t>
  </si>
  <si>
    <t>K2+090</t>
  </si>
  <si>
    <t>K2+150</t>
  </si>
  <si>
    <t>CTZ3210122</t>
  </si>
  <si>
    <t>张邵线</t>
  </si>
  <si>
    <t>K11+530</t>
  </si>
  <si>
    <t>K11+580</t>
  </si>
  <si>
    <t>CTZ4210122</t>
  </si>
  <si>
    <t>邵腾线</t>
  </si>
  <si>
    <t>K0+020</t>
  </si>
  <si>
    <t>K1+050</t>
  </si>
  <si>
    <t>CJL6210122</t>
  </si>
  <si>
    <t>卡卡线</t>
  </si>
  <si>
    <t>K1+880</t>
  </si>
  <si>
    <t>CTRH210122</t>
  </si>
  <si>
    <t>十徐线</t>
  </si>
  <si>
    <t>CTQV210122</t>
  </si>
  <si>
    <t>上花线</t>
  </si>
  <si>
    <t>K0+730</t>
  </si>
  <si>
    <t>K2+190</t>
  </si>
  <si>
    <t>康平县</t>
  </si>
  <si>
    <t>CJBJ210123</t>
  </si>
  <si>
    <t>倪南线</t>
  </si>
  <si>
    <t>CJBN210123</t>
  </si>
  <si>
    <t>三小线</t>
  </si>
  <si>
    <t>CJFL210123</t>
  </si>
  <si>
    <t>拉董线</t>
  </si>
  <si>
    <t>CJCA210123</t>
  </si>
  <si>
    <t>CJZ2210123</t>
  </si>
  <si>
    <t>姜黑线</t>
  </si>
  <si>
    <t>K2+700</t>
  </si>
  <si>
    <t>CTRU210123</t>
  </si>
  <si>
    <t>白小线</t>
  </si>
  <si>
    <t>K1+100</t>
  </si>
  <si>
    <t>C1BF210123</t>
  </si>
  <si>
    <t>胜五线</t>
  </si>
  <si>
    <t>CJCG210123</t>
  </si>
  <si>
    <t>南善线</t>
  </si>
  <si>
    <t>K2+800</t>
  </si>
  <si>
    <t>CJDH210123</t>
  </si>
  <si>
    <t>聂聂线</t>
  </si>
  <si>
    <t>CJDQ210123</t>
  </si>
  <si>
    <t>五东线</t>
  </si>
  <si>
    <t>CJDY210123</t>
  </si>
  <si>
    <t>贾刘线</t>
  </si>
  <si>
    <t>K5+300</t>
  </si>
  <si>
    <t>法库县</t>
  </si>
  <si>
    <r>
      <rPr>
        <sz val="11"/>
        <color indexed="8"/>
        <rFont val="宋体"/>
        <charset val="134"/>
      </rPr>
      <t>CTUT</t>
    </r>
    <r>
      <rPr>
        <sz val="11"/>
        <color indexed="8"/>
        <rFont val="宋体"/>
        <charset val="134"/>
      </rPr>
      <t>210124</t>
    </r>
  </si>
  <si>
    <t>顺獾线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</si>
  <si>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0+000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</si>
  <si>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2+000</t>
    </r>
  </si>
  <si>
    <r>
      <rPr>
        <sz val="11"/>
        <color indexed="8"/>
        <rFont val="宋体"/>
        <charset val="134"/>
      </rPr>
      <t>C1ZV</t>
    </r>
    <r>
      <rPr>
        <sz val="11"/>
        <color indexed="8"/>
        <rFont val="宋体"/>
        <charset val="134"/>
      </rPr>
      <t>210124</t>
    </r>
  </si>
  <si>
    <t>大石线</t>
  </si>
  <si>
    <t>K3+500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</si>
  <si>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4+500</t>
    </r>
  </si>
  <si>
    <r>
      <rPr>
        <sz val="11"/>
        <color indexed="8"/>
        <rFont val="宋体"/>
        <charset val="134"/>
      </rPr>
      <t>CUBC</t>
    </r>
    <r>
      <rPr>
        <sz val="11"/>
        <color indexed="8"/>
        <rFont val="宋体"/>
        <charset val="134"/>
      </rPr>
      <t>210124</t>
    </r>
  </si>
  <si>
    <t>邦五线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</si>
  <si>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1+700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</si>
  <si>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3+800</t>
    </r>
  </si>
  <si>
    <t>CJOS210124</t>
  </si>
  <si>
    <t>兴邦线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</si>
  <si>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0+200</t>
    </r>
  </si>
  <si>
    <t>C1ZT210124</t>
  </si>
  <si>
    <t>塔大线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</si>
  <si>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0+400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</si>
  <si>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1+300</t>
    </r>
  </si>
  <si>
    <r>
      <rPr>
        <sz val="11"/>
        <color indexed="8"/>
        <rFont val="宋体"/>
        <charset val="134"/>
      </rPr>
      <t>CJIS</t>
    </r>
    <r>
      <rPr>
        <sz val="11"/>
        <color indexed="8"/>
        <rFont val="宋体"/>
        <charset val="134"/>
      </rPr>
      <t>210124</t>
    </r>
  </si>
  <si>
    <t>塔白线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</si>
  <si>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0+700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</si>
  <si>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1+000</t>
    </r>
  </si>
  <si>
    <r>
      <rPr>
        <sz val="11"/>
        <color indexed="8"/>
        <rFont val="宋体"/>
        <charset val="134"/>
      </rPr>
      <t>CJHC</t>
    </r>
    <r>
      <rPr>
        <sz val="11"/>
        <color indexed="8"/>
        <rFont val="宋体"/>
        <charset val="134"/>
      </rPr>
      <t>210124</t>
    </r>
  </si>
  <si>
    <t>侯刘线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</si>
  <si>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1+400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</si>
  <si>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2+900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</si>
  <si>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5+800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</si>
  <si>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6+100</t>
    </r>
  </si>
  <si>
    <r>
      <rPr>
        <sz val="11"/>
        <color indexed="8"/>
        <rFont val="宋体"/>
        <charset val="134"/>
      </rPr>
      <t>CJLD</t>
    </r>
    <r>
      <rPr>
        <sz val="11"/>
        <color indexed="8"/>
        <rFont val="宋体"/>
        <charset val="134"/>
      </rPr>
      <t>210124</t>
    </r>
  </si>
  <si>
    <t>五老线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</si>
  <si>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0+300</t>
    </r>
  </si>
  <si>
    <r>
      <rPr>
        <sz val="11"/>
        <color indexed="8"/>
        <rFont val="宋体"/>
        <charset val="134"/>
      </rPr>
      <t>C1ZP</t>
    </r>
    <r>
      <rPr>
        <sz val="11"/>
        <color indexed="8"/>
        <rFont val="宋体"/>
        <charset val="134"/>
      </rPr>
      <t>210124</t>
    </r>
  </si>
  <si>
    <t>叶薄线</t>
  </si>
  <si>
    <r>
      <rPr>
        <sz val="11"/>
        <color indexed="8"/>
        <rFont val="宋体"/>
        <charset val="134"/>
      </rPr>
      <t>CJOV</t>
    </r>
    <r>
      <rPr>
        <sz val="11"/>
        <color indexed="8"/>
        <rFont val="宋体"/>
        <charset val="134"/>
      </rPr>
      <t>210124</t>
    </r>
  </si>
  <si>
    <t>前牛线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</si>
  <si>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4+000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</si>
  <si>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4+100</t>
    </r>
  </si>
  <si>
    <r>
      <rPr>
        <sz val="11"/>
        <color indexed="8"/>
        <rFont val="宋体"/>
        <charset val="134"/>
      </rPr>
      <t>CJOE</t>
    </r>
    <r>
      <rPr>
        <sz val="11"/>
        <color indexed="8"/>
        <rFont val="宋体"/>
        <charset val="134"/>
      </rPr>
      <t>210124</t>
    </r>
  </si>
  <si>
    <t>和曲线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</si>
  <si>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0+100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</si>
  <si>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500</t>
    </r>
  </si>
  <si>
    <r>
      <rPr>
        <sz val="11"/>
        <color indexed="8"/>
        <rFont val="宋体"/>
        <charset val="134"/>
      </rPr>
      <t>K5+</t>
    </r>
    <r>
      <rPr>
        <sz val="11"/>
        <color indexed="8"/>
        <rFont val="宋体"/>
        <charset val="134"/>
      </rPr>
      <t>100</t>
    </r>
  </si>
  <si>
    <r>
      <rPr>
        <sz val="11"/>
        <color indexed="8"/>
        <rFont val="宋体"/>
        <charset val="134"/>
      </rPr>
      <t>K5+</t>
    </r>
    <r>
      <rPr>
        <sz val="11"/>
        <color indexed="8"/>
        <rFont val="宋体"/>
        <charset val="134"/>
      </rPr>
      <t>900</t>
    </r>
  </si>
  <si>
    <r>
      <rPr>
        <sz val="11"/>
        <color indexed="8"/>
        <rFont val="宋体"/>
        <charset val="134"/>
      </rPr>
      <t>C1YO</t>
    </r>
    <r>
      <rPr>
        <sz val="11"/>
        <color indexed="8"/>
        <rFont val="宋体"/>
        <charset val="134"/>
      </rPr>
      <t>210124</t>
    </r>
  </si>
  <si>
    <t>柏刘线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</si>
  <si>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2+100</t>
    </r>
  </si>
  <si>
    <r>
      <rPr>
        <sz val="11"/>
        <color indexed="8"/>
        <rFont val="宋体"/>
        <charset val="134"/>
      </rPr>
      <t>C2YO</t>
    </r>
    <r>
      <rPr>
        <sz val="11"/>
        <color indexed="8"/>
        <rFont val="宋体"/>
        <charset val="134"/>
      </rPr>
      <t>210124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</si>
  <si>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2+200</t>
    </r>
  </si>
  <si>
    <t>鞍山市</t>
  </si>
  <si>
    <t>海城市</t>
  </si>
  <si>
    <t>CLT6210381</t>
  </si>
  <si>
    <t>朱金线</t>
  </si>
  <si>
    <t>CLT5210381</t>
  </si>
  <si>
    <t>朱二线</t>
  </si>
  <si>
    <t>CLT4210381</t>
  </si>
  <si>
    <t>庙头线</t>
  </si>
  <si>
    <t>CLTD210381</t>
  </si>
  <si>
    <t>CLSC210381</t>
  </si>
  <si>
    <t>里李线</t>
  </si>
  <si>
    <t>CLSE210381</t>
  </si>
  <si>
    <t>营大线</t>
  </si>
  <si>
    <t>C3UO210381</t>
  </si>
  <si>
    <t>孙石线</t>
  </si>
  <si>
    <t>C3UQ210381</t>
  </si>
  <si>
    <t>石东线</t>
  </si>
  <si>
    <t>C3UY210381</t>
  </si>
  <si>
    <t>夺老线</t>
  </si>
  <si>
    <t>C3V8210381</t>
  </si>
  <si>
    <t>桐王线</t>
  </si>
  <si>
    <t>C3TI210381</t>
  </si>
  <si>
    <t>吉楼线</t>
  </si>
  <si>
    <t>CLRZ210381</t>
  </si>
  <si>
    <t>韩蚂线</t>
  </si>
  <si>
    <t>K3+200</t>
  </si>
  <si>
    <t>CLS0210381</t>
  </si>
  <si>
    <t>东甘线</t>
  </si>
  <si>
    <t>CLS1210381</t>
  </si>
  <si>
    <t>前韩线</t>
  </si>
  <si>
    <t>K2+300</t>
  </si>
  <si>
    <t>CLPC210381</t>
  </si>
  <si>
    <t>八西线</t>
  </si>
  <si>
    <t>CLPI210381</t>
  </si>
  <si>
    <t>耿郭线</t>
  </si>
  <si>
    <t>CLPF210381</t>
  </si>
  <si>
    <t>下外线</t>
  </si>
  <si>
    <t>CLPG210381</t>
  </si>
  <si>
    <t>前太线</t>
  </si>
  <si>
    <t>C3QX210381</t>
  </si>
  <si>
    <t>北古线</t>
  </si>
  <si>
    <t>C3R2210381</t>
  </si>
  <si>
    <t>山莫线</t>
  </si>
  <si>
    <t>C3SF210381</t>
  </si>
  <si>
    <t>外屯线</t>
  </si>
  <si>
    <t>C3Q0210381</t>
  </si>
  <si>
    <t>王王线</t>
  </si>
  <si>
    <t>C3PZ210381</t>
  </si>
  <si>
    <t>前马线</t>
  </si>
  <si>
    <t>C3Q7210381</t>
  </si>
  <si>
    <t>南开线</t>
  </si>
  <si>
    <t>C3P7210381</t>
  </si>
  <si>
    <t>中得线</t>
  </si>
  <si>
    <t>C3S6210381</t>
  </si>
  <si>
    <t>黑王线</t>
  </si>
  <si>
    <t>岫岩县</t>
  </si>
  <si>
    <t>C3HN210323</t>
  </si>
  <si>
    <t>李卧线</t>
  </si>
  <si>
    <t>C3HL210323</t>
  </si>
  <si>
    <t>后罗线</t>
  </si>
  <si>
    <t>C3MO210323</t>
  </si>
  <si>
    <t>黄石线</t>
  </si>
  <si>
    <t>C3MV210323</t>
  </si>
  <si>
    <t>火东线</t>
  </si>
  <si>
    <t>C3LY210323</t>
  </si>
  <si>
    <t>永林线</t>
  </si>
  <si>
    <t>C3M3210323</t>
  </si>
  <si>
    <t>冰王线</t>
  </si>
  <si>
    <t>C3MC210323</t>
  </si>
  <si>
    <t>席三线</t>
  </si>
  <si>
    <t>C3MA210323</t>
  </si>
  <si>
    <t>山周线</t>
  </si>
  <si>
    <t>C3MI210323</t>
  </si>
  <si>
    <t>张孤线</t>
  </si>
  <si>
    <t>C3LE210323</t>
  </si>
  <si>
    <t>贾干线</t>
  </si>
  <si>
    <t>C3K6210323</t>
  </si>
  <si>
    <t>松老线</t>
  </si>
  <si>
    <t>C3IK210323</t>
  </si>
  <si>
    <t>达老线</t>
  </si>
  <si>
    <t>C3IN210323</t>
  </si>
  <si>
    <t>干老线</t>
  </si>
  <si>
    <t>C3IT210323</t>
  </si>
  <si>
    <t>围刘线</t>
  </si>
  <si>
    <t>C3IW210323</t>
  </si>
  <si>
    <t>北北线</t>
  </si>
  <si>
    <t>C3J9210323</t>
  </si>
  <si>
    <t>老狼线</t>
  </si>
  <si>
    <t>C3J2210323</t>
  </si>
  <si>
    <t>纪三线</t>
  </si>
  <si>
    <t>C3JW210323</t>
  </si>
  <si>
    <t>水松线</t>
  </si>
  <si>
    <t>C3JV210323</t>
  </si>
  <si>
    <t>水上线</t>
  </si>
  <si>
    <t>C3JN210323</t>
  </si>
  <si>
    <t>团大线</t>
  </si>
  <si>
    <t>C3JM210323</t>
  </si>
  <si>
    <t>东青线</t>
  </si>
  <si>
    <t>C3L3210323</t>
  </si>
  <si>
    <t>锅小线</t>
  </si>
  <si>
    <t>C3KZ210323</t>
  </si>
  <si>
    <t>高沙线</t>
  </si>
  <si>
    <t>C3NE210323</t>
  </si>
  <si>
    <t>殿上线</t>
  </si>
  <si>
    <t>C3NM210323</t>
  </si>
  <si>
    <t>古青线</t>
  </si>
  <si>
    <t>C3NK210323</t>
  </si>
  <si>
    <t>福上线</t>
  </si>
  <si>
    <t>C3NL210323</t>
  </si>
  <si>
    <t>福小线</t>
  </si>
  <si>
    <t>Y3V2210323</t>
  </si>
  <si>
    <t>老后线</t>
  </si>
  <si>
    <t>Y3S9210323</t>
  </si>
  <si>
    <t>小前线</t>
  </si>
  <si>
    <t>C3NW210323</t>
  </si>
  <si>
    <t>庙九线</t>
  </si>
  <si>
    <t>C3FQ210323</t>
  </si>
  <si>
    <t>新赵线</t>
  </si>
  <si>
    <t>C3G3210323</t>
  </si>
  <si>
    <t>教冻线</t>
  </si>
  <si>
    <t>C3F1210323</t>
  </si>
  <si>
    <t>凌程线</t>
  </si>
  <si>
    <t>千山区</t>
  </si>
  <si>
    <t>C30C210311</t>
  </si>
  <si>
    <t>忠鞍线</t>
  </si>
  <si>
    <t>C305210311</t>
  </si>
  <si>
    <t>汤东线</t>
  </si>
  <si>
    <t>C31Z210311</t>
  </si>
  <si>
    <t>鞍浑线</t>
  </si>
  <si>
    <t>k1+127</t>
  </si>
  <si>
    <t>C331210311</t>
  </si>
  <si>
    <t>前后线</t>
  </si>
  <si>
    <t>台安县</t>
  </si>
  <si>
    <r>
      <rPr>
        <sz val="11"/>
        <rFont val="宋体"/>
        <charset val="134"/>
      </rPr>
      <t>C36H</t>
    </r>
    <r>
      <rPr>
        <sz val="11"/>
        <rFont val="宋体"/>
        <charset val="134"/>
      </rPr>
      <t>210321</t>
    </r>
  </si>
  <si>
    <t>八小线</t>
  </si>
  <si>
    <r>
      <rPr>
        <sz val="11"/>
        <rFont val="宋体"/>
        <charset val="134"/>
      </rPr>
      <t>K0</t>
    </r>
    <r>
      <rPr>
        <sz val="11"/>
        <rFont val="宋体"/>
        <charset val="134"/>
      </rPr>
      <t>+200</t>
    </r>
  </si>
  <si>
    <r>
      <rPr>
        <sz val="11"/>
        <rFont val="宋体"/>
        <charset val="134"/>
      </rPr>
      <t>K0</t>
    </r>
    <r>
      <rPr>
        <sz val="11"/>
        <rFont val="宋体"/>
        <charset val="134"/>
      </rPr>
      <t>+700</t>
    </r>
  </si>
  <si>
    <r>
      <rPr>
        <sz val="11"/>
        <rFont val="宋体"/>
        <charset val="134"/>
      </rPr>
      <t>C3DX</t>
    </r>
    <r>
      <rPr>
        <sz val="11"/>
        <rFont val="宋体"/>
        <charset val="134"/>
      </rPr>
      <t>210321</t>
    </r>
  </si>
  <si>
    <t>夹张线</t>
  </si>
  <si>
    <r>
      <rPr>
        <sz val="11"/>
        <rFont val="宋体"/>
        <charset val="134"/>
      </rPr>
      <t>K0</t>
    </r>
    <r>
      <rPr>
        <sz val="11"/>
        <rFont val="宋体"/>
        <charset val="134"/>
      </rPr>
      <t>+900</t>
    </r>
  </si>
  <si>
    <r>
      <rPr>
        <sz val="11"/>
        <rFont val="宋体"/>
        <charset val="134"/>
      </rPr>
      <t>K1</t>
    </r>
    <r>
      <rPr>
        <sz val="11"/>
        <rFont val="宋体"/>
        <charset val="134"/>
      </rPr>
      <t>+100</t>
    </r>
  </si>
  <si>
    <r>
      <rPr>
        <sz val="11"/>
        <rFont val="宋体"/>
        <charset val="134"/>
      </rPr>
      <t>C3E5</t>
    </r>
    <r>
      <rPr>
        <sz val="11"/>
        <rFont val="宋体"/>
        <charset val="134"/>
      </rPr>
      <t>210321</t>
    </r>
  </si>
  <si>
    <t>殷韩线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</si>
  <si>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0+000</t>
    </r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</si>
  <si>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0+100</t>
    </r>
  </si>
  <si>
    <t>C39W210321</t>
  </si>
  <si>
    <t>欧力线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</si>
  <si>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0+300</t>
    </r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</si>
  <si>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1+000</t>
    </r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</si>
  <si>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1+500</t>
    </r>
  </si>
  <si>
    <t>C3A2210321</t>
  </si>
  <si>
    <t>陈南线</t>
  </si>
  <si>
    <r>
      <rPr>
        <sz val="11"/>
        <rFont val="宋体"/>
        <charset val="134"/>
      </rPr>
      <t>K1</t>
    </r>
    <r>
      <rPr>
        <sz val="11"/>
        <rFont val="宋体"/>
        <charset val="134"/>
      </rPr>
      <t>+000</t>
    </r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</si>
  <si>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1+800</t>
    </r>
  </si>
  <si>
    <t>C3AN210321</t>
  </si>
  <si>
    <t>高南线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</si>
  <si>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0+700</t>
    </r>
  </si>
  <si>
    <t>C3CM210321</t>
  </si>
  <si>
    <t>枣柳线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</si>
  <si>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3+000</t>
    </r>
  </si>
  <si>
    <t>C3DB210321</t>
  </si>
  <si>
    <t>跑西线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</si>
  <si>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1+100</t>
    </r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</si>
  <si>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1+300</t>
    </r>
  </si>
  <si>
    <t>C3EA210321</t>
  </si>
  <si>
    <t>程姜线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</si>
  <si>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0+200</t>
    </r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</si>
  <si>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0+600</t>
    </r>
  </si>
  <si>
    <t>C3DK210321</t>
  </si>
  <si>
    <t>车徐线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</si>
  <si>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1+900</t>
    </r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</si>
  <si>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2+000</t>
    </r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</si>
  <si>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2+200</t>
    </r>
  </si>
  <si>
    <t>C3DJ210321</t>
  </si>
  <si>
    <t>龙赵线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</si>
  <si>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2+300</t>
    </r>
  </si>
  <si>
    <t>C3DL210321</t>
  </si>
  <si>
    <t>殷丁线</t>
  </si>
  <si>
    <t>C3DD210321</t>
  </si>
  <si>
    <t>郎安线</t>
  </si>
  <si>
    <t>C380210321</t>
  </si>
  <si>
    <t>赵五线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</si>
  <si>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1+200</t>
    </r>
  </si>
  <si>
    <t>C37O210321</t>
  </si>
  <si>
    <t>符刘线</t>
  </si>
  <si>
    <t>C37P210321</t>
  </si>
  <si>
    <t>才二线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</si>
  <si>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1+700</t>
    </r>
  </si>
  <si>
    <t>C37Q210321</t>
  </si>
  <si>
    <t>刘南线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</si>
  <si>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1+400</t>
    </r>
  </si>
  <si>
    <t>C38H210321</t>
  </si>
  <si>
    <t>大魏线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</si>
  <si>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3+700</t>
    </r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</si>
  <si>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4+200</t>
    </r>
  </si>
  <si>
    <t>C375210321</t>
  </si>
  <si>
    <t>团六线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</si>
  <si>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2+700</t>
    </r>
  </si>
  <si>
    <t>C3EM210321</t>
  </si>
  <si>
    <t>西姜线</t>
  </si>
  <si>
    <t>C39U210321</t>
  </si>
  <si>
    <t>沙新线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</si>
  <si>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2+500</t>
    </r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</si>
  <si>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2+800</t>
    </r>
  </si>
  <si>
    <t>C39T210321</t>
  </si>
  <si>
    <t>半沙线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</si>
  <si>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0+400</t>
    </r>
  </si>
  <si>
    <t>C39D210321</t>
  </si>
  <si>
    <t>北马线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</si>
  <si>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3+900</t>
    </r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</si>
  <si>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5+000</t>
    </r>
  </si>
  <si>
    <t>C39Q210321</t>
  </si>
  <si>
    <t>杜两线</t>
  </si>
  <si>
    <t>C399210321</t>
  </si>
  <si>
    <t>南桓线</t>
  </si>
  <si>
    <t>C3DF210321</t>
  </si>
  <si>
    <t>新三线</t>
  </si>
  <si>
    <t>C361210321</t>
  </si>
  <si>
    <t>夏赵线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</si>
  <si>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0+900</t>
    </r>
  </si>
  <si>
    <t>C360210321</t>
  </si>
  <si>
    <t>沟夏线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</si>
  <si>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0+500</t>
    </r>
  </si>
  <si>
    <t>C366210321</t>
  </si>
  <si>
    <t>小新线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</si>
  <si>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1+600</t>
    </r>
  </si>
  <si>
    <t>C363210321</t>
  </si>
  <si>
    <t>丁王线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</si>
  <si>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2+900</t>
    </r>
  </si>
  <si>
    <t>C362210321</t>
  </si>
  <si>
    <t>丁丁线</t>
  </si>
  <si>
    <t>C367210321</t>
  </si>
  <si>
    <t>C36A210321</t>
  </si>
  <si>
    <t>南南线</t>
  </si>
  <si>
    <t>C368210321</t>
  </si>
  <si>
    <t>头头线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</si>
  <si>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0+800</t>
    </r>
  </si>
  <si>
    <t>C369210321</t>
  </si>
  <si>
    <t>头二线</t>
  </si>
  <si>
    <r>
      <rPr>
        <sz val="11"/>
        <rFont val="宋体"/>
        <charset val="134"/>
      </rPr>
      <t>K2</t>
    </r>
    <r>
      <rPr>
        <sz val="11"/>
        <rFont val="宋体"/>
        <charset val="134"/>
      </rPr>
      <t>+400</t>
    </r>
  </si>
  <si>
    <t>C364210321</t>
  </si>
  <si>
    <t>新东线</t>
  </si>
  <si>
    <t>C365210321</t>
  </si>
  <si>
    <t>北城线</t>
  </si>
  <si>
    <r>
      <rPr>
        <sz val="11"/>
        <rFont val="宋体"/>
        <charset val="134"/>
      </rPr>
      <t>K2</t>
    </r>
    <r>
      <rPr>
        <sz val="11"/>
        <rFont val="宋体"/>
        <charset val="134"/>
      </rPr>
      <t>+300</t>
    </r>
  </si>
  <si>
    <r>
      <rPr>
        <sz val="11"/>
        <rFont val="宋体"/>
        <charset val="134"/>
      </rPr>
      <t>K2</t>
    </r>
    <r>
      <rPr>
        <sz val="11"/>
        <rFont val="宋体"/>
        <charset val="134"/>
      </rPr>
      <t>+500</t>
    </r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</si>
  <si>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3+500</t>
    </r>
  </si>
  <si>
    <t>C36C210321</t>
  </si>
  <si>
    <t>幺金线</t>
  </si>
  <si>
    <t>C388210321</t>
  </si>
  <si>
    <t>柳新线</t>
  </si>
  <si>
    <t>C38A210321</t>
  </si>
  <si>
    <t>毛白线</t>
  </si>
  <si>
    <r>
      <rPr>
        <sz val="11"/>
        <rFont val="宋体"/>
        <charset val="134"/>
      </rPr>
      <t>K3</t>
    </r>
    <r>
      <rPr>
        <sz val="11"/>
        <rFont val="宋体"/>
        <charset val="134"/>
      </rPr>
      <t>+800</t>
    </r>
  </si>
  <si>
    <r>
      <rPr>
        <sz val="11"/>
        <rFont val="宋体"/>
        <charset val="134"/>
      </rPr>
      <t>K3</t>
    </r>
    <r>
      <rPr>
        <sz val="11"/>
        <rFont val="宋体"/>
        <charset val="134"/>
      </rPr>
      <t>+900</t>
    </r>
  </si>
  <si>
    <t>C3BN210321</t>
  </si>
  <si>
    <t>油张线</t>
  </si>
  <si>
    <t>C3BM210321</t>
  </si>
  <si>
    <t>陈小线</t>
  </si>
  <si>
    <t>C3BW210321</t>
  </si>
  <si>
    <t>河平线</t>
  </si>
  <si>
    <t>C3C9210321</t>
  </si>
  <si>
    <t>黄库线</t>
  </si>
  <si>
    <t>C38W210321</t>
  </si>
  <si>
    <t>纸邢线</t>
  </si>
  <si>
    <t>C395210321</t>
  </si>
  <si>
    <t>胜南线</t>
  </si>
  <si>
    <t>C37K210321</t>
  </si>
  <si>
    <t>王梅线</t>
  </si>
  <si>
    <t>C38T210321</t>
  </si>
  <si>
    <t>唐拐线</t>
  </si>
  <si>
    <t>C36V210321</t>
  </si>
  <si>
    <t>桑于线</t>
  </si>
  <si>
    <t>C38E210321</t>
  </si>
  <si>
    <t>杨大线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</si>
  <si>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3+300</t>
    </r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</si>
  <si>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3+400</t>
    </r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</si>
  <si>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5+100</t>
    </r>
  </si>
  <si>
    <t>C3EW210321</t>
  </si>
  <si>
    <t>金达线</t>
  </si>
  <si>
    <t>C3B2210321</t>
  </si>
  <si>
    <t>岳董线</t>
  </si>
  <si>
    <t>C3B0210321</t>
  </si>
  <si>
    <t>张杨线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</si>
  <si>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2+100</t>
    </r>
  </si>
  <si>
    <t>C3AZ210321</t>
  </si>
  <si>
    <t>达十线</t>
  </si>
  <si>
    <t>C38Q210321</t>
  </si>
  <si>
    <t>雅樊线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</si>
  <si>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2+600</t>
    </r>
  </si>
  <si>
    <t>C3B8210321</t>
  </si>
  <si>
    <t>阿雅线</t>
  </si>
  <si>
    <t>C3B7210321</t>
  </si>
  <si>
    <t>宋新线</t>
  </si>
  <si>
    <t>C3BD210321</t>
  </si>
  <si>
    <t>古小线</t>
  </si>
  <si>
    <r>
      <rPr>
        <sz val="11"/>
        <rFont val="宋体"/>
        <charset val="134"/>
      </rPr>
      <t>K0+</t>
    </r>
    <r>
      <rPr>
        <sz val="11"/>
        <rFont val="宋体"/>
        <charset val="134"/>
      </rPr>
      <t>700</t>
    </r>
  </si>
  <si>
    <t>K2+400</t>
  </si>
  <si>
    <t>C3BF210321</t>
  </si>
  <si>
    <t>达小线</t>
  </si>
  <si>
    <t>C3EP210321</t>
  </si>
  <si>
    <t>西张线</t>
  </si>
  <si>
    <r>
      <rPr>
        <sz val="11"/>
        <rFont val="宋体"/>
        <charset val="134"/>
      </rPr>
      <t>K0+</t>
    </r>
    <r>
      <rPr>
        <sz val="11"/>
        <rFont val="宋体"/>
        <charset val="134"/>
      </rPr>
      <t>000</t>
    </r>
  </si>
  <si>
    <r>
      <rPr>
        <sz val="11"/>
        <rFont val="宋体"/>
        <charset val="134"/>
      </rPr>
      <t>K0+3</t>
    </r>
    <r>
      <rPr>
        <sz val="11"/>
        <rFont val="宋体"/>
        <charset val="134"/>
      </rPr>
      <t>00</t>
    </r>
  </si>
  <si>
    <r>
      <rPr>
        <sz val="11"/>
        <rFont val="宋体"/>
        <charset val="134"/>
      </rPr>
      <t>C3BC21032</t>
    </r>
    <r>
      <rPr>
        <sz val="11"/>
        <rFont val="宋体"/>
        <charset val="134"/>
      </rPr>
      <t>1</t>
    </r>
  </si>
  <si>
    <t>古红线</t>
  </si>
  <si>
    <t>C3BB210321</t>
  </si>
  <si>
    <t>红石线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</si>
  <si>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4+300</t>
    </r>
  </si>
  <si>
    <t>K5+200</t>
  </si>
  <si>
    <t>C36L210321</t>
  </si>
  <si>
    <t>胡东线</t>
  </si>
  <si>
    <r>
      <rPr>
        <sz val="11"/>
        <rFont val="宋体"/>
        <charset val="134"/>
      </rPr>
      <t>C3B621032</t>
    </r>
    <r>
      <rPr>
        <sz val="11"/>
        <rFont val="宋体"/>
        <charset val="134"/>
      </rPr>
      <t>1</t>
    </r>
  </si>
  <si>
    <t>才张线</t>
  </si>
  <si>
    <t>K2+100</t>
  </si>
  <si>
    <t>C38X210321</t>
  </si>
  <si>
    <t>四七线</t>
  </si>
  <si>
    <t>C39B210321</t>
  </si>
  <si>
    <t>耿项线</t>
  </si>
  <si>
    <t>C39A210321</t>
  </si>
  <si>
    <t>耿南线</t>
  </si>
  <si>
    <r>
      <rPr>
        <sz val="11"/>
        <rFont val="宋体"/>
        <charset val="134"/>
      </rPr>
      <t>K0+</t>
    </r>
    <r>
      <rPr>
        <sz val="11"/>
        <rFont val="宋体"/>
        <charset val="134"/>
      </rPr>
      <t>800</t>
    </r>
  </si>
  <si>
    <t>C3A7210321</t>
  </si>
  <si>
    <t>乔坨线</t>
  </si>
  <si>
    <t>C3AD210321</t>
  </si>
  <si>
    <t>平安线</t>
  </si>
  <si>
    <t>K4+700</t>
  </si>
  <si>
    <t>C3A9210321</t>
  </si>
  <si>
    <t>后南线</t>
  </si>
  <si>
    <t>C36S210321</t>
  </si>
  <si>
    <t>唐幺线</t>
  </si>
  <si>
    <t>附表4-2</t>
  </si>
  <si>
    <t>朝阳市2024年农村公路安防工程建议计划</t>
  </si>
  <si>
    <t>序号</t>
  </si>
  <si>
    <t>市</t>
  </si>
  <si>
    <t>县</t>
  </si>
  <si>
    <t>行政等级</t>
  </si>
  <si>
    <t>起点桩号</t>
  </si>
  <si>
    <t>终点桩号</t>
  </si>
  <si>
    <t>是否为三年调查库中项目</t>
  </si>
  <si>
    <t>全市汇总</t>
  </si>
  <si>
    <t>县级</t>
  </si>
  <si>
    <t>乡级</t>
  </si>
  <si>
    <t>村级</t>
  </si>
  <si>
    <t>路网外</t>
  </si>
  <si>
    <t>朝阳</t>
  </si>
  <si>
    <t>宋榆线</t>
  </si>
  <si>
    <t>K1+910</t>
  </si>
  <si>
    <t>是</t>
  </si>
  <si>
    <t>K1+930</t>
  </si>
  <si>
    <t>K2+002</t>
  </si>
  <si>
    <t>K2+160</t>
  </si>
  <si>
    <t>K3+330</t>
  </si>
  <si>
    <t>K3+350</t>
  </si>
  <si>
    <t>K3+522</t>
  </si>
  <si>
    <t>K3+540</t>
  </si>
  <si>
    <t>K7+800</t>
  </si>
  <si>
    <t>凌边线</t>
  </si>
  <si>
    <t>K6+510</t>
  </si>
  <si>
    <t>K7+250</t>
  </si>
  <si>
    <t>K7+930</t>
  </si>
  <si>
    <t>K7+980</t>
  </si>
  <si>
    <t>K9+080</t>
  </si>
  <si>
    <t>K11+280</t>
  </si>
  <si>
    <t>K11+500</t>
  </si>
  <si>
    <t>K13+320</t>
  </si>
  <si>
    <t>K21+640</t>
  </si>
  <si>
    <t>南五线</t>
  </si>
  <si>
    <t>K13+650</t>
  </si>
  <si>
    <t>K15+420</t>
  </si>
  <si>
    <t>K15+730</t>
  </si>
  <si>
    <t>K15+818</t>
  </si>
  <si>
    <t>K15+740</t>
  </si>
  <si>
    <t>K15+800</t>
  </si>
  <si>
    <t xml:space="preserve">K15+85 </t>
  </si>
  <si>
    <t>K17+600</t>
  </si>
  <si>
    <t>K17+740</t>
  </si>
  <si>
    <t>K17+880</t>
  </si>
  <si>
    <t>K18+390</t>
  </si>
  <si>
    <t>K19+800</t>
  </si>
  <si>
    <t>K19+900</t>
  </si>
  <si>
    <t>K20+180</t>
  </si>
  <si>
    <t>K20+35</t>
  </si>
  <si>
    <t>K20+622</t>
  </si>
  <si>
    <t>K20+550</t>
  </si>
  <si>
    <t>K20+630</t>
  </si>
  <si>
    <t>K20+700</t>
  </si>
  <si>
    <t>K21+300</t>
  </si>
  <si>
    <t>K21+120</t>
  </si>
  <si>
    <t>K23+200</t>
  </si>
  <si>
    <t>k23+300</t>
  </si>
  <si>
    <t>K23+500</t>
  </si>
  <si>
    <t>K24+000</t>
  </si>
  <si>
    <t>K24+330</t>
  </si>
  <si>
    <t>K24+520</t>
  </si>
  <si>
    <t>K24+960</t>
  </si>
  <si>
    <t>K25+180</t>
  </si>
  <si>
    <t>K28+210</t>
  </si>
  <si>
    <t>四百线</t>
  </si>
  <si>
    <t>k16+240</t>
  </si>
  <si>
    <t>K18+750</t>
  </si>
  <si>
    <t>叨柏线</t>
  </si>
  <si>
    <t>k8+000</t>
  </si>
  <si>
    <t>k9+600</t>
  </si>
  <si>
    <t>否</t>
  </si>
  <si>
    <t>坤碾线</t>
  </si>
  <si>
    <t>k26+600</t>
  </si>
  <si>
    <t>k27+000</t>
  </si>
  <si>
    <t>k27+300</t>
  </si>
  <si>
    <t>k27+600</t>
  </si>
  <si>
    <t>雹郭线</t>
  </si>
  <si>
    <t>k4+600</t>
  </si>
  <si>
    <t>k5+000</t>
  </si>
  <si>
    <t>楼白线</t>
  </si>
  <si>
    <t>k4+500</t>
  </si>
  <si>
    <t>k5+300</t>
  </si>
  <si>
    <t>k5+800</t>
  </si>
  <si>
    <t>k6+000</t>
  </si>
  <si>
    <t>k6+200</t>
  </si>
  <si>
    <t>k6+300</t>
  </si>
  <si>
    <t>k6+500</t>
  </si>
  <si>
    <t>k7+200</t>
  </si>
  <si>
    <t>k7+400</t>
  </si>
  <si>
    <t>平宣线</t>
  </si>
  <si>
    <t>k10.500</t>
  </si>
  <si>
    <t>k10.900</t>
  </si>
  <si>
    <t>瓦吴线</t>
  </si>
  <si>
    <t>k1+300</t>
  </si>
  <si>
    <t>k1+500</t>
  </si>
  <si>
    <t>牛水线</t>
  </si>
  <si>
    <t>k1+600</t>
  </si>
  <si>
    <t>k2+000</t>
  </si>
  <si>
    <t>瓦牛线</t>
  </si>
  <si>
    <t>k19+300</t>
  </si>
  <si>
    <t>k19+600</t>
  </si>
  <si>
    <t>冯李线</t>
  </si>
  <si>
    <t>k0.800</t>
  </si>
  <si>
    <t>k1.500</t>
  </si>
  <si>
    <t>山平线</t>
  </si>
  <si>
    <t>k0+090</t>
  </si>
  <si>
    <t>k0+300</t>
  </si>
  <si>
    <t>二松线</t>
  </si>
  <si>
    <t>k28+800</t>
  </si>
  <si>
    <t>k29+300</t>
  </si>
  <si>
    <t>三环线</t>
  </si>
  <si>
    <t>k0+800</t>
  </si>
  <si>
    <t>朱馒线</t>
  </si>
  <si>
    <t>K27+000</t>
  </si>
  <si>
    <t>K33+300</t>
  </si>
  <si>
    <t>二缸线</t>
  </si>
  <si>
    <t>K5+000</t>
  </si>
  <si>
    <t>K25+700</t>
  </si>
  <si>
    <t>七松线</t>
  </si>
  <si>
    <t>K21+400</t>
  </si>
  <si>
    <t>朝姚线</t>
  </si>
  <si>
    <t>K9+100</t>
  </si>
  <si>
    <t>K10+200</t>
  </si>
  <si>
    <t>车横线</t>
  </si>
  <si>
    <t>K11+100</t>
  </si>
  <si>
    <t>K13+000</t>
  </si>
  <si>
    <t>长老线</t>
  </si>
  <si>
    <t>那根线</t>
  </si>
  <si>
    <t>K11+700</t>
  </si>
  <si>
    <t>K13+700</t>
  </si>
  <si>
    <t>良北线</t>
  </si>
  <si>
    <t>K10+100</t>
  </si>
  <si>
    <t>营子线</t>
  </si>
  <si>
    <t>新魏线</t>
  </si>
  <si>
    <t>小河线</t>
  </si>
  <si>
    <t>下房线</t>
  </si>
  <si>
    <t>老孤线</t>
  </si>
  <si>
    <t>大上线</t>
  </si>
  <si>
    <t>新养线</t>
  </si>
  <si>
    <t>小小线</t>
  </si>
  <si>
    <t>小养线</t>
  </si>
  <si>
    <t>大二线</t>
  </si>
  <si>
    <t>三南线</t>
  </si>
  <si>
    <t>十西线</t>
  </si>
  <si>
    <t>建古线</t>
  </si>
  <si>
    <t>k0+900</t>
  </si>
  <si>
    <t>k1+000</t>
  </si>
  <si>
    <t>贾西线</t>
  </si>
  <si>
    <t>k1+100</t>
  </si>
  <si>
    <t>西老线</t>
  </si>
  <si>
    <t>k0+500</t>
  </si>
  <si>
    <t>k0+700</t>
  </si>
  <si>
    <t>贾上线</t>
  </si>
  <si>
    <t>k0+040</t>
  </si>
  <si>
    <t>k1+740</t>
  </si>
  <si>
    <t>贾阳线</t>
  </si>
  <si>
    <t>k1+900</t>
  </si>
  <si>
    <t>小阮线</t>
  </si>
  <si>
    <t>k0+200</t>
  </si>
  <si>
    <t>老国线</t>
  </si>
  <si>
    <t>k2+020</t>
  </si>
  <si>
    <t>k2+120</t>
  </si>
  <si>
    <t>海北线</t>
  </si>
  <si>
    <t>k0+290</t>
  </si>
  <si>
    <t>k0+690</t>
  </si>
  <si>
    <t>栾海线</t>
  </si>
  <si>
    <t>k3+200</t>
  </si>
  <si>
    <t>小栾线</t>
  </si>
  <si>
    <t>k1+850</t>
  </si>
  <si>
    <t>k2+050</t>
  </si>
  <si>
    <t>锦窑线</t>
  </si>
  <si>
    <t>k1+700</t>
  </si>
  <si>
    <t>小郑线</t>
  </si>
  <si>
    <t>k0+400</t>
  </si>
  <si>
    <t>k5+200</t>
  </si>
  <si>
    <t>舍东线</t>
  </si>
  <si>
    <t>k2+300</t>
  </si>
  <si>
    <t>锦惠线</t>
  </si>
  <si>
    <t>k3+300</t>
  </si>
  <si>
    <t>k3+400</t>
  </si>
  <si>
    <t>建山线</t>
  </si>
  <si>
    <t>k0+600</t>
  </si>
  <si>
    <t>建庙线</t>
  </si>
  <si>
    <t>建小线</t>
  </si>
  <si>
    <t>K1+750</t>
  </si>
  <si>
    <t>建下线</t>
  </si>
  <si>
    <t>小丰线</t>
  </si>
  <si>
    <t>K0+850</t>
  </si>
  <si>
    <t>奎土线</t>
  </si>
  <si>
    <t>土奎线</t>
  </si>
  <si>
    <t>孟周线</t>
  </si>
  <si>
    <t>四一线</t>
  </si>
  <si>
    <t>小嘎线</t>
  </si>
  <si>
    <t>干马线</t>
  </si>
  <si>
    <t>黑小线</t>
  </si>
  <si>
    <t>后北线</t>
  </si>
  <si>
    <t>黄锦线</t>
  </si>
  <si>
    <t>马万线</t>
  </si>
  <si>
    <t>七东线</t>
  </si>
  <si>
    <t>K2+492</t>
  </si>
  <si>
    <t>文大线</t>
  </si>
  <si>
    <t>K0+841</t>
  </si>
  <si>
    <t>金张线</t>
  </si>
  <si>
    <t>K0+170</t>
  </si>
  <si>
    <t>K5+870</t>
  </si>
  <si>
    <t>K5+970</t>
  </si>
  <si>
    <t>K26+800</t>
  </si>
  <si>
    <t>K36+900</t>
  </si>
  <si>
    <t>K36+960</t>
  </si>
  <si>
    <t>K42+600</t>
  </si>
  <si>
    <t>K42+750</t>
  </si>
  <si>
    <t>K43+200</t>
  </si>
  <si>
    <t>K42+900</t>
  </si>
  <si>
    <t>K43+700</t>
  </si>
  <si>
    <t>K43+870</t>
  </si>
  <si>
    <t>K43+900</t>
  </si>
  <si>
    <t>K43+960</t>
  </si>
  <si>
    <t>K44+100</t>
  </si>
  <si>
    <t>K2+032</t>
  </si>
  <si>
    <t>K2+920</t>
  </si>
  <si>
    <t>K3+080</t>
  </si>
  <si>
    <t>K4+050</t>
  </si>
  <si>
    <t>K4+350</t>
  </si>
  <si>
    <t>K4+950</t>
  </si>
  <si>
    <t>K7+940</t>
  </si>
  <si>
    <t>K7+960</t>
  </si>
  <si>
    <t>K8+450</t>
  </si>
  <si>
    <t>K8+600</t>
  </si>
  <si>
    <t>K12+630</t>
  </si>
  <si>
    <t>K12+750</t>
  </si>
  <si>
    <t>K13+100</t>
  </si>
  <si>
    <t>甘杨线</t>
  </si>
  <si>
    <t>小二线</t>
  </si>
  <si>
    <t>建土线</t>
  </si>
  <si>
    <t>K59+800</t>
  </si>
  <si>
    <t>K63+200</t>
  </si>
  <si>
    <t>孤解线</t>
  </si>
  <si>
    <t>辘拦线</t>
  </si>
  <si>
    <t>K4+300</t>
  </si>
  <si>
    <t>王果线</t>
  </si>
  <si>
    <t>K0+0.3</t>
  </si>
  <si>
    <t>西建线</t>
  </si>
  <si>
    <t>K0+0.5</t>
  </si>
  <si>
    <t>K0+0.8</t>
  </si>
  <si>
    <t>老大线</t>
  </si>
  <si>
    <t>K23+400</t>
  </si>
  <si>
    <t>K23+450</t>
  </si>
  <si>
    <t>户棚线</t>
  </si>
  <si>
    <t>老户线</t>
  </si>
  <si>
    <t>K1+610</t>
  </si>
  <si>
    <t>老河线</t>
  </si>
  <si>
    <t>K1+515</t>
  </si>
  <si>
    <t>北石线</t>
  </si>
  <si>
    <t>K0+320</t>
  </si>
  <si>
    <t>卢于线</t>
  </si>
  <si>
    <t>K0.100</t>
  </si>
  <si>
    <t>K0+1300</t>
  </si>
  <si>
    <t>卢喇线</t>
  </si>
  <si>
    <t>K0+1500</t>
  </si>
  <si>
    <t>吉魏线</t>
  </si>
  <si>
    <t>K0+478</t>
  </si>
  <si>
    <t>K15+588</t>
  </si>
  <si>
    <t>于肖线</t>
  </si>
  <si>
    <t>肖河线</t>
  </si>
  <si>
    <t>农榆线</t>
  </si>
  <si>
    <t>农浩线</t>
  </si>
  <si>
    <t>大九线</t>
  </si>
  <si>
    <t>K18+000</t>
  </si>
  <si>
    <t>K18+180</t>
  </si>
  <si>
    <t>波王线</t>
  </si>
  <si>
    <t>窑养线</t>
  </si>
  <si>
    <t>K1+159</t>
  </si>
  <si>
    <t>王光线</t>
  </si>
  <si>
    <t>K0+863</t>
  </si>
  <si>
    <t>王三线</t>
  </si>
  <si>
    <t>K0+482</t>
  </si>
  <si>
    <t>下水线</t>
  </si>
  <si>
    <t>K10+900</t>
  </si>
  <si>
    <t>京后线</t>
  </si>
  <si>
    <t>0+750</t>
  </si>
  <si>
    <t>西卧线</t>
  </si>
  <si>
    <t>K0+750</t>
  </si>
  <si>
    <t>边召线</t>
  </si>
  <si>
    <t>K0+890</t>
  </si>
  <si>
    <t>K0+946</t>
  </si>
  <si>
    <t>京八线</t>
  </si>
  <si>
    <t>前南线</t>
  </si>
  <si>
    <t>K5+196</t>
  </si>
  <si>
    <t>K5+496</t>
  </si>
  <si>
    <t>王下线</t>
  </si>
  <si>
    <t>下城线</t>
  </si>
  <si>
    <t>广四线</t>
  </si>
  <si>
    <t>香大线</t>
  </si>
  <si>
    <t>K5+120</t>
  </si>
  <si>
    <t>大果线</t>
  </si>
  <si>
    <t>K0+080</t>
  </si>
  <si>
    <t>燃油税</t>
  </si>
  <si>
    <t>车购税</t>
  </si>
  <si>
    <t>本溪市</t>
  </si>
  <si>
    <t>本溪县</t>
  </si>
  <si>
    <t>C53C210521</t>
  </si>
  <si>
    <t>本敬线</t>
  </si>
  <si>
    <t>C5T1210521</t>
  </si>
  <si>
    <t>河北线</t>
  </si>
  <si>
    <t>C5A4210521</t>
  </si>
  <si>
    <t>长边线</t>
  </si>
  <si>
    <t>C5A5210521</t>
  </si>
  <si>
    <t>红大线</t>
  </si>
  <si>
    <t>C5A6210521</t>
  </si>
  <si>
    <t>东洋线</t>
  </si>
  <si>
    <t>C5A7210521</t>
  </si>
  <si>
    <t>荒边线</t>
  </si>
  <si>
    <t>C5A8210521</t>
  </si>
  <si>
    <t>荒汪线</t>
  </si>
  <si>
    <t>C5X7210521</t>
  </si>
  <si>
    <t>河西线</t>
  </si>
  <si>
    <t>C597210521</t>
  </si>
  <si>
    <t>兰于线</t>
  </si>
  <si>
    <t>C598210521</t>
  </si>
  <si>
    <t>汤城线</t>
  </si>
  <si>
    <t>K26+300</t>
  </si>
  <si>
    <t>C5V8210521</t>
  </si>
  <si>
    <t>柳铁线</t>
  </si>
  <si>
    <t>C52Z210521</t>
  </si>
  <si>
    <t>西碱线</t>
  </si>
  <si>
    <t>C5C2210521</t>
  </si>
  <si>
    <t>王排线</t>
  </si>
  <si>
    <t>C5S9210521</t>
  </si>
  <si>
    <t>铁西线</t>
  </si>
  <si>
    <t>C5B4210521</t>
  </si>
  <si>
    <t>民金线</t>
  </si>
  <si>
    <t>C516210521</t>
  </si>
  <si>
    <t>田西线</t>
  </si>
  <si>
    <t>C52L210521</t>
  </si>
  <si>
    <t>盘杨线</t>
  </si>
  <si>
    <t>C518210521</t>
  </si>
  <si>
    <t>田本线</t>
  </si>
  <si>
    <t>C5C3210521</t>
  </si>
  <si>
    <t>魏孙线</t>
  </si>
  <si>
    <t>C5C7210521</t>
  </si>
  <si>
    <t>太荒线</t>
  </si>
  <si>
    <t>K2+900</t>
  </si>
  <si>
    <t>C5V1210521</t>
  </si>
  <si>
    <t>大冰线</t>
  </si>
  <si>
    <t>C5B8210521</t>
  </si>
  <si>
    <t>北蛤线</t>
  </si>
  <si>
    <t>C5C6210521</t>
  </si>
  <si>
    <t>张茅线</t>
  </si>
  <si>
    <t>C5T2210521</t>
  </si>
  <si>
    <t>本沟线</t>
  </si>
  <si>
    <t>C5T5210521</t>
  </si>
  <si>
    <t>石茅线</t>
  </si>
  <si>
    <t>C5R5210521</t>
  </si>
  <si>
    <t>后围线</t>
  </si>
  <si>
    <t>C517210521</t>
  </si>
  <si>
    <t>后崴线</t>
  </si>
  <si>
    <t>C5M910521</t>
  </si>
  <si>
    <t>松养线</t>
  </si>
  <si>
    <t>C5C9210521</t>
  </si>
  <si>
    <t>安老线</t>
  </si>
  <si>
    <t>C5D2210521</t>
  </si>
  <si>
    <t>花花线</t>
  </si>
  <si>
    <t>C5D5210521</t>
  </si>
  <si>
    <t>磙蒿线</t>
  </si>
  <si>
    <t>C52Y210521</t>
  </si>
  <si>
    <t>三碾线</t>
  </si>
  <si>
    <t>C5D4210521</t>
  </si>
  <si>
    <t>田于线</t>
  </si>
  <si>
    <t>C5D7210521</t>
  </si>
  <si>
    <t>红李线</t>
  </si>
  <si>
    <t>C5D8210521</t>
  </si>
  <si>
    <t>安大线</t>
  </si>
  <si>
    <t>C5E4210521</t>
  </si>
  <si>
    <t>红西线</t>
  </si>
  <si>
    <t>C5E6210521</t>
  </si>
  <si>
    <t>小张线</t>
  </si>
  <si>
    <t>C5E9210521</t>
  </si>
  <si>
    <t>肖祁线</t>
  </si>
  <si>
    <t>C5Q7210521</t>
  </si>
  <si>
    <t>金西沟线</t>
  </si>
  <si>
    <t>C5F2210521</t>
  </si>
  <si>
    <t>泥头线</t>
  </si>
  <si>
    <t>C53A210521</t>
  </si>
  <si>
    <t>红杨线</t>
  </si>
  <si>
    <t>C53F210521</t>
  </si>
  <si>
    <t>大背线</t>
  </si>
  <si>
    <t>C5X5210521</t>
  </si>
  <si>
    <t>富家崴子线</t>
  </si>
  <si>
    <t>C5F1210521</t>
  </si>
  <si>
    <t>三木线</t>
  </si>
  <si>
    <t>C565210521</t>
  </si>
  <si>
    <t>马龙线</t>
  </si>
  <si>
    <t>C579210521</t>
  </si>
  <si>
    <t>孟太线</t>
  </si>
  <si>
    <t>C5L5210521</t>
  </si>
  <si>
    <t>粮窑线</t>
  </si>
  <si>
    <t>C52X210521</t>
  </si>
  <si>
    <t>南北线</t>
  </si>
  <si>
    <t>C582210521</t>
  </si>
  <si>
    <t>三四线</t>
  </si>
  <si>
    <t>C586210521</t>
  </si>
  <si>
    <t>碱小线</t>
  </si>
  <si>
    <t>C595210521</t>
  </si>
  <si>
    <t>本谢线</t>
  </si>
  <si>
    <t>C5G4210521</t>
  </si>
  <si>
    <t>马三线</t>
  </si>
  <si>
    <t>C5I5210521</t>
  </si>
  <si>
    <t>磨罗线</t>
  </si>
  <si>
    <t>C5L8210521</t>
  </si>
  <si>
    <t>本河线</t>
  </si>
  <si>
    <t>C5X2210521</t>
  </si>
  <si>
    <t>七八线</t>
  </si>
  <si>
    <t>C52W210521</t>
  </si>
  <si>
    <t>小太线</t>
  </si>
  <si>
    <t>C5W5210521</t>
  </si>
  <si>
    <t>八盘岭线</t>
  </si>
  <si>
    <t>谭大线</t>
  </si>
  <si>
    <t>C53B210521</t>
  </si>
  <si>
    <t>北二线</t>
  </si>
  <si>
    <t>C5I1210521</t>
  </si>
  <si>
    <t>瓦红线</t>
  </si>
  <si>
    <t>C5N6210521</t>
  </si>
  <si>
    <t>小五线</t>
  </si>
  <si>
    <t>C5P5210521</t>
  </si>
  <si>
    <t>姜堡线</t>
  </si>
  <si>
    <t>C5I8210521</t>
  </si>
  <si>
    <t>岭悬线</t>
  </si>
  <si>
    <t>C5H6210521</t>
  </si>
  <si>
    <t>西草线</t>
  </si>
  <si>
    <t>C52J210521</t>
  </si>
  <si>
    <t>五于线</t>
  </si>
  <si>
    <t>C5J5210521</t>
  </si>
  <si>
    <t>刘黄线</t>
  </si>
  <si>
    <t>C5J9210521</t>
  </si>
  <si>
    <t>磨于线</t>
  </si>
  <si>
    <t>C5S7210521</t>
  </si>
  <si>
    <t>黄岭线</t>
  </si>
  <si>
    <t>C5U9210521</t>
  </si>
  <si>
    <t>庙后沟线</t>
  </si>
  <si>
    <t>C5U7210521</t>
  </si>
  <si>
    <t>关马地线</t>
  </si>
  <si>
    <t>南芬区</t>
  </si>
  <si>
    <t>C53J210505</t>
  </si>
  <si>
    <t>程亮线</t>
  </si>
  <si>
    <t>C5VK210505</t>
  </si>
  <si>
    <t>马六线</t>
  </si>
  <si>
    <t>C5VL210505</t>
  </si>
  <si>
    <t>沈三线</t>
  </si>
  <si>
    <t>C51Q210505</t>
  </si>
  <si>
    <t>沈南线</t>
  </si>
  <si>
    <t>C5YT210505</t>
  </si>
  <si>
    <t>杨铁线</t>
  </si>
  <si>
    <t>C5VC210505</t>
  </si>
  <si>
    <t>爱下线</t>
  </si>
  <si>
    <t>C5VM210505</t>
  </si>
  <si>
    <t>施滚线</t>
  </si>
  <si>
    <t>C5VO210505</t>
  </si>
  <si>
    <t>太北线</t>
  </si>
  <si>
    <t>C5ZH210505</t>
  </si>
  <si>
    <t>财仙线</t>
  </si>
  <si>
    <t>C54B210501</t>
  </si>
  <si>
    <t>甬怀线</t>
  </si>
  <si>
    <t>C5ZA210505</t>
  </si>
  <si>
    <t>解小线</t>
  </si>
  <si>
    <t>C5ZE210505</t>
  </si>
  <si>
    <t>郭滴线</t>
  </si>
  <si>
    <t>溪湖区</t>
  </si>
  <si>
    <t>C52T210503</t>
  </si>
  <si>
    <t>C5XJ210503</t>
  </si>
  <si>
    <t>南胡线</t>
  </si>
  <si>
    <t>C5XI210503</t>
  </si>
  <si>
    <t>南西线</t>
  </si>
  <si>
    <t>C53A210503</t>
  </si>
  <si>
    <t>新大线</t>
  </si>
  <si>
    <t>C5XK210503</t>
  </si>
  <si>
    <t>彩营线</t>
  </si>
  <si>
    <t>平山区</t>
  </si>
  <si>
    <t>C54B210502</t>
  </si>
  <si>
    <t>尚六线</t>
  </si>
  <si>
    <t>C57A210502</t>
  </si>
  <si>
    <t>桥石线</t>
  </si>
  <si>
    <t>C57B210502</t>
  </si>
  <si>
    <t>尚乔线</t>
  </si>
  <si>
    <t>C58A210502</t>
  </si>
  <si>
    <t>台宋线</t>
  </si>
  <si>
    <t>C58B210502</t>
  </si>
  <si>
    <t>C59B210502</t>
  </si>
  <si>
    <t>桥小线</t>
  </si>
  <si>
    <t>C5A6210502</t>
  </si>
  <si>
    <t>台二线</t>
  </si>
  <si>
    <t>C5A8210502</t>
  </si>
  <si>
    <t>房南线</t>
  </si>
  <si>
    <t>C5YQ210502</t>
  </si>
  <si>
    <t>兴双线</t>
  </si>
  <si>
    <t>C5ZM210502</t>
  </si>
  <si>
    <t>榆四线</t>
  </si>
  <si>
    <t>C5ZO210502</t>
  </si>
  <si>
    <t>兴西线</t>
  </si>
  <si>
    <t>C5ZQ210502</t>
  </si>
  <si>
    <t>尚二线</t>
  </si>
  <si>
    <t>C5ZR210502</t>
  </si>
  <si>
    <t>桥福线</t>
  </si>
  <si>
    <t>C5ZU210502</t>
  </si>
  <si>
    <t>北关线</t>
  </si>
  <si>
    <t>C5ZW210502</t>
  </si>
  <si>
    <t>北小线</t>
  </si>
  <si>
    <t>C5ZX210502</t>
  </si>
  <si>
    <t>北矿线</t>
  </si>
  <si>
    <t>C5ZY210502</t>
  </si>
  <si>
    <t>北大线</t>
  </si>
  <si>
    <t>丹东市</t>
  </si>
  <si>
    <t>合计</t>
  </si>
  <si>
    <t>东港市</t>
  </si>
  <si>
    <t>CQA7210681</t>
  </si>
  <si>
    <t>小孵线</t>
  </si>
  <si>
    <r>
      <rPr>
        <sz val="11"/>
        <color indexed="8"/>
        <rFont val="宋体"/>
        <charset val="134"/>
      </rPr>
      <t>K0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8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</si>
  <si>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K0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9</t>
    </r>
    <r>
      <rPr>
        <sz val="11"/>
        <color indexed="8"/>
        <rFont val="宋体"/>
        <charset val="134"/>
      </rPr>
      <t>00</t>
    </r>
  </si>
  <si>
    <t>CQA5210681</t>
  </si>
  <si>
    <t>范庙线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</si>
  <si>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0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0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</si>
  <si>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K2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4</t>
    </r>
    <r>
      <rPr>
        <sz val="11"/>
        <color indexed="8"/>
        <rFont val="宋体"/>
        <charset val="134"/>
      </rPr>
      <t>00</t>
    </r>
  </si>
  <si>
    <t>CQC8210681</t>
  </si>
  <si>
    <t>范由线</t>
  </si>
  <si>
    <r>
      <rPr>
        <sz val="11"/>
        <color indexed="8"/>
        <rFont val="宋体"/>
        <charset val="134"/>
      </rPr>
      <t>K1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1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</si>
  <si>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K2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0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</si>
  <si>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K2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3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</si>
  <si>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K3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0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</si>
  <si>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K3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1</t>
    </r>
    <r>
      <rPr>
        <sz val="11"/>
        <color indexed="8"/>
        <rFont val="宋体"/>
        <charset val="134"/>
      </rPr>
      <t>00</t>
    </r>
  </si>
  <si>
    <t>C6R3210681</t>
  </si>
  <si>
    <t>楼小线</t>
  </si>
  <si>
    <r>
      <rPr>
        <sz val="11"/>
        <color indexed="8"/>
        <rFont val="宋体"/>
        <charset val="134"/>
      </rPr>
      <t>K0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1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</si>
  <si>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K0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6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</si>
  <si>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K0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7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</si>
  <si>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K1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</si>
  <si>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K1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3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</si>
  <si>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K2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5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</si>
  <si>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K2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7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</si>
  <si>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K2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9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</si>
  <si>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K4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4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</si>
  <si>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K4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6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</si>
  <si>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K4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7</t>
    </r>
    <r>
      <rPr>
        <sz val="11"/>
        <color indexed="8"/>
        <rFont val="宋体"/>
        <charset val="134"/>
      </rPr>
      <t>00</t>
    </r>
  </si>
  <si>
    <t>CQAK210681</t>
  </si>
  <si>
    <t>楼盖线</t>
  </si>
  <si>
    <r>
      <rPr>
        <sz val="11"/>
        <color indexed="8"/>
        <rFont val="宋体"/>
        <charset val="134"/>
      </rPr>
      <t>K0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5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</si>
  <si>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K1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0</t>
    </r>
    <r>
      <rPr>
        <sz val="11"/>
        <color indexed="8"/>
        <rFont val="宋体"/>
        <charset val="134"/>
      </rPr>
      <t>00</t>
    </r>
  </si>
  <si>
    <t>CQAZ210681</t>
  </si>
  <si>
    <t>小医线</t>
  </si>
  <si>
    <r>
      <rPr>
        <sz val="11"/>
        <color indexed="8"/>
        <rFont val="宋体"/>
        <charset val="134"/>
      </rPr>
      <t>K0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3</t>
    </r>
    <r>
      <rPr>
        <sz val="11"/>
        <color indexed="8"/>
        <rFont val="宋体"/>
        <charset val="134"/>
      </rPr>
      <t>00</t>
    </r>
  </si>
  <si>
    <t>C6R6210681</t>
  </si>
  <si>
    <t>三李线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</si>
  <si>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0+500</t>
    </r>
  </si>
  <si>
    <r>
      <rPr>
        <sz val="11"/>
        <color indexed="8"/>
        <rFont val="宋体"/>
        <charset val="134"/>
      </rPr>
      <t>K3+</t>
    </r>
    <r>
      <rPr>
        <sz val="11"/>
        <color indexed="8"/>
        <rFont val="宋体"/>
        <charset val="134"/>
      </rPr>
      <t>500</t>
    </r>
  </si>
  <si>
    <t>C6E3210681</t>
  </si>
  <si>
    <t>东常线</t>
  </si>
  <si>
    <r>
      <rPr>
        <sz val="11"/>
        <color indexed="8"/>
        <rFont val="宋体"/>
        <charset val="134"/>
      </rPr>
      <t>K1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6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</si>
  <si>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K1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7</t>
    </r>
    <r>
      <rPr>
        <sz val="11"/>
        <color indexed="8"/>
        <rFont val="宋体"/>
        <charset val="134"/>
      </rPr>
      <t>00</t>
    </r>
  </si>
  <si>
    <t>C6EZ210681</t>
  </si>
  <si>
    <t>万楼线</t>
  </si>
  <si>
    <r>
      <rPr>
        <sz val="11"/>
        <color indexed="8"/>
        <rFont val="宋体"/>
        <charset val="134"/>
      </rPr>
      <t>K1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4</t>
    </r>
    <r>
      <rPr>
        <sz val="11"/>
        <color indexed="8"/>
        <rFont val="宋体"/>
        <charset val="134"/>
      </rPr>
      <t>00</t>
    </r>
  </si>
  <si>
    <t>C6EY210681</t>
  </si>
  <si>
    <t>孙通线</t>
  </si>
  <si>
    <r>
      <rPr>
        <sz val="11"/>
        <color indexed="8"/>
        <rFont val="宋体"/>
        <charset val="134"/>
      </rPr>
      <t>K1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8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</si>
  <si>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K1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9</t>
    </r>
    <r>
      <rPr>
        <sz val="11"/>
        <color indexed="8"/>
        <rFont val="宋体"/>
        <charset val="134"/>
      </rPr>
      <t>00</t>
    </r>
  </si>
  <si>
    <t>C6KV210681</t>
  </si>
  <si>
    <t>张小线</t>
  </si>
  <si>
    <t>C6KS210681</t>
  </si>
  <si>
    <t>吕大线</t>
  </si>
  <si>
    <t>C6O1210681</t>
  </si>
  <si>
    <t>庙西线</t>
  </si>
  <si>
    <r>
      <rPr>
        <sz val="11"/>
        <color indexed="8"/>
        <rFont val="宋体"/>
        <charset val="134"/>
      </rPr>
      <t>K0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4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</si>
  <si>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1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7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</si>
  <si>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1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8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</si>
  <si>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</si>
  <si>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3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</si>
  <si>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3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</si>
  <si>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3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4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</si>
  <si>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4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0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</si>
  <si>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4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5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</si>
  <si>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4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7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</si>
  <si>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4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8</t>
    </r>
    <r>
      <rPr>
        <sz val="11"/>
        <color indexed="8"/>
        <rFont val="宋体"/>
        <charset val="134"/>
      </rPr>
      <t>00</t>
    </r>
  </si>
  <si>
    <t>C6M8210681</t>
  </si>
  <si>
    <t>小董线</t>
  </si>
  <si>
    <r>
      <rPr>
        <sz val="11"/>
        <color indexed="8"/>
        <rFont val="宋体"/>
        <charset val="134"/>
      </rPr>
      <t>K0+</t>
    </r>
    <r>
      <rPr>
        <sz val="11"/>
        <color indexed="8"/>
        <rFont val="宋体"/>
        <charset val="134"/>
      </rPr>
      <t>0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</si>
  <si>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K0+</t>
    </r>
    <r>
      <rPr>
        <sz val="11"/>
        <color indexed="8"/>
        <rFont val="宋体"/>
        <charset val="134"/>
      </rPr>
      <t>7</t>
    </r>
    <r>
      <rPr>
        <sz val="11"/>
        <color indexed="8"/>
        <rFont val="宋体"/>
        <charset val="134"/>
      </rPr>
      <t>00</t>
    </r>
  </si>
  <si>
    <t>K4+600</t>
  </si>
  <si>
    <t>K5+500</t>
  </si>
  <si>
    <t>K5+800</t>
  </si>
  <si>
    <t>K6+400</t>
  </si>
  <si>
    <t>K7+500</t>
  </si>
  <si>
    <t>C6NF210681</t>
  </si>
  <si>
    <t>山杨线</t>
  </si>
  <si>
    <r>
      <rPr>
        <sz val="11"/>
        <color indexed="8"/>
        <rFont val="宋体"/>
        <charset val="134"/>
      </rPr>
      <t>K0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>00</t>
    </r>
  </si>
  <si>
    <t>C6HJ210681</t>
  </si>
  <si>
    <t>高季线</t>
  </si>
  <si>
    <r>
      <rPr>
        <sz val="11"/>
        <color indexed="8"/>
        <rFont val="宋体"/>
        <charset val="134"/>
      </rPr>
      <t>K0+</t>
    </r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</si>
  <si>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1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6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</si>
  <si>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0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</si>
  <si>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6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</si>
  <si>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3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3</t>
    </r>
    <r>
      <rPr>
        <sz val="11"/>
        <color indexed="8"/>
        <rFont val="宋体"/>
        <charset val="134"/>
      </rPr>
      <t>00</t>
    </r>
  </si>
  <si>
    <t>C6O6210681</t>
  </si>
  <si>
    <t>高张线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</si>
  <si>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1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9</t>
    </r>
    <r>
      <rPr>
        <sz val="11"/>
        <color indexed="8"/>
        <rFont val="宋体"/>
        <charset val="134"/>
      </rPr>
      <t>00</t>
    </r>
  </si>
  <si>
    <t>C6C9210681</t>
  </si>
  <si>
    <t>马学线</t>
  </si>
  <si>
    <r>
      <rPr>
        <sz val="11"/>
        <color indexed="8"/>
        <rFont val="宋体"/>
        <charset val="134"/>
      </rPr>
      <t>K1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1</t>
    </r>
    <r>
      <rPr>
        <sz val="11"/>
        <color indexed="8"/>
        <rFont val="宋体"/>
        <charset val="134"/>
      </rPr>
      <t>0</t>
    </r>
    <r>
      <rPr>
        <sz val="11"/>
        <color indexed="8"/>
        <rFont val="宋体"/>
        <charset val="134"/>
      </rPr>
      <t>0</t>
    </r>
  </si>
  <si>
    <t>CQBE210681</t>
  </si>
  <si>
    <t>宋黑线</t>
  </si>
  <si>
    <t>C6C6210681</t>
  </si>
  <si>
    <t>安石线</t>
  </si>
  <si>
    <r>
      <rPr>
        <sz val="11"/>
        <color indexed="8"/>
        <rFont val="宋体"/>
        <charset val="134"/>
      </rPr>
      <t>K2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</si>
  <si>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K2+</t>
    </r>
    <r>
      <rPr>
        <sz val="11"/>
        <color indexed="8"/>
        <rFont val="宋体"/>
        <charset val="134"/>
      </rPr>
      <t>5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</si>
  <si>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K3+</t>
    </r>
    <r>
      <rPr>
        <sz val="11"/>
        <color indexed="8"/>
        <rFont val="宋体"/>
        <charset val="134"/>
      </rPr>
      <t>5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</si>
  <si>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K4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3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</si>
  <si>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K5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5</t>
    </r>
    <r>
      <rPr>
        <sz val="11"/>
        <color indexed="8"/>
        <rFont val="宋体"/>
        <charset val="134"/>
      </rPr>
      <t>00</t>
    </r>
  </si>
  <si>
    <t>C6B8210681</t>
  </si>
  <si>
    <t>土包线</t>
  </si>
  <si>
    <r>
      <rPr>
        <sz val="11"/>
        <color indexed="8"/>
        <rFont val="宋体"/>
        <charset val="134"/>
      </rPr>
      <t>K3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6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</si>
  <si>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K3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7</t>
    </r>
    <r>
      <rPr>
        <sz val="11"/>
        <color indexed="8"/>
        <rFont val="宋体"/>
        <charset val="134"/>
      </rPr>
      <t>00</t>
    </r>
  </si>
  <si>
    <t>C6G4210681</t>
  </si>
  <si>
    <t>荒石线</t>
  </si>
  <si>
    <r>
      <rPr>
        <sz val="11"/>
        <color indexed="8"/>
        <rFont val="宋体"/>
        <charset val="134"/>
      </rPr>
      <t>K1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5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</si>
  <si>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K3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3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</si>
  <si>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K3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4</t>
    </r>
    <r>
      <rPr>
        <sz val="11"/>
        <color indexed="8"/>
        <rFont val="宋体"/>
        <charset val="134"/>
      </rPr>
      <t>00</t>
    </r>
  </si>
  <si>
    <t>C6F6210681</t>
  </si>
  <si>
    <t>罗棋线</t>
  </si>
  <si>
    <t>C6S7210681</t>
  </si>
  <si>
    <t>南上线</t>
  </si>
  <si>
    <r>
      <rPr>
        <sz val="11"/>
        <color indexed="8"/>
        <rFont val="宋体"/>
        <charset val="134"/>
      </rPr>
      <t>K2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6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</si>
  <si>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K3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8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</si>
  <si>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K4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9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</si>
  <si>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K5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0</t>
    </r>
    <r>
      <rPr>
        <sz val="11"/>
        <color indexed="8"/>
        <rFont val="宋体"/>
        <charset val="134"/>
      </rPr>
      <t>00</t>
    </r>
  </si>
  <si>
    <t>CQE4210681</t>
  </si>
  <si>
    <t>东付线</t>
  </si>
  <si>
    <t>C6S4210681</t>
  </si>
  <si>
    <t>通栾线</t>
  </si>
  <si>
    <t>CQE7210681</t>
  </si>
  <si>
    <t>仓栾线</t>
  </si>
  <si>
    <t>C6E0210681</t>
  </si>
  <si>
    <t>陈砬线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</si>
  <si>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4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</si>
  <si>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3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1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</si>
  <si>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4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1</t>
    </r>
    <r>
      <rPr>
        <sz val="11"/>
        <color indexed="8"/>
        <rFont val="宋体"/>
        <charset val="134"/>
      </rPr>
      <t>00</t>
    </r>
  </si>
  <si>
    <t>C6N0210681</t>
  </si>
  <si>
    <t>岗油线</t>
  </si>
  <si>
    <t>C6A4210681</t>
  </si>
  <si>
    <t>小房线</t>
  </si>
  <si>
    <t>C6M7210681</t>
  </si>
  <si>
    <t>干徐线</t>
  </si>
  <si>
    <t>C6M6210681</t>
  </si>
  <si>
    <t>老小线</t>
  </si>
  <si>
    <t>C6MF210681</t>
  </si>
  <si>
    <t>丛衣线</t>
  </si>
  <si>
    <t>CQB2210681</t>
  </si>
  <si>
    <t>古卢线</t>
  </si>
  <si>
    <t>C6T1210681</t>
  </si>
  <si>
    <t>王姜线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</si>
  <si>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1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1</t>
    </r>
    <r>
      <rPr>
        <sz val="11"/>
        <color indexed="8"/>
        <rFont val="宋体"/>
        <charset val="134"/>
      </rPr>
      <t>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</si>
  <si>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3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0</t>
    </r>
    <r>
      <rPr>
        <sz val="11"/>
        <color indexed="8"/>
        <rFont val="宋体"/>
        <charset val="134"/>
      </rPr>
      <t>00</t>
    </r>
  </si>
  <si>
    <t>C6E5210681</t>
  </si>
  <si>
    <t>李崔线</t>
  </si>
  <si>
    <t>CQB3210681</t>
  </si>
  <si>
    <t>依龙线</t>
  </si>
  <si>
    <t>C6A3210681</t>
  </si>
  <si>
    <t>丹兴线</t>
  </si>
  <si>
    <t>C6L6210681</t>
  </si>
  <si>
    <t>赵小线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</si>
  <si>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1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>00</t>
    </r>
  </si>
  <si>
    <t>C6L7210681</t>
  </si>
  <si>
    <t>黄老线</t>
  </si>
  <si>
    <t>丹东</t>
  </si>
  <si>
    <t>凤城</t>
  </si>
  <si>
    <t>C628210682</t>
  </si>
  <si>
    <t>黄和线</t>
  </si>
  <si>
    <t>K7+600</t>
  </si>
  <si>
    <t>K9+000</t>
  </si>
  <si>
    <t>CQI5210682</t>
  </si>
  <si>
    <t>丁破线</t>
  </si>
  <si>
    <t>C61E210682</t>
  </si>
  <si>
    <t>利王线</t>
  </si>
  <si>
    <t>C614210682</t>
  </si>
  <si>
    <t>砬代线</t>
  </si>
  <si>
    <t>CQG5210682</t>
  </si>
  <si>
    <t>曹小线</t>
  </si>
  <si>
    <t>C61L210682</t>
  </si>
  <si>
    <t>石青线</t>
  </si>
  <si>
    <t>K3+100</t>
  </si>
  <si>
    <t>K6+800</t>
  </si>
  <si>
    <t>K9+800</t>
  </si>
  <si>
    <t>K10+700</t>
  </si>
  <si>
    <t>CSGM210682</t>
  </si>
  <si>
    <t>铁帽线</t>
  </si>
  <si>
    <t>CSIF210682</t>
  </si>
  <si>
    <t>小黄线</t>
  </si>
  <si>
    <t>C615210682</t>
  </si>
  <si>
    <t>徐杨线</t>
  </si>
  <si>
    <t>C617210682</t>
  </si>
  <si>
    <t>杨双线</t>
  </si>
  <si>
    <t>C616210682</t>
  </si>
  <si>
    <t>尖卫线</t>
  </si>
  <si>
    <t>C605210682</t>
  </si>
  <si>
    <t>尖北线</t>
  </si>
  <si>
    <t>K5+100</t>
  </si>
  <si>
    <t>CSEA210682</t>
  </si>
  <si>
    <t>于秋线</t>
  </si>
  <si>
    <t>CQF1210682</t>
  </si>
  <si>
    <t>伊下线</t>
  </si>
  <si>
    <t>C6VS210682</t>
  </si>
  <si>
    <t>徐翁线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</si>
  <si>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1+800</t>
    </r>
  </si>
  <si>
    <t>K8+300</t>
  </si>
  <si>
    <t>K9+600</t>
  </si>
  <si>
    <t>CP36210682</t>
  </si>
  <si>
    <t>黄马线</t>
  </si>
  <si>
    <t>CP41210682</t>
  </si>
  <si>
    <t>大杨线</t>
  </si>
  <si>
    <t>K6+500</t>
  </si>
  <si>
    <t>CP40210682</t>
  </si>
  <si>
    <t>青桃线</t>
  </si>
  <si>
    <t>宽甸县</t>
  </si>
  <si>
    <t>C62H210624</t>
  </si>
  <si>
    <t>钟榆线</t>
  </si>
  <si>
    <t>CQS5210624</t>
  </si>
  <si>
    <t>刘五线</t>
  </si>
  <si>
    <t>CP5R210624</t>
  </si>
  <si>
    <t>桥李线</t>
  </si>
  <si>
    <t>CQRA210624</t>
  </si>
  <si>
    <t>老上线</t>
  </si>
  <si>
    <t>CPOM210624</t>
  </si>
  <si>
    <t>永荒线</t>
  </si>
  <si>
    <t>CPS2210624</t>
  </si>
  <si>
    <t>碑九线</t>
  </si>
  <si>
    <t>K7+000</t>
  </si>
  <si>
    <t>CQMR210624</t>
  </si>
  <si>
    <t>红八线</t>
  </si>
  <si>
    <t>C62U210624</t>
  </si>
  <si>
    <t>红五线</t>
  </si>
  <si>
    <t>C67G210624</t>
  </si>
  <si>
    <t>上下线</t>
  </si>
  <si>
    <t>C663210624</t>
  </si>
  <si>
    <t>青庙线</t>
  </si>
  <si>
    <t>C668210624</t>
  </si>
  <si>
    <t>下连线</t>
  </si>
  <si>
    <t>K6+600</t>
  </si>
  <si>
    <t>K8+500</t>
  </si>
  <si>
    <t>振安区</t>
  </si>
  <si>
    <t>C64G210604</t>
  </si>
  <si>
    <t>马于线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</si>
  <si>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1+200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</si>
  <si>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1+600</t>
    </r>
  </si>
  <si>
    <t>C64F210604</t>
  </si>
  <si>
    <t>马赵线</t>
  </si>
  <si>
    <t>CPMT210604</t>
  </si>
  <si>
    <t>杨庙线</t>
  </si>
  <si>
    <t>C66V210604</t>
  </si>
  <si>
    <t>窑大线</t>
  </si>
  <si>
    <t>CPWF210604</t>
  </si>
  <si>
    <t>窑花线</t>
  </si>
  <si>
    <t>C6FE210604</t>
  </si>
  <si>
    <t>九龙线</t>
  </si>
  <si>
    <t>C65V210604</t>
  </si>
  <si>
    <t>龙老线</t>
  </si>
  <si>
    <t>C64K210604</t>
  </si>
  <si>
    <t>套大线</t>
  </si>
  <si>
    <t>C647210604</t>
  </si>
  <si>
    <t>下庙线</t>
  </si>
  <si>
    <t>C64H210604</t>
  </si>
  <si>
    <t>C696210604</t>
  </si>
  <si>
    <t>C63T210604</t>
  </si>
  <si>
    <t>刘苗线</t>
  </si>
  <si>
    <t>C65Y210604</t>
  </si>
  <si>
    <t>石侯线</t>
  </si>
  <si>
    <r>
      <rPr>
        <sz val="11"/>
        <color indexed="8"/>
        <rFont val="宋体"/>
        <charset val="134"/>
      </rPr>
      <t>0</t>
    </r>
    <r>
      <rPr>
        <sz val="11"/>
        <color indexed="8"/>
        <rFont val="宋体"/>
        <charset val="134"/>
      </rPr>
      <t>+000</t>
    </r>
  </si>
  <si>
    <t>C66N210604</t>
  </si>
  <si>
    <t>白杨线</t>
  </si>
  <si>
    <r>
      <rPr>
        <sz val="11"/>
        <color indexed="8"/>
        <rFont val="宋体"/>
        <charset val="134"/>
      </rPr>
      <t>K1+</t>
    </r>
    <r>
      <rPr>
        <sz val="11"/>
        <color indexed="8"/>
        <rFont val="宋体"/>
        <charset val="134"/>
      </rPr>
      <t>3</t>
    </r>
    <r>
      <rPr>
        <sz val="11"/>
        <color indexed="8"/>
        <rFont val="宋体"/>
        <charset val="134"/>
      </rPr>
      <t>00</t>
    </r>
  </si>
  <si>
    <t>CPW0210604</t>
  </si>
  <si>
    <t>龙孙线</t>
  </si>
  <si>
    <t>C63G210604</t>
  </si>
  <si>
    <t>马栗线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</si>
  <si>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3+400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</si>
  <si>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5+400</t>
    </r>
  </si>
  <si>
    <t>C66C210604</t>
  </si>
  <si>
    <t>苗李线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</si>
  <si>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0+600</t>
    </r>
  </si>
  <si>
    <t>C66O210604</t>
  </si>
  <si>
    <t>山桦线</t>
  </si>
  <si>
    <t>C66A210604</t>
  </si>
  <si>
    <t>吴王线</t>
  </si>
  <si>
    <t>C66P210604</t>
  </si>
  <si>
    <t>夏石线</t>
  </si>
  <si>
    <t>C63K210604</t>
  </si>
  <si>
    <t>沙姜线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</si>
  <si>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3+000</t>
    </r>
  </si>
  <si>
    <t>CPW3210604</t>
  </si>
  <si>
    <t>沙李线</t>
  </si>
  <si>
    <t>C6FC210604</t>
  </si>
  <si>
    <t>张瑷线</t>
  </si>
  <si>
    <t>C63L210604</t>
  </si>
  <si>
    <t>榆陡线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</si>
  <si>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2+800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</si>
  <si>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5+000</t>
    </r>
  </si>
  <si>
    <t>CPW4210604</t>
  </si>
  <si>
    <t>富寺线</t>
  </si>
  <si>
    <t>C65Z210604</t>
  </si>
  <si>
    <t>汤黑线</t>
  </si>
  <si>
    <t>C6ZA210604</t>
  </si>
  <si>
    <t>白汤线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</si>
  <si>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2+400</t>
    </r>
  </si>
  <si>
    <t>C63R210604</t>
  </si>
  <si>
    <t>敬老线</t>
  </si>
  <si>
    <t>C63X210604</t>
  </si>
  <si>
    <t>西九线</t>
  </si>
  <si>
    <t>C64X210604</t>
  </si>
  <si>
    <t>星老线</t>
  </si>
  <si>
    <t>C6FT210604</t>
  </si>
  <si>
    <t>五沈线</t>
  </si>
  <si>
    <t>C64Y210604</t>
  </si>
  <si>
    <t>粉孤线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</si>
  <si>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0+900</t>
    </r>
  </si>
  <si>
    <t>C64Z210604</t>
  </si>
  <si>
    <t>转王线</t>
  </si>
  <si>
    <t>元宝区</t>
  </si>
  <si>
    <r>
      <rPr>
        <sz val="11"/>
        <color indexed="8"/>
        <rFont val="宋体"/>
        <charset val="134"/>
      </rPr>
      <t>C</t>
    </r>
    <r>
      <rPr>
        <sz val="11"/>
        <color indexed="8"/>
        <rFont val="宋体"/>
        <charset val="134"/>
      </rPr>
      <t>PD5210602</t>
    </r>
  </si>
  <si>
    <t>黑敬线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</si>
  <si>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0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200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</si>
  <si>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900</t>
    </r>
  </si>
  <si>
    <r>
      <rPr>
        <sz val="11"/>
        <color indexed="8"/>
        <rFont val="宋体"/>
        <charset val="134"/>
      </rPr>
      <t>C</t>
    </r>
    <r>
      <rPr>
        <sz val="11"/>
        <color indexed="8"/>
        <rFont val="宋体"/>
        <charset val="134"/>
      </rPr>
      <t>PD6210602</t>
    </r>
  </si>
  <si>
    <t>石三线</t>
  </si>
  <si>
    <r>
      <rPr>
        <sz val="11"/>
        <color indexed="8"/>
        <rFont val="宋体"/>
        <charset val="134"/>
      </rPr>
      <t>C</t>
    </r>
    <r>
      <rPr>
        <sz val="11"/>
        <color indexed="8"/>
        <rFont val="宋体"/>
        <charset val="134"/>
      </rPr>
      <t>PDD210602</t>
    </r>
  </si>
  <si>
    <t>黑吕线</t>
  </si>
  <si>
    <r>
      <rPr>
        <sz val="11"/>
        <color indexed="8"/>
        <rFont val="宋体"/>
        <charset val="134"/>
      </rPr>
      <t>C</t>
    </r>
    <r>
      <rPr>
        <sz val="11"/>
        <color indexed="8"/>
        <rFont val="宋体"/>
        <charset val="134"/>
      </rPr>
      <t>PE2210602</t>
    </r>
  </si>
  <si>
    <t>疗磷线</t>
  </si>
  <si>
    <t>振兴区</t>
  </si>
  <si>
    <t>CPB6210603</t>
  </si>
  <si>
    <t>铁白线</t>
  </si>
  <si>
    <t>CPA2210603</t>
  </si>
  <si>
    <t>石二线</t>
  </si>
  <si>
    <t>CPA4210603</t>
  </si>
  <si>
    <t>黄瓦线</t>
  </si>
  <si>
    <t>CPB2210603</t>
  </si>
  <si>
    <t>徐三线</t>
  </si>
  <si>
    <t>CPAW210603</t>
  </si>
  <si>
    <t>石果线</t>
  </si>
  <si>
    <t>C6H5210603</t>
  </si>
  <si>
    <t>接汤线</t>
  </si>
  <si>
    <t>C6IB210603</t>
  </si>
  <si>
    <t>西沟线</t>
  </si>
  <si>
    <t>CPAQ210603</t>
  </si>
  <si>
    <t>赵姜线</t>
  </si>
  <si>
    <t>C6IE210603</t>
  </si>
  <si>
    <t>松树线</t>
  </si>
  <si>
    <t>Y60A210603</t>
  </si>
  <si>
    <t>陶石线</t>
  </si>
  <si>
    <t>C6I3210603</t>
  </si>
  <si>
    <t>水河线</t>
  </si>
  <si>
    <t>C6I0210603</t>
  </si>
  <si>
    <t>顾李线</t>
  </si>
  <si>
    <t>C6IC210603</t>
  </si>
  <si>
    <t>董家线</t>
  </si>
  <si>
    <t>C6I4210603</t>
  </si>
  <si>
    <t>河敬线</t>
  </si>
  <si>
    <t>C6IA210603</t>
  </si>
  <si>
    <t>青山线</t>
  </si>
  <si>
    <t>C6IN210603</t>
  </si>
  <si>
    <t>吴家线</t>
  </si>
  <si>
    <t>C610210603</t>
  </si>
  <si>
    <t>宫家线</t>
  </si>
  <si>
    <t>CPCL210603</t>
  </si>
  <si>
    <t>荒沟线</t>
  </si>
  <si>
    <t>C6H8210603</t>
  </si>
  <si>
    <t>东小线</t>
  </si>
  <si>
    <t>C6IG210603</t>
  </si>
  <si>
    <t>李家线</t>
  </si>
  <si>
    <t>锦州市</t>
  </si>
  <si>
    <t>黑山县</t>
  </si>
  <si>
    <t>C701210726</t>
  </si>
  <si>
    <t>黄西线</t>
  </si>
  <si>
    <t>CQ1D210726</t>
  </si>
  <si>
    <t>芳北线</t>
  </si>
  <si>
    <t>C798210726</t>
  </si>
  <si>
    <t>蛇朝线</t>
  </si>
  <si>
    <t>C7A2210726</t>
  </si>
  <si>
    <t>古半线</t>
  </si>
  <si>
    <t>CQ14210726</t>
  </si>
  <si>
    <t>羊丛线</t>
  </si>
  <si>
    <t>CQ30210726</t>
  </si>
  <si>
    <t>二龙线</t>
  </si>
  <si>
    <t>CQ56210726</t>
  </si>
  <si>
    <t>胡稍线</t>
  </si>
  <si>
    <t>CQ97210726</t>
  </si>
  <si>
    <t>王半线</t>
  </si>
  <si>
    <t>K6+550</t>
  </si>
  <si>
    <t>C756210726</t>
  </si>
  <si>
    <t>侯曹线</t>
  </si>
  <si>
    <t>K8+400</t>
  </si>
  <si>
    <t>CQ98210726</t>
  </si>
  <si>
    <t>半东线</t>
  </si>
  <si>
    <t xml:space="preserve">   </t>
  </si>
  <si>
    <t>CQ7A210726</t>
  </si>
  <si>
    <t>稍小线</t>
  </si>
  <si>
    <t>K12+400</t>
  </si>
  <si>
    <t>K14+300</t>
  </si>
  <si>
    <t>CQ64210726</t>
  </si>
  <si>
    <t>东贺线</t>
  </si>
  <si>
    <t>CQ91210726</t>
  </si>
  <si>
    <t>三京线</t>
  </si>
  <si>
    <t>CQ90210726</t>
  </si>
  <si>
    <t>东二线</t>
  </si>
  <si>
    <t>C751210726</t>
  </si>
  <si>
    <t>二小线</t>
  </si>
  <si>
    <t>C707210726</t>
  </si>
  <si>
    <t>C711210726</t>
  </si>
  <si>
    <t>团张线</t>
  </si>
  <si>
    <t>C710210726</t>
  </si>
  <si>
    <t>双六线</t>
  </si>
  <si>
    <t>C714210726</t>
  </si>
  <si>
    <t>兴上线</t>
  </si>
  <si>
    <t>CQ6B210726</t>
  </si>
  <si>
    <t>薛东线</t>
  </si>
  <si>
    <t>K5+400</t>
  </si>
  <si>
    <t>CQ7B210726</t>
  </si>
  <si>
    <t>C719210726</t>
  </si>
  <si>
    <t>杏后线</t>
  </si>
  <si>
    <t>CQ5B210726</t>
  </si>
  <si>
    <t>前杏线</t>
  </si>
  <si>
    <t>C715210726</t>
  </si>
  <si>
    <t>下罗线</t>
  </si>
  <si>
    <t>K6+100</t>
  </si>
  <si>
    <t>C721210726</t>
  </si>
  <si>
    <t>张新线</t>
  </si>
  <si>
    <t>北镇市</t>
  </si>
  <si>
    <t>CX8L201782</t>
  </si>
  <si>
    <t>东石线</t>
  </si>
  <si>
    <t>CX8M201782</t>
  </si>
  <si>
    <t>东保线</t>
  </si>
  <si>
    <t>CQAF210782</t>
  </si>
  <si>
    <t>白路线</t>
  </si>
  <si>
    <t>C7AA210782</t>
  </si>
  <si>
    <t>大罗线</t>
  </si>
  <si>
    <t>CXBN210782</t>
  </si>
  <si>
    <t>CX8H210782</t>
  </si>
  <si>
    <t>闵沈线</t>
  </si>
  <si>
    <t>CTXZ210782</t>
  </si>
  <si>
    <t>康高线</t>
  </si>
  <si>
    <t>CX8N210782</t>
  </si>
  <si>
    <t>鞍肉线</t>
  </si>
  <si>
    <t>CXTT210782</t>
  </si>
  <si>
    <t>三鸡线</t>
  </si>
  <si>
    <t>CQDR210782</t>
  </si>
  <si>
    <t>高杨线</t>
  </si>
  <si>
    <t>C7CR210782</t>
  </si>
  <si>
    <t>桃桃线</t>
  </si>
  <si>
    <t>CQDJ210782</t>
  </si>
  <si>
    <t>鲍宁线</t>
  </si>
  <si>
    <t>CXAW210782</t>
  </si>
  <si>
    <t>头五线</t>
  </si>
  <si>
    <t>CQAX210782</t>
  </si>
  <si>
    <t>新互线</t>
  </si>
  <si>
    <t>CXAV210782</t>
  </si>
  <si>
    <t>闾桃线</t>
  </si>
  <si>
    <t>CQAW210782</t>
  </si>
  <si>
    <t>闾三线</t>
  </si>
  <si>
    <t>C7C7210782</t>
  </si>
  <si>
    <t>闾郭线</t>
  </si>
  <si>
    <t>C7C5</t>
  </si>
  <si>
    <t>上上线</t>
  </si>
  <si>
    <t>CQAP210782</t>
  </si>
  <si>
    <t>三大线</t>
  </si>
  <si>
    <t>CXCM210782</t>
  </si>
  <si>
    <t>青上线</t>
  </si>
  <si>
    <t>CX9Q210782</t>
  </si>
  <si>
    <t>上鸽线</t>
  </si>
  <si>
    <t>凌海市</t>
  </si>
  <si>
    <t>C757210781</t>
  </si>
  <si>
    <t>三云线</t>
  </si>
  <si>
    <r>
      <rPr>
        <sz val="11"/>
        <rFont val="宋体"/>
        <charset val="134"/>
      </rPr>
      <t>K0+</t>
    </r>
    <r>
      <rPr>
        <sz val="11"/>
        <rFont val="宋体"/>
        <charset val="134"/>
      </rPr>
      <t>1</t>
    </r>
    <r>
      <rPr>
        <sz val="11"/>
        <rFont val="宋体"/>
        <charset val="134"/>
      </rPr>
      <t>00</t>
    </r>
  </si>
  <si>
    <r>
      <rPr>
        <sz val="11"/>
        <rFont val="宋体"/>
        <charset val="134"/>
      </rPr>
      <t>K1+</t>
    </r>
    <r>
      <rPr>
        <sz val="11"/>
        <rFont val="宋体"/>
        <charset val="134"/>
      </rPr>
      <t>94</t>
    </r>
    <r>
      <rPr>
        <sz val="11"/>
        <rFont val="宋体"/>
        <charset val="134"/>
      </rPr>
      <t>0</t>
    </r>
  </si>
  <si>
    <t>CQJ9210781</t>
  </si>
  <si>
    <t>温牛线</t>
  </si>
  <si>
    <t>CQM1210781</t>
  </si>
  <si>
    <t>羊上线</t>
  </si>
  <si>
    <t>K1+450</t>
  </si>
  <si>
    <t>K2+450</t>
  </si>
  <si>
    <t>CQM2210781</t>
  </si>
  <si>
    <t>下大线</t>
  </si>
  <si>
    <t>C7KK210781</t>
  </si>
  <si>
    <t>锦谷线</t>
  </si>
  <si>
    <r>
      <rPr>
        <sz val="11"/>
        <rFont val="宋体"/>
        <charset val="134"/>
      </rPr>
      <t>C7</t>
    </r>
    <r>
      <rPr>
        <sz val="11"/>
        <rFont val="宋体"/>
        <charset val="134"/>
      </rPr>
      <t>LC</t>
    </r>
    <r>
      <rPr>
        <sz val="11"/>
        <rFont val="宋体"/>
        <charset val="134"/>
      </rPr>
      <t>210781</t>
    </r>
  </si>
  <si>
    <t>北宋线</t>
  </si>
  <si>
    <t>C7LF210781</t>
  </si>
  <si>
    <t>锦西线</t>
  </si>
  <si>
    <t>CQL8210781</t>
  </si>
  <si>
    <t>小郭线</t>
  </si>
  <si>
    <t>C7LA210781</t>
  </si>
  <si>
    <t>缸奶线</t>
  </si>
  <si>
    <t>C7CM210781</t>
  </si>
  <si>
    <t>奶李线</t>
  </si>
  <si>
    <t>CQK1210781</t>
  </si>
  <si>
    <t>四小线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</si>
  <si>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4+4</t>
    </r>
    <r>
      <rPr>
        <sz val="11"/>
        <rFont val="宋体"/>
        <charset val="134"/>
      </rPr>
      <t>00</t>
    </r>
  </si>
  <si>
    <t>C7EK210781</t>
  </si>
  <si>
    <t>兴九线</t>
  </si>
  <si>
    <t>C7E4210781</t>
  </si>
  <si>
    <t>望娘线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</si>
  <si>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0+0</t>
    </r>
    <r>
      <rPr>
        <sz val="11"/>
        <rFont val="宋体"/>
        <charset val="134"/>
      </rPr>
      <t>00</t>
    </r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</si>
  <si>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1+50</t>
    </r>
    <r>
      <rPr>
        <sz val="11"/>
        <rFont val="宋体"/>
        <charset val="134"/>
      </rPr>
      <t>0</t>
    </r>
  </si>
  <si>
    <t>C7G4210781</t>
  </si>
  <si>
    <t>驿菱线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</si>
  <si>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2+2</t>
    </r>
    <r>
      <rPr>
        <sz val="11"/>
        <rFont val="宋体"/>
        <charset val="134"/>
      </rPr>
      <t>00</t>
    </r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</si>
  <si>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2+6</t>
    </r>
    <r>
      <rPr>
        <sz val="11"/>
        <rFont val="宋体"/>
        <charset val="134"/>
      </rPr>
      <t>00</t>
    </r>
  </si>
  <si>
    <t>C7M0210781</t>
  </si>
  <si>
    <t>赵山线</t>
  </si>
  <si>
    <t>太和区</t>
  </si>
  <si>
    <t>C7X6210711</t>
  </si>
  <si>
    <t>大宋线</t>
  </si>
  <si>
    <t>K3+800</t>
  </si>
  <si>
    <t>K4+800</t>
  </si>
  <si>
    <t>C7T0210711</t>
  </si>
  <si>
    <t>唐苏线</t>
  </si>
  <si>
    <t>C7T1210711</t>
  </si>
  <si>
    <t>姜王线</t>
  </si>
  <si>
    <t>C7X5210711</t>
  </si>
  <si>
    <t>后白线</t>
  </si>
  <si>
    <t>CX1U210711</t>
  </si>
  <si>
    <t>后华线</t>
  </si>
  <si>
    <t>C7XC210711</t>
  </si>
  <si>
    <t>桃刘线</t>
  </si>
  <si>
    <t>C7A3210711</t>
  </si>
  <si>
    <t>南双线</t>
  </si>
  <si>
    <t>C7XH210711</t>
  </si>
  <si>
    <t>后三线</t>
  </si>
  <si>
    <t>C7XI210711</t>
  </si>
  <si>
    <t>三孤线</t>
  </si>
  <si>
    <t>C7X9210711</t>
  </si>
  <si>
    <t>温五线</t>
  </si>
  <si>
    <t>CX1K210711</t>
  </si>
  <si>
    <t>南季线</t>
  </si>
  <si>
    <t>C7XN210711</t>
  </si>
  <si>
    <t>三宝线</t>
  </si>
  <si>
    <t>C7XQ210711</t>
  </si>
  <si>
    <t>铁十线</t>
  </si>
  <si>
    <t>C7XW210711</t>
  </si>
  <si>
    <t>小兴线</t>
  </si>
  <si>
    <t>C7XY210711</t>
  </si>
  <si>
    <t>兴藏线</t>
  </si>
  <si>
    <t>C7A9210711</t>
  </si>
  <si>
    <t>郑英线</t>
  </si>
  <si>
    <t>CX0Z210711</t>
  </si>
  <si>
    <t>开发区</t>
  </si>
  <si>
    <r>
      <rPr>
        <sz val="11"/>
        <rFont val="宋体"/>
        <charset val="134"/>
      </rPr>
      <t>C</t>
    </r>
    <r>
      <rPr>
        <sz val="11"/>
        <rFont val="宋体"/>
        <charset val="134"/>
      </rPr>
      <t>7Y3210711</t>
    </r>
  </si>
  <si>
    <t>梁养线</t>
  </si>
  <si>
    <r>
      <rPr>
        <sz val="11"/>
        <rFont val="宋体"/>
        <charset val="134"/>
      </rPr>
      <t>C</t>
    </r>
    <r>
      <rPr>
        <sz val="11"/>
        <rFont val="宋体"/>
        <charset val="134"/>
      </rPr>
      <t>X66210781</t>
    </r>
  </si>
  <si>
    <t>朴柏线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</si>
  <si>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2+400</t>
    </r>
  </si>
  <si>
    <r>
      <rPr>
        <sz val="11"/>
        <rFont val="宋体"/>
        <charset val="134"/>
      </rPr>
      <t>C</t>
    </r>
    <r>
      <rPr>
        <sz val="11"/>
        <rFont val="宋体"/>
        <charset val="134"/>
      </rPr>
      <t>QL5210781</t>
    </r>
  </si>
  <si>
    <t>娘蚂线</t>
  </si>
  <si>
    <r>
      <rPr>
        <sz val="11"/>
        <rFont val="宋体"/>
        <charset val="134"/>
      </rPr>
      <t>C</t>
    </r>
    <r>
      <rPr>
        <sz val="11"/>
        <rFont val="宋体"/>
        <charset val="134"/>
      </rPr>
      <t>XL8210781</t>
    </r>
  </si>
  <si>
    <t>潘古线</t>
  </si>
  <si>
    <r>
      <rPr>
        <sz val="11"/>
        <rFont val="宋体"/>
        <charset val="134"/>
      </rPr>
      <t>C</t>
    </r>
    <r>
      <rPr>
        <sz val="11"/>
        <rFont val="宋体"/>
        <charset val="134"/>
      </rPr>
      <t>7W4210711</t>
    </r>
  </si>
  <si>
    <t>前周线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</si>
  <si>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6+000</t>
    </r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</si>
  <si>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8+500</t>
    </r>
  </si>
  <si>
    <r>
      <rPr>
        <sz val="11"/>
        <rFont val="宋体"/>
        <charset val="134"/>
      </rPr>
      <t>C</t>
    </r>
    <r>
      <rPr>
        <sz val="11"/>
        <rFont val="宋体"/>
        <charset val="134"/>
      </rPr>
      <t>7T5210711</t>
    </r>
  </si>
  <si>
    <t>七三线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</si>
  <si>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2+443</t>
    </r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</si>
  <si>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2+543</t>
    </r>
  </si>
  <si>
    <r>
      <rPr>
        <sz val="11"/>
        <rFont val="宋体"/>
        <charset val="134"/>
      </rPr>
      <t>C</t>
    </r>
    <r>
      <rPr>
        <sz val="11"/>
        <rFont val="宋体"/>
        <charset val="134"/>
      </rPr>
      <t>7Y6210711</t>
    </r>
  </si>
  <si>
    <t>七锦线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</si>
  <si>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1+574</t>
    </r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</si>
  <si>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1+674</t>
    </r>
  </si>
  <si>
    <r>
      <rPr>
        <sz val="11"/>
        <rFont val="宋体"/>
        <charset val="134"/>
      </rPr>
      <t>C</t>
    </r>
    <r>
      <rPr>
        <sz val="11"/>
        <rFont val="宋体"/>
        <charset val="134"/>
      </rPr>
      <t>7Y8210711</t>
    </r>
  </si>
  <si>
    <t>周庞线</t>
  </si>
  <si>
    <r>
      <rPr>
        <sz val="11"/>
        <rFont val="宋体"/>
        <charset val="134"/>
      </rPr>
      <t>C</t>
    </r>
    <r>
      <rPr>
        <sz val="11"/>
        <rFont val="宋体"/>
        <charset val="134"/>
      </rPr>
      <t>7AY210711</t>
    </r>
  </si>
  <si>
    <t>杏大线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</si>
  <si>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2+425</t>
    </r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</si>
  <si>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3+825</t>
    </r>
  </si>
  <si>
    <r>
      <rPr>
        <sz val="11"/>
        <rFont val="宋体"/>
        <charset val="134"/>
      </rPr>
      <t>C</t>
    </r>
    <r>
      <rPr>
        <sz val="11"/>
        <rFont val="宋体"/>
        <charset val="134"/>
      </rPr>
      <t>XMB210781</t>
    </r>
  </si>
  <si>
    <t>于空线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</si>
  <si>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0+120</t>
    </r>
  </si>
  <si>
    <r>
      <rPr>
        <sz val="11"/>
        <rFont val="宋体"/>
        <charset val="134"/>
      </rPr>
      <t>C</t>
    </r>
    <r>
      <rPr>
        <sz val="11"/>
        <rFont val="宋体"/>
        <charset val="134"/>
      </rPr>
      <t>X60210781</t>
    </r>
  </si>
  <si>
    <t>黑朴线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</si>
  <si>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1</t>
    </r>
    <r>
      <rPr>
        <sz val="11"/>
        <rFont val="宋体"/>
        <charset val="134"/>
      </rPr>
      <t>+371</t>
    </r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</si>
  <si>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2</t>
    </r>
    <r>
      <rPr>
        <sz val="11"/>
        <rFont val="宋体"/>
        <charset val="134"/>
      </rPr>
      <t>+</t>
    </r>
    <r>
      <rPr>
        <sz val="11"/>
        <rFont val="宋体"/>
        <charset val="134"/>
      </rPr>
      <t>091</t>
    </r>
  </si>
  <si>
    <r>
      <rPr>
        <sz val="11"/>
        <rFont val="宋体"/>
        <charset val="134"/>
      </rPr>
      <t>C</t>
    </r>
    <r>
      <rPr>
        <sz val="11"/>
        <rFont val="宋体"/>
        <charset val="134"/>
      </rPr>
      <t>7AX210711</t>
    </r>
  </si>
  <si>
    <t>下上线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</si>
  <si>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1</t>
    </r>
    <r>
      <rPr>
        <sz val="11"/>
        <rFont val="宋体"/>
        <charset val="134"/>
      </rPr>
      <t>+464</t>
    </r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</si>
  <si>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1+786</t>
    </r>
  </si>
  <si>
    <r>
      <rPr>
        <sz val="11"/>
        <rFont val="宋体"/>
        <charset val="134"/>
      </rPr>
      <t>C</t>
    </r>
    <r>
      <rPr>
        <sz val="11"/>
        <rFont val="宋体"/>
        <charset val="134"/>
      </rPr>
      <t>X21210711</t>
    </r>
  </si>
  <si>
    <t>兴贾线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</si>
  <si>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0+080</t>
    </r>
  </si>
  <si>
    <r>
      <rPr>
        <sz val="11"/>
        <rFont val="宋体"/>
        <charset val="134"/>
      </rPr>
      <t>C</t>
    </r>
    <r>
      <rPr>
        <sz val="11"/>
        <rFont val="宋体"/>
        <charset val="134"/>
      </rPr>
      <t>X59210781</t>
    </r>
  </si>
  <si>
    <t>于杨线</t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</si>
  <si>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1+418</t>
    </r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</si>
  <si>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1+978</t>
    </r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</si>
  <si>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7+330</t>
    </r>
  </si>
  <si>
    <r>
      <rPr>
        <sz val="11"/>
        <rFont val="宋体"/>
        <charset val="134"/>
      </rPr>
      <t>K</t>
    </r>
    <r>
      <rPr>
        <sz val="11"/>
        <rFont val="宋体"/>
        <charset val="134"/>
      </rPr>
      <t>7+570</t>
    </r>
  </si>
  <si>
    <t>CX63210781</t>
  </si>
  <si>
    <t>常安线</t>
  </si>
  <si>
    <t>松山新区</t>
  </si>
  <si>
    <t>C7GD210781</t>
  </si>
  <si>
    <t>川二线</t>
  </si>
  <si>
    <t>K1+650</t>
  </si>
  <si>
    <t>K2+550</t>
  </si>
  <si>
    <t>K6+850</t>
  </si>
  <si>
    <t>K6+950</t>
  </si>
  <si>
    <t>K8+750</t>
  </si>
  <si>
    <t>K8+850</t>
  </si>
  <si>
    <t>K10+450</t>
  </si>
  <si>
    <t>K10+550</t>
  </si>
  <si>
    <t>CQJ3210781</t>
  </si>
  <si>
    <t>王苗线</t>
  </si>
  <si>
    <t>K0+350</t>
  </si>
  <si>
    <t>K0+950</t>
  </si>
  <si>
    <t>K2+350</t>
  </si>
  <si>
    <t>CQJ8210781</t>
  </si>
  <si>
    <t>龙雷线</t>
  </si>
  <si>
    <t>K0+650</t>
  </si>
  <si>
    <t>C7GK210781</t>
  </si>
  <si>
    <t>松东线</t>
  </si>
  <si>
    <t>K1+250</t>
  </si>
  <si>
    <t>K1+350</t>
  </si>
  <si>
    <t>CQN0210781</t>
  </si>
  <si>
    <t>K2+050</t>
  </si>
  <si>
    <t>营口市</t>
  </si>
  <si>
    <t>大石桥市</t>
  </si>
  <si>
    <t>C8F3210882</t>
  </si>
  <si>
    <t>爱神线</t>
  </si>
  <si>
    <t>C8GU210882</t>
  </si>
  <si>
    <r>
      <rPr>
        <sz val="11"/>
        <color indexed="8"/>
        <rFont val="宋体"/>
        <charset val="134"/>
      </rPr>
      <t>C</t>
    </r>
    <r>
      <rPr>
        <sz val="11"/>
        <color indexed="8"/>
        <rFont val="宋体"/>
        <charset val="134"/>
      </rPr>
      <t>8KK</t>
    </r>
    <r>
      <rPr>
        <sz val="11"/>
        <color indexed="8"/>
        <rFont val="宋体"/>
        <charset val="134"/>
      </rPr>
      <t>211221</t>
    </r>
  </si>
  <si>
    <t>孟刘线</t>
  </si>
  <si>
    <r>
      <rPr>
        <sz val="11"/>
        <color indexed="8"/>
        <rFont val="宋体"/>
        <charset val="134"/>
      </rPr>
      <t>C8NY</t>
    </r>
    <r>
      <rPr>
        <sz val="11"/>
        <color indexed="8"/>
        <rFont val="宋体"/>
        <charset val="134"/>
      </rPr>
      <t>211221</t>
    </r>
  </si>
  <si>
    <t>劳李线</t>
  </si>
  <si>
    <t>C8EZ210882</t>
  </si>
  <si>
    <t>岫秦线</t>
  </si>
  <si>
    <t>C8FI210882</t>
  </si>
  <si>
    <t>党李线</t>
  </si>
  <si>
    <t>C8FL210882</t>
  </si>
  <si>
    <t>岫候线</t>
  </si>
  <si>
    <t>C8FK210882</t>
  </si>
  <si>
    <t>高肖线</t>
  </si>
  <si>
    <t>C8FM210882</t>
  </si>
  <si>
    <t>前高线</t>
  </si>
  <si>
    <t>C8FN210882</t>
  </si>
  <si>
    <t>岫高线</t>
  </si>
  <si>
    <t>C8FS210882</t>
  </si>
  <si>
    <t>马丁线</t>
  </si>
  <si>
    <t>C8FT210882</t>
  </si>
  <si>
    <t>卢新线</t>
  </si>
  <si>
    <r>
      <rPr>
        <sz val="11"/>
        <color indexed="8"/>
        <rFont val="宋体"/>
        <charset val="134"/>
      </rPr>
      <t>C8</t>
    </r>
    <r>
      <rPr>
        <sz val="11"/>
        <color indexed="8"/>
        <rFont val="宋体"/>
        <charset val="134"/>
      </rPr>
      <t>FU</t>
    </r>
    <r>
      <rPr>
        <sz val="11"/>
        <color indexed="8"/>
        <rFont val="宋体"/>
        <charset val="134"/>
      </rPr>
      <t>210882</t>
    </r>
  </si>
  <si>
    <t>马崔线</t>
  </si>
  <si>
    <r>
      <rPr>
        <sz val="11"/>
        <color indexed="8"/>
        <rFont val="宋体"/>
        <charset val="134"/>
      </rPr>
      <t>C8G5</t>
    </r>
    <r>
      <rPr>
        <sz val="11"/>
        <color indexed="8"/>
        <rFont val="宋体"/>
        <charset val="134"/>
      </rPr>
      <t>210882</t>
    </r>
  </si>
  <si>
    <r>
      <rPr>
        <sz val="11"/>
        <color indexed="8"/>
        <rFont val="宋体"/>
        <charset val="134"/>
      </rPr>
      <t>C8HD</t>
    </r>
    <r>
      <rPr>
        <sz val="11"/>
        <color indexed="8"/>
        <rFont val="宋体"/>
        <charset val="134"/>
      </rPr>
      <t>210882</t>
    </r>
  </si>
  <si>
    <t>连白线</t>
  </si>
  <si>
    <r>
      <rPr>
        <sz val="11"/>
        <color indexed="8"/>
        <rFont val="宋体"/>
        <charset val="134"/>
      </rPr>
      <t>C8HG</t>
    </r>
    <r>
      <rPr>
        <sz val="11"/>
        <color indexed="8"/>
        <rFont val="宋体"/>
        <charset val="134"/>
      </rPr>
      <t>210882</t>
    </r>
  </si>
  <si>
    <t>后前线</t>
  </si>
  <si>
    <r>
      <rPr>
        <sz val="11"/>
        <color indexed="8"/>
        <rFont val="宋体"/>
        <charset val="134"/>
      </rPr>
      <t>C8HI</t>
    </r>
    <r>
      <rPr>
        <sz val="11"/>
        <color indexed="8"/>
        <rFont val="宋体"/>
        <charset val="134"/>
      </rPr>
      <t>210882</t>
    </r>
  </si>
  <si>
    <t>上后线</t>
  </si>
  <si>
    <r>
      <rPr>
        <sz val="11"/>
        <color indexed="8"/>
        <rFont val="宋体"/>
        <charset val="134"/>
      </rPr>
      <t>C8HJ</t>
    </r>
    <r>
      <rPr>
        <sz val="11"/>
        <color indexed="8"/>
        <rFont val="宋体"/>
        <charset val="134"/>
      </rPr>
      <t>210882</t>
    </r>
  </si>
  <si>
    <t>岫薛线</t>
  </si>
  <si>
    <r>
      <rPr>
        <sz val="11"/>
        <color indexed="8"/>
        <rFont val="宋体"/>
        <charset val="134"/>
      </rPr>
      <t>C8HK</t>
    </r>
    <r>
      <rPr>
        <sz val="11"/>
        <color indexed="8"/>
        <rFont val="宋体"/>
        <charset val="134"/>
      </rPr>
      <t>210882</t>
    </r>
  </si>
  <si>
    <t>丁自线</t>
  </si>
  <si>
    <r>
      <rPr>
        <sz val="11"/>
        <color indexed="8"/>
        <rFont val="宋体"/>
        <charset val="134"/>
      </rPr>
      <t>C8HL</t>
    </r>
    <r>
      <rPr>
        <sz val="11"/>
        <color indexed="8"/>
        <rFont val="宋体"/>
        <charset val="134"/>
      </rPr>
      <t>210882</t>
    </r>
  </si>
  <si>
    <t>候黄线</t>
  </si>
  <si>
    <r>
      <rPr>
        <sz val="11"/>
        <color indexed="8"/>
        <rFont val="宋体"/>
        <charset val="134"/>
      </rPr>
      <t>C8HM</t>
    </r>
    <r>
      <rPr>
        <sz val="11"/>
        <color indexed="8"/>
        <rFont val="宋体"/>
        <charset val="134"/>
      </rPr>
      <t>210882</t>
    </r>
  </si>
  <si>
    <t>高革线</t>
  </si>
  <si>
    <r>
      <rPr>
        <sz val="11"/>
        <color indexed="8"/>
        <rFont val="宋体"/>
        <charset val="134"/>
      </rPr>
      <t>C8HN</t>
    </r>
    <r>
      <rPr>
        <sz val="11"/>
        <color indexed="8"/>
        <rFont val="宋体"/>
        <charset val="134"/>
      </rPr>
      <t>210882</t>
    </r>
  </si>
  <si>
    <t>吉刘线</t>
  </si>
  <si>
    <r>
      <rPr>
        <sz val="11"/>
        <color indexed="8"/>
        <rFont val="宋体"/>
        <charset val="134"/>
      </rPr>
      <t>C8I9</t>
    </r>
    <r>
      <rPr>
        <sz val="11"/>
        <color indexed="8"/>
        <rFont val="宋体"/>
        <charset val="134"/>
      </rPr>
      <t>210882</t>
    </r>
  </si>
  <si>
    <t>长革线</t>
  </si>
  <si>
    <t>CROB210882</t>
  </si>
  <si>
    <t>岫小线</t>
  </si>
  <si>
    <t>CR3C210882</t>
  </si>
  <si>
    <t>CR3E210882</t>
  </si>
  <si>
    <t>后郑线</t>
  </si>
  <si>
    <t>CR4U210882</t>
  </si>
  <si>
    <t>后四线</t>
  </si>
  <si>
    <t>CR4V210882</t>
  </si>
  <si>
    <t>大刘线</t>
  </si>
  <si>
    <t>C8CY210882</t>
  </si>
  <si>
    <t>鲍保线</t>
  </si>
  <si>
    <t>C8CZ210882</t>
  </si>
  <si>
    <t>北青线</t>
  </si>
  <si>
    <t>C8GA210882</t>
  </si>
  <si>
    <t>沟西线</t>
  </si>
  <si>
    <t>C8DS210882</t>
  </si>
  <si>
    <t>外新线</t>
  </si>
  <si>
    <t>C8GY210882</t>
  </si>
  <si>
    <t>顾付线</t>
  </si>
  <si>
    <r>
      <rPr>
        <sz val="11"/>
        <color indexed="8"/>
        <rFont val="宋体"/>
        <charset val="134"/>
      </rPr>
      <t>C8</t>
    </r>
    <r>
      <rPr>
        <sz val="11"/>
        <color indexed="8"/>
        <rFont val="宋体"/>
        <charset val="134"/>
      </rPr>
      <t>GX</t>
    </r>
    <r>
      <rPr>
        <sz val="11"/>
        <color indexed="8"/>
        <rFont val="宋体"/>
        <charset val="134"/>
      </rPr>
      <t>210882</t>
    </r>
  </si>
  <si>
    <t>顾于线</t>
  </si>
  <si>
    <t>老边区</t>
  </si>
  <si>
    <t>C8BX210811</t>
  </si>
  <si>
    <t>于家线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</si>
  <si>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0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87</t>
    </r>
    <r>
      <rPr>
        <sz val="11"/>
        <color indexed="8"/>
        <rFont val="宋体"/>
        <charset val="134"/>
      </rPr>
      <t>0</t>
    </r>
  </si>
  <si>
    <t>C80F210811</t>
  </si>
  <si>
    <t>双前线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</si>
  <si>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0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500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</si>
  <si>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3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500</t>
    </r>
  </si>
  <si>
    <t>C8E2210811</t>
  </si>
  <si>
    <t>老庙一线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</si>
  <si>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0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000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</si>
  <si>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1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100</t>
    </r>
  </si>
  <si>
    <t>C8B0210811</t>
  </si>
  <si>
    <t>香炉四线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</si>
  <si>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790</t>
    </r>
  </si>
  <si>
    <t>C800210811</t>
  </si>
  <si>
    <t>西前线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</si>
  <si>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0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750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</si>
  <si>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3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750</t>
    </r>
  </si>
  <si>
    <t>C8S9210811</t>
  </si>
  <si>
    <t>和平1线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</si>
  <si>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1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599</t>
    </r>
  </si>
  <si>
    <t>C825210811</t>
  </si>
  <si>
    <t>东岗1线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</si>
  <si>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1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320</t>
    </r>
  </si>
  <si>
    <t>C8S2210811</t>
  </si>
  <si>
    <t>小平1线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</si>
  <si>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0</t>
    </r>
    <r>
      <rPr>
        <sz val="11"/>
        <color indexed="8"/>
        <rFont val="宋体"/>
        <charset val="134"/>
      </rPr>
      <t>+</t>
    </r>
    <r>
      <rPr>
        <sz val="11"/>
        <color indexed="8"/>
        <rFont val="宋体"/>
        <charset val="134"/>
      </rPr>
      <t>790</t>
    </r>
  </si>
  <si>
    <t>C8Q7210811</t>
  </si>
  <si>
    <t>东大2线</t>
  </si>
  <si>
    <t>盖州市</t>
  </si>
  <si>
    <t>CR15210881</t>
  </si>
  <si>
    <t>庄二线</t>
  </si>
  <si>
    <t>C877210881</t>
  </si>
  <si>
    <t>罗柞线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</si>
  <si>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4+200</t>
    </r>
  </si>
  <si>
    <t>C869210881</t>
  </si>
  <si>
    <t>庙福线</t>
  </si>
  <si>
    <t>CRBW210881</t>
  </si>
  <si>
    <t>七大线</t>
  </si>
  <si>
    <t>CRDQ210881</t>
  </si>
  <si>
    <t>七西线</t>
  </si>
  <si>
    <t>CR07210881</t>
  </si>
  <si>
    <t>岔老线</t>
  </si>
  <si>
    <t>C8YX210881</t>
  </si>
  <si>
    <t>东刺线</t>
  </si>
  <si>
    <t>C82B210881</t>
  </si>
  <si>
    <t>高英线</t>
  </si>
  <si>
    <t>C8ZL210881</t>
  </si>
  <si>
    <t>小泉线</t>
  </si>
  <si>
    <t>C881210881</t>
  </si>
  <si>
    <t>松杨线</t>
  </si>
  <si>
    <t>CR2X210881</t>
  </si>
  <si>
    <t>田罗线</t>
  </si>
  <si>
    <t>C8ZA210881</t>
  </si>
  <si>
    <t>田连线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</si>
  <si>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2+300</t>
    </r>
  </si>
  <si>
    <t>C8UP210881</t>
  </si>
  <si>
    <t>小东线</t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</si>
  <si>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1+100</t>
    </r>
  </si>
  <si>
    <r>
      <rPr>
        <sz val="11"/>
        <color indexed="8"/>
        <rFont val="宋体"/>
        <charset val="134"/>
      </rPr>
      <t>K</t>
    </r>
    <r>
      <rPr>
        <sz val="11"/>
        <color indexed="8"/>
        <rFont val="宋体"/>
        <charset val="134"/>
      </rPr>
      <t>1+500</t>
    </r>
  </si>
  <si>
    <t>CRAG210881</t>
  </si>
  <si>
    <t>杨宋线</t>
  </si>
  <si>
    <t>C8UV210881</t>
  </si>
  <si>
    <t>老山线</t>
  </si>
  <si>
    <t>CR1A210881</t>
  </si>
  <si>
    <t>大锅线</t>
  </si>
  <si>
    <t>CR9K210881</t>
  </si>
  <si>
    <t>于东线</t>
  </si>
  <si>
    <t>C8VT210881</t>
  </si>
  <si>
    <t>塔马线</t>
  </si>
  <si>
    <t>C8QN210881</t>
  </si>
  <si>
    <t>张唐线</t>
  </si>
  <si>
    <t>阜新市</t>
  </si>
  <si>
    <t>阜蒙县</t>
  </si>
  <si>
    <t>C94K210921</t>
  </si>
  <si>
    <t>四好线</t>
  </si>
  <si>
    <t>k0+000</t>
  </si>
  <si>
    <t>k0+100</t>
  </si>
  <si>
    <t>k1+200</t>
  </si>
  <si>
    <t>k1+400</t>
  </si>
  <si>
    <t>k2+100</t>
  </si>
  <si>
    <t>k2+200</t>
  </si>
  <si>
    <t>k2+600</t>
  </si>
  <si>
    <t>k2+700</t>
  </si>
  <si>
    <t>C94L210921</t>
  </si>
  <si>
    <t>四八线</t>
  </si>
  <si>
    <t>CSJ8210921</t>
  </si>
  <si>
    <t>道何线</t>
  </si>
  <si>
    <t>红白线</t>
  </si>
  <si>
    <t>C94J210921</t>
  </si>
  <si>
    <t>红苏线</t>
  </si>
  <si>
    <t>k2+400</t>
  </si>
  <si>
    <t>k2+900</t>
  </si>
  <si>
    <t>k3+000</t>
  </si>
  <si>
    <t>CSJF210921</t>
  </si>
  <si>
    <t>八苏线</t>
  </si>
  <si>
    <t>CSJ4210921</t>
  </si>
  <si>
    <t>东一线</t>
  </si>
  <si>
    <t>CSJ7210921</t>
  </si>
  <si>
    <t>东瓦线</t>
  </si>
  <si>
    <t>k1+800</t>
  </si>
  <si>
    <t>CS76210921</t>
  </si>
  <si>
    <t>道水线</t>
  </si>
  <si>
    <t>CSJA210921</t>
  </si>
  <si>
    <t>红二线</t>
  </si>
  <si>
    <t>CSDV210921</t>
  </si>
  <si>
    <t>阜西线</t>
  </si>
  <si>
    <t>CSDY210921</t>
  </si>
  <si>
    <t>麦红线</t>
  </si>
  <si>
    <t>CSDZ210921</t>
  </si>
  <si>
    <t>三红线</t>
  </si>
  <si>
    <t>C94M210921</t>
  </si>
  <si>
    <t>麦腰线</t>
  </si>
  <si>
    <t>k3+600</t>
  </si>
  <si>
    <t>k3+800</t>
  </si>
  <si>
    <t>腰蒙线</t>
  </si>
  <si>
    <t>C94N210921</t>
  </si>
  <si>
    <t>腰红线</t>
  </si>
  <si>
    <t>CSJ9210921</t>
  </si>
  <si>
    <t>红柳线</t>
  </si>
  <si>
    <t>C94P210921</t>
  </si>
  <si>
    <t>下乌线</t>
  </si>
  <si>
    <t>CSG9210921</t>
  </si>
  <si>
    <t>京前线</t>
  </si>
  <si>
    <t>CS9D210921</t>
  </si>
  <si>
    <t>京三线</t>
  </si>
  <si>
    <t>CSCX210921</t>
  </si>
  <si>
    <t>西哈线</t>
  </si>
  <si>
    <t>CS9A210921</t>
  </si>
  <si>
    <t>良烟线</t>
  </si>
  <si>
    <t>C938210921</t>
  </si>
  <si>
    <t>舍元线</t>
  </si>
  <si>
    <t>CSJD210921</t>
  </si>
  <si>
    <t>五河线</t>
  </si>
  <si>
    <t>CS3A210921</t>
  </si>
  <si>
    <t>姜老线</t>
  </si>
  <si>
    <t>CS8E210921</t>
  </si>
  <si>
    <t>小干线</t>
  </si>
  <si>
    <t>C951210921</t>
  </si>
  <si>
    <t>皂三线</t>
  </si>
  <si>
    <t>CSDL210921</t>
  </si>
  <si>
    <t>新南线</t>
  </si>
  <si>
    <t>CSDG210921</t>
  </si>
  <si>
    <t>古库线</t>
  </si>
  <si>
    <t>k3+500</t>
  </si>
  <si>
    <t>k3+700</t>
  </si>
  <si>
    <t>k4+200</t>
  </si>
  <si>
    <t>k4+400</t>
  </si>
  <si>
    <t>k6+400</t>
  </si>
  <si>
    <t>CS37210921</t>
  </si>
  <si>
    <t>小哈线</t>
  </si>
  <si>
    <t>CSDE210921</t>
  </si>
  <si>
    <t>哈库线</t>
  </si>
  <si>
    <t>C952210921</t>
  </si>
  <si>
    <t>北柳线</t>
  </si>
  <si>
    <t>k2+800</t>
  </si>
  <si>
    <t>CS38210921</t>
  </si>
  <si>
    <t>哈柳线</t>
  </si>
  <si>
    <t>CS39210921</t>
  </si>
  <si>
    <t>C94R210921</t>
  </si>
  <si>
    <t>巨新线</t>
  </si>
  <si>
    <t>k2+500</t>
  </si>
  <si>
    <t>CSDM210921</t>
  </si>
  <si>
    <t>张三线</t>
  </si>
  <si>
    <t>k6+600</t>
  </si>
  <si>
    <t>k6+700</t>
  </si>
  <si>
    <t>CSJV210921</t>
  </si>
  <si>
    <t>古朝线</t>
  </si>
  <si>
    <t>C98N210921</t>
  </si>
  <si>
    <t>杜岔线</t>
  </si>
  <si>
    <t>C98P210921</t>
  </si>
  <si>
    <t>杜三线</t>
  </si>
  <si>
    <t>CSLR210921</t>
  </si>
  <si>
    <t>福北线</t>
  </si>
  <si>
    <t>CSEG210921</t>
  </si>
  <si>
    <t>福新线</t>
  </si>
  <si>
    <t>C962210921</t>
  </si>
  <si>
    <t>于新线</t>
  </si>
  <si>
    <t>CS55210921</t>
  </si>
  <si>
    <t>福哈线</t>
  </si>
  <si>
    <t>CS56210921</t>
  </si>
  <si>
    <t>界格线</t>
  </si>
  <si>
    <t>C97W210921</t>
  </si>
  <si>
    <t>乌山线</t>
  </si>
  <si>
    <t>k3+100</t>
  </si>
  <si>
    <t>k3+900</t>
  </si>
  <si>
    <t>CSEJ210921</t>
  </si>
  <si>
    <t>旧北线</t>
  </si>
  <si>
    <t>CSEE210921</t>
  </si>
  <si>
    <t>奈北线</t>
  </si>
  <si>
    <t>CSEF210921</t>
  </si>
  <si>
    <t>十东线</t>
  </si>
  <si>
    <t>C941210921</t>
  </si>
  <si>
    <t>古迈线</t>
  </si>
  <si>
    <t>C942210921</t>
  </si>
  <si>
    <t>古宅线</t>
  </si>
  <si>
    <t>k4+000</t>
  </si>
  <si>
    <t>k4+100</t>
  </si>
  <si>
    <t>k5+400</t>
  </si>
  <si>
    <t>k5+500</t>
  </si>
  <si>
    <t>C98Y210921</t>
  </si>
  <si>
    <t>八欧线</t>
  </si>
  <si>
    <t>C98Z210921</t>
  </si>
  <si>
    <t>七欧线</t>
  </si>
  <si>
    <t>C993210921</t>
  </si>
  <si>
    <t>古新线</t>
  </si>
  <si>
    <t>C997210921</t>
  </si>
  <si>
    <t>古大线</t>
  </si>
  <si>
    <t>古大线（刘家沟段）</t>
  </si>
  <si>
    <t>古大线（小五家子段）</t>
  </si>
  <si>
    <t>CS7W210921</t>
  </si>
  <si>
    <t>果三线</t>
  </si>
  <si>
    <t>C95M210921</t>
  </si>
  <si>
    <t>平水线</t>
  </si>
  <si>
    <t>k1+450</t>
  </si>
  <si>
    <t>k1+650</t>
  </si>
  <si>
    <t>C95P210921</t>
  </si>
  <si>
    <t>务荒线</t>
  </si>
  <si>
    <t>C95Q210921</t>
  </si>
  <si>
    <t>务白线</t>
  </si>
  <si>
    <t>k4+300</t>
  </si>
  <si>
    <t>k4+900</t>
  </si>
  <si>
    <t>C95R210921</t>
  </si>
  <si>
    <t>务八线</t>
  </si>
  <si>
    <t>k4+800</t>
  </si>
  <si>
    <t>k6+800</t>
  </si>
  <si>
    <t>k7+100</t>
  </si>
  <si>
    <t>k6+900</t>
  </si>
  <si>
    <t>C95S210921</t>
  </si>
  <si>
    <t>土干线</t>
  </si>
  <si>
    <t>k4+700</t>
  </si>
  <si>
    <t>k5+100</t>
  </si>
  <si>
    <t>k9+400</t>
  </si>
  <si>
    <t>k9+900</t>
  </si>
  <si>
    <t>k11+100</t>
  </si>
  <si>
    <t>k11+200</t>
  </si>
  <si>
    <t>k11+600</t>
  </si>
  <si>
    <t>k11+700</t>
  </si>
  <si>
    <t>C9E1210921</t>
  </si>
  <si>
    <t>八石线</t>
  </si>
  <si>
    <t>CS0L210921</t>
  </si>
  <si>
    <t>平土线</t>
  </si>
  <si>
    <t>C95L210921</t>
  </si>
  <si>
    <t>务上线</t>
  </si>
  <si>
    <t>CS7F210921</t>
  </si>
  <si>
    <t>黑台线</t>
  </si>
  <si>
    <t>CS7G210921</t>
  </si>
  <si>
    <t>白上线</t>
  </si>
  <si>
    <t>CS7H210921</t>
  </si>
  <si>
    <t>石那线</t>
  </si>
  <si>
    <t>CS7I210921</t>
  </si>
  <si>
    <t>三少线</t>
  </si>
  <si>
    <t>CSAZ210921</t>
  </si>
  <si>
    <t>白水线</t>
  </si>
  <si>
    <t>CSB0210921</t>
  </si>
  <si>
    <t>平马线</t>
  </si>
  <si>
    <t>CSB2210921</t>
  </si>
  <si>
    <t>平艾线</t>
  </si>
  <si>
    <t>C95U210921</t>
  </si>
  <si>
    <t>卧新线</t>
  </si>
  <si>
    <t>C960210921</t>
  </si>
  <si>
    <t>京高线</t>
  </si>
  <si>
    <t>C961210921</t>
  </si>
  <si>
    <t>建六线</t>
  </si>
  <si>
    <t>CS8C210921</t>
  </si>
  <si>
    <t>土小线</t>
  </si>
  <si>
    <t>CS8D210921</t>
  </si>
  <si>
    <t>CSB4210921</t>
  </si>
  <si>
    <t>塔西线</t>
  </si>
  <si>
    <t>CSB5210921</t>
  </si>
  <si>
    <t>西凤线</t>
  </si>
  <si>
    <t>CSB6210921</t>
  </si>
  <si>
    <t>莫北线</t>
  </si>
  <si>
    <t>CSB8210921</t>
  </si>
  <si>
    <t>兴六线</t>
  </si>
  <si>
    <t>CSB9210921</t>
  </si>
  <si>
    <t>六京线</t>
  </si>
  <si>
    <t>CSBA210921</t>
  </si>
  <si>
    <t>京兴线</t>
  </si>
  <si>
    <t>C95V210921</t>
  </si>
  <si>
    <t>塔莫线</t>
  </si>
  <si>
    <t>CSL2210921</t>
  </si>
  <si>
    <t>岗嘠线</t>
  </si>
  <si>
    <t>C95E210921</t>
  </si>
  <si>
    <t>务大线</t>
  </si>
  <si>
    <t>C95F210921</t>
  </si>
  <si>
    <t>C95G210921</t>
  </si>
  <si>
    <t>务马线</t>
  </si>
  <si>
    <t>C95H210921</t>
  </si>
  <si>
    <t>务新线</t>
  </si>
  <si>
    <t>C95J210921</t>
  </si>
  <si>
    <t>京一线</t>
  </si>
  <si>
    <t>C9BV210921</t>
  </si>
  <si>
    <t>沙沙线</t>
  </si>
  <si>
    <t>CS0K210921</t>
  </si>
  <si>
    <t>七厚线</t>
  </si>
  <si>
    <t>CS7M210921</t>
  </si>
  <si>
    <t>京碱线</t>
  </si>
  <si>
    <t>CSAU210921</t>
  </si>
  <si>
    <t>前京线</t>
  </si>
  <si>
    <t>CSAV210921</t>
  </si>
  <si>
    <t>京河线</t>
  </si>
  <si>
    <t>CSAX210921</t>
  </si>
  <si>
    <t>务东线</t>
  </si>
  <si>
    <t>CSAY210921</t>
  </si>
  <si>
    <t>京务线</t>
  </si>
  <si>
    <t>CSL5210921</t>
  </si>
  <si>
    <t>新西线</t>
  </si>
  <si>
    <t>CSL6210921</t>
  </si>
  <si>
    <t>柳拉线</t>
  </si>
  <si>
    <t>CSL9210921</t>
  </si>
  <si>
    <t>京墩线</t>
  </si>
  <si>
    <t>CSLA210921</t>
  </si>
  <si>
    <t>东西线</t>
  </si>
  <si>
    <t>C96X210921</t>
  </si>
  <si>
    <t>下喇线</t>
  </si>
  <si>
    <t>C96Y210921</t>
  </si>
  <si>
    <t>张好线</t>
  </si>
  <si>
    <t>C96Z210921</t>
  </si>
  <si>
    <t>小丫线</t>
  </si>
  <si>
    <t>C98K210921</t>
  </si>
  <si>
    <t>旧满线</t>
  </si>
  <si>
    <t>CS0M210921</t>
  </si>
  <si>
    <t>八四线</t>
  </si>
  <si>
    <t>CS5G210921</t>
  </si>
  <si>
    <t>新喇线</t>
  </si>
  <si>
    <t>CS5H210921</t>
  </si>
  <si>
    <t>新内线</t>
  </si>
  <si>
    <t>CS5K210921</t>
  </si>
  <si>
    <t>四四线</t>
  </si>
  <si>
    <t>CS8N210921</t>
  </si>
  <si>
    <t>旧松线</t>
  </si>
  <si>
    <t>CS8P210921</t>
  </si>
  <si>
    <t>八哈线</t>
  </si>
  <si>
    <t>CSAM210921</t>
  </si>
  <si>
    <t>CSEL210921</t>
  </si>
  <si>
    <t>张烧线</t>
  </si>
  <si>
    <t>CSF9210921</t>
  </si>
  <si>
    <t>好卧线</t>
  </si>
  <si>
    <t>CSG2210921</t>
  </si>
  <si>
    <t>新宏线</t>
  </si>
  <si>
    <t>CSEM210921</t>
  </si>
  <si>
    <t>古前线</t>
  </si>
  <si>
    <t>CS59210921</t>
  </si>
  <si>
    <t>白那线</t>
  </si>
  <si>
    <t>CSAQ210921</t>
  </si>
  <si>
    <t>哈史线</t>
  </si>
  <si>
    <t>CSAQ210922</t>
  </si>
  <si>
    <t>CS57210921</t>
  </si>
  <si>
    <t>苖满线</t>
  </si>
  <si>
    <t>CSF8210921</t>
  </si>
  <si>
    <t>哈奈线</t>
  </si>
  <si>
    <t>k6+100</t>
  </si>
  <si>
    <t>CS5E210921</t>
  </si>
  <si>
    <t>扎上线</t>
  </si>
  <si>
    <t>CS5C210921</t>
  </si>
  <si>
    <t>新新线</t>
  </si>
  <si>
    <t>喇新线</t>
  </si>
  <si>
    <t>C996210921</t>
  </si>
  <si>
    <t>泊平线</t>
  </si>
  <si>
    <t>C995210921</t>
  </si>
  <si>
    <t>泊陈线</t>
  </si>
  <si>
    <t>泊水线</t>
  </si>
  <si>
    <t>C92W210921</t>
  </si>
  <si>
    <t>小咪线</t>
  </si>
  <si>
    <t>CS5F210921</t>
  </si>
  <si>
    <t>丫高线</t>
  </si>
  <si>
    <t>C92Z210921</t>
  </si>
  <si>
    <t>铁高线</t>
  </si>
  <si>
    <t>CSAP210921</t>
  </si>
  <si>
    <t>尹窑线</t>
  </si>
  <si>
    <t>CSMG210921</t>
  </si>
  <si>
    <t>尹两线</t>
  </si>
  <si>
    <t>C92Y210921</t>
  </si>
  <si>
    <t>铁巴线</t>
  </si>
  <si>
    <t>C94X210921</t>
  </si>
  <si>
    <t>杨沙线</t>
  </si>
  <si>
    <t>C94W210921</t>
  </si>
  <si>
    <t>东杨线</t>
  </si>
  <si>
    <t>C982210921</t>
  </si>
  <si>
    <t>东高线</t>
  </si>
  <si>
    <t>C97Z210921</t>
  </si>
  <si>
    <t>皂哈线</t>
  </si>
  <si>
    <t>CS9H210921</t>
  </si>
  <si>
    <t>皂小线</t>
  </si>
  <si>
    <t>CSF6210921</t>
  </si>
  <si>
    <t>京皂线</t>
  </si>
  <si>
    <t>CS9G210921</t>
  </si>
  <si>
    <t>皂西线</t>
  </si>
  <si>
    <t>C97Y210921</t>
  </si>
  <si>
    <t>C989210921</t>
  </si>
  <si>
    <t>巴巴线</t>
  </si>
  <si>
    <t>C98B210921</t>
  </si>
  <si>
    <t>巴小线</t>
  </si>
  <si>
    <t>C98A210921</t>
  </si>
  <si>
    <t>宫海线</t>
  </si>
  <si>
    <t>CSMp210921</t>
  </si>
  <si>
    <t>宫北线</t>
  </si>
  <si>
    <t>C95X210921</t>
  </si>
  <si>
    <t>林王线</t>
  </si>
  <si>
    <t>C95Y210921</t>
  </si>
  <si>
    <t>平富线</t>
  </si>
  <si>
    <t>CS72210921</t>
  </si>
  <si>
    <t>巴二线</t>
  </si>
  <si>
    <t>CS70210921</t>
  </si>
  <si>
    <t>同东线</t>
  </si>
  <si>
    <t>CSMQ210921</t>
  </si>
  <si>
    <t>满朝线</t>
  </si>
  <si>
    <t>C93W210921</t>
  </si>
  <si>
    <t>工农路</t>
  </si>
  <si>
    <t>C93X210921</t>
  </si>
  <si>
    <t>东长线</t>
  </si>
  <si>
    <t>CSF5210921</t>
  </si>
  <si>
    <t>京公线</t>
  </si>
  <si>
    <t>CS9K210921</t>
  </si>
  <si>
    <t>哈朋线</t>
  </si>
  <si>
    <t>CSF2210921</t>
  </si>
  <si>
    <t>京桃线</t>
  </si>
  <si>
    <t>C94A210921</t>
  </si>
  <si>
    <t>奈德线</t>
  </si>
  <si>
    <t>C95W210921</t>
  </si>
  <si>
    <t>哈张线</t>
  </si>
  <si>
    <t>C94Z210921</t>
  </si>
  <si>
    <t>白苖线</t>
  </si>
  <si>
    <t>C94C210921</t>
  </si>
  <si>
    <t>奈巨线</t>
  </si>
  <si>
    <t>CSLY210921</t>
  </si>
  <si>
    <t>巨长线</t>
  </si>
  <si>
    <t>CSLZ210921</t>
  </si>
  <si>
    <t>巨柳线</t>
  </si>
  <si>
    <t>C95Z210921</t>
  </si>
  <si>
    <t>白乌线</t>
  </si>
  <si>
    <t>C96S210921</t>
  </si>
  <si>
    <t>规他线</t>
  </si>
  <si>
    <t>CS0F210921</t>
  </si>
  <si>
    <t>他革线</t>
  </si>
  <si>
    <t>CSER210921</t>
  </si>
  <si>
    <t>古冷线</t>
  </si>
  <si>
    <t>CSEN210921</t>
  </si>
  <si>
    <t>古徐线</t>
  </si>
  <si>
    <t>CSEP210921</t>
  </si>
  <si>
    <t>冷太线</t>
  </si>
  <si>
    <t>CSEQ210921</t>
  </si>
  <si>
    <t>古双线</t>
  </si>
  <si>
    <t>CS7L210921</t>
  </si>
  <si>
    <t>他大线</t>
  </si>
  <si>
    <t>C96U210921</t>
  </si>
  <si>
    <t>塔哈线</t>
  </si>
  <si>
    <t>k5+900</t>
  </si>
  <si>
    <t>k8+900</t>
  </si>
  <si>
    <t>标黄未安排</t>
  </si>
  <si>
    <t>k9+000</t>
  </si>
  <si>
    <t>k9+300</t>
  </si>
  <si>
    <t>CSLE210921</t>
  </si>
  <si>
    <t>塔郎线</t>
  </si>
  <si>
    <t>CSLB210921</t>
  </si>
  <si>
    <t>七上线</t>
  </si>
  <si>
    <t>C96R210921</t>
  </si>
  <si>
    <t>扎少线</t>
  </si>
  <si>
    <t>C96Q210921</t>
  </si>
  <si>
    <t>上二线</t>
  </si>
  <si>
    <t>CS0H210921</t>
  </si>
  <si>
    <t>石哈线</t>
  </si>
  <si>
    <t>CSES210921</t>
  </si>
  <si>
    <t>扎樊线</t>
  </si>
  <si>
    <t>C96V210921</t>
  </si>
  <si>
    <t>塔赵线</t>
  </si>
  <si>
    <t>CS7J210921</t>
  </si>
  <si>
    <t>大小线</t>
  </si>
  <si>
    <t>CSLF210921</t>
  </si>
  <si>
    <t>周汪线</t>
  </si>
  <si>
    <t>CS50210921</t>
  </si>
  <si>
    <t>阳阳线</t>
  </si>
  <si>
    <t>C925210921</t>
  </si>
  <si>
    <t>阳马线</t>
  </si>
  <si>
    <t>CSHW210921</t>
  </si>
  <si>
    <t>贝马线</t>
  </si>
  <si>
    <t>C926210921</t>
  </si>
  <si>
    <t>贝佛线</t>
  </si>
  <si>
    <t>CSC4210921</t>
  </si>
  <si>
    <t>衙二线</t>
  </si>
  <si>
    <t>CS4A210921</t>
  </si>
  <si>
    <t>梅贝线</t>
  </si>
  <si>
    <t>C92C210921</t>
  </si>
  <si>
    <t>新梅线</t>
  </si>
  <si>
    <t>C92B210921</t>
  </si>
  <si>
    <t>土喇线</t>
  </si>
  <si>
    <t>CSG1210921</t>
  </si>
  <si>
    <t>新上线</t>
  </si>
  <si>
    <t>C92A210921</t>
  </si>
  <si>
    <t>新四线</t>
  </si>
  <si>
    <t>CS5U210921</t>
  </si>
  <si>
    <t>四富线</t>
  </si>
  <si>
    <t>C9DN210921</t>
  </si>
  <si>
    <t>六王线</t>
  </si>
  <si>
    <t>CSCH210921</t>
  </si>
  <si>
    <t>新富线</t>
  </si>
  <si>
    <t>C927210921</t>
  </si>
  <si>
    <t>CS98210921</t>
  </si>
  <si>
    <t>王混线</t>
  </si>
  <si>
    <t>CS5T210921</t>
  </si>
  <si>
    <t>王六线</t>
  </si>
  <si>
    <t>C97R210921</t>
  </si>
  <si>
    <t>柴顺线</t>
  </si>
  <si>
    <t>K7+700</t>
  </si>
  <si>
    <t>C97T210921</t>
  </si>
  <si>
    <t>圣兴线</t>
  </si>
  <si>
    <t>CS83210921</t>
  </si>
  <si>
    <t>泡上线</t>
  </si>
  <si>
    <t>C97Q210921</t>
  </si>
  <si>
    <t>东两线</t>
  </si>
  <si>
    <t>CSBU210921</t>
  </si>
  <si>
    <t>泡塔线</t>
  </si>
  <si>
    <t>C9CS210921</t>
  </si>
  <si>
    <t>太怒线</t>
  </si>
  <si>
    <t>CSBQ210921</t>
  </si>
  <si>
    <t>苏韩线</t>
  </si>
  <si>
    <t>C97M210921</t>
  </si>
  <si>
    <t>郎哈线</t>
  </si>
  <si>
    <t>CSHF210921</t>
  </si>
  <si>
    <t>巴里线</t>
  </si>
  <si>
    <t>CSBP210921</t>
  </si>
  <si>
    <t>惠胡线</t>
  </si>
  <si>
    <t>CS60210921</t>
  </si>
  <si>
    <t>惠小线</t>
  </si>
  <si>
    <t>CSBT210921</t>
  </si>
  <si>
    <t>大马线</t>
  </si>
  <si>
    <t>CSBR210921</t>
  </si>
  <si>
    <t>张杜线</t>
  </si>
  <si>
    <t>CSBS210921</t>
  </si>
  <si>
    <t>大杜线</t>
  </si>
  <si>
    <t>CS4E210921</t>
  </si>
  <si>
    <t>石石线</t>
  </si>
  <si>
    <t>CSCA210921</t>
  </si>
  <si>
    <t>奈皮线</t>
  </si>
  <si>
    <t>CS4D210921</t>
  </si>
  <si>
    <t>苇二线</t>
  </si>
  <si>
    <t>CSJH210921</t>
  </si>
  <si>
    <t>二大线</t>
  </si>
  <si>
    <t>CS4C210921</t>
  </si>
  <si>
    <t>二石线</t>
  </si>
  <si>
    <t>CS9S210921</t>
  </si>
  <si>
    <t>二国线</t>
  </si>
  <si>
    <t>CS6E210921</t>
  </si>
  <si>
    <t>CS9U210921</t>
  </si>
  <si>
    <t>二七线</t>
  </si>
  <si>
    <t>CS4J210921</t>
  </si>
  <si>
    <t>国喇线</t>
  </si>
  <si>
    <t>CS4H210921</t>
  </si>
  <si>
    <t>二沙线</t>
  </si>
  <si>
    <t>CS9V210921</t>
  </si>
  <si>
    <t>沙富线</t>
  </si>
  <si>
    <t>CS9Y210921</t>
  </si>
  <si>
    <t>敖桃线</t>
  </si>
  <si>
    <t>CS6F210921</t>
  </si>
  <si>
    <t>水富线</t>
  </si>
  <si>
    <t>CS89210921</t>
  </si>
  <si>
    <t>二黑线</t>
  </si>
  <si>
    <t>C924210921</t>
  </si>
  <si>
    <t>二娘线</t>
  </si>
  <si>
    <t>CS9Q210921</t>
  </si>
  <si>
    <t>六娘线</t>
  </si>
  <si>
    <t>C923210921</t>
  </si>
  <si>
    <t>二桃线</t>
  </si>
  <si>
    <t>CSJK210921</t>
  </si>
  <si>
    <t>侯五线</t>
  </si>
  <si>
    <t>CS9W210921</t>
  </si>
  <si>
    <t>候牦线</t>
  </si>
  <si>
    <t>CSCB210921</t>
  </si>
  <si>
    <t>敖侯线</t>
  </si>
  <si>
    <t>CS4F210921</t>
  </si>
  <si>
    <t>侯大线</t>
  </si>
  <si>
    <t>CSCF210921</t>
  </si>
  <si>
    <t>奈王线</t>
  </si>
  <si>
    <t>CSCG210921</t>
  </si>
  <si>
    <t>奈角线</t>
  </si>
  <si>
    <t>CS4G210921</t>
  </si>
  <si>
    <t>王窖线</t>
  </si>
  <si>
    <t>CSJ1210921</t>
  </si>
  <si>
    <t>大岭线</t>
  </si>
  <si>
    <t>CS85210921</t>
  </si>
  <si>
    <t>大樱线</t>
  </si>
  <si>
    <t>C92D210921</t>
  </si>
  <si>
    <t>三石线</t>
  </si>
  <si>
    <t>CSJ2210921</t>
  </si>
  <si>
    <t>大三线</t>
  </si>
  <si>
    <t>C92F210921</t>
  </si>
  <si>
    <t>新各线</t>
  </si>
  <si>
    <t>CSH1210921</t>
  </si>
  <si>
    <t>各八线</t>
  </si>
  <si>
    <t>CSJ0210921</t>
  </si>
  <si>
    <t>各鲁线</t>
  </si>
  <si>
    <t>CS52210921</t>
  </si>
  <si>
    <t>下白线</t>
  </si>
  <si>
    <t>CSC5210921</t>
  </si>
  <si>
    <t>五各线</t>
  </si>
  <si>
    <t>CSC6210921</t>
  </si>
  <si>
    <t>CS7Y210921</t>
  </si>
  <si>
    <t>衙敖线</t>
  </si>
  <si>
    <t>CSHY210921</t>
  </si>
  <si>
    <t>衙内线</t>
  </si>
  <si>
    <t>CS54210921</t>
  </si>
  <si>
    <t>C92G210921</t>
  </si>
  <si>
    <t>水满线</t>
  </si>
  <si>
    <t>CS12210921</t>
  </si>
  <si>
    <t>六三线</t>
  </si>
  <si>
    <t>CS7D210921</t>
  </si>
  <si>
    <t>申上线</t>
  </si>
  <si>
    <t>C96F210921</t>
  </si>
  <si>
    <t>朱樱线</t>
  </si>
  <si>
    <t>CSH4210921</t>
  </si>
  <si>
    <t>C96E210921</t>
  </si>
  <si>
    <t>朱哈线</t>
  </si>
  <si>
    <t>C96D210921</t>
  </si>
  <si>
    <t>朝黑线</t>
  </si>
  <si>
    <t>CSH2210921</t>
  </si>
  <si>
    <t>岗哈线</t>
  </si>
  <si>
    <t>CS7C210921</t>
  </si>
  <si>
    <t>西五线</t>
  </si>
  <si>
    <t>CS7B210921</t>
  </si>
  <si>
    <t>朝李线</t>
  </si>
  <si>
    <t>CS10210921</t>
  </si>
  <si>
    <t>沙朝线</t>
  </si>
  <si>
    <t>CS14210921</t>
  </si>
  <si>
    <t>朱查线</t>
  </si>
  <si>
    <t>CS15210921</t>
  </si>
  <si>
    <t>京北线</t>
  </si>
  <si>
    <t>C96G210921</t>
  </si>
  <si>
    <t>CS16210921</t>
  </si>
  <si>
    <t>太喇线</t>
  </si>
  <si>
    <t>CS17210921</t>
  </si>
  <si>
    <t>朱候线</t>
  </si>
  <si>
    <t>CSBM210921</t>
  </si>
  <si>
    <t>沙塔线</t>
  </si>
  <si>
    <t>CS5W210921</t>
  </si>
  <si>
    <t>CS0Z210921</t>
  </si>
  <si>
    <t>八三线</t>
  </si>
  <si>
    <t>CS0Y210921</t>
  </si>
  <si>
    <t>四马线</t>
  </si>
  <si>
    <t>CS0X210921</t>
  </si>
  <si>
    <t>务敖线</t>
  </si>
  <si>
    <t>CSM7210921</t>
  </si>
  <si>
    <t>务务线</t>
  </si>
  <si>
    <t>C971210921</t>
  </si>
  <si>
    <t>务双线</t>
  </si>
  <si>
    <t>CS8L210921</t>
  </si>
  <si>
    <t>务前线</t>
  </si>
  <si>
    <t>CS0V210921</t>
  </si>
  <si>
    <t>务一线</t>
  </si>
  <si>
    <t>CSMA210921</t>
  </si>
  <si>
    <t>务城线</t>
  </si>
  <si>
    <t>C970210921</t>
  </si>
  <si>
    <t>务德线</t>
  </si>
  <si>
    <t>CS0W210921</t>
  </si>
  <si>
    <t>甄德线</t>
  </si>
  <si>
    <t>CS0S210921</t>
  </si>
  <si>
    <t>建同线</t>
  </si>
  <si>
    <t>C977210921</t>
  </si>
  <si>
    <t>建叶线</t>
  </si>
  <si>
    <t>CSMF210921</t>
  </si>
  <si>
    <t>土工线</t>
  </si>
  <si>
    <t>CS0R210921</t>
  </si>
  <si>
    <t>建三线</t>
  </si>
  <si>
    <t>C972210921</t>
  </si>
  <si>
    <t>杨下线</t>
  </si>
  <si>
    <t>C973210921</t>
  </si>
  <si>
    <t>二两线</t>
  </si>
  <si>
    <t>CS0Q210921</t>
  </si>
  <si>
    <t>花根线</t>
  </si>
  <si>
    <t>CSC1210921</t>
  </si>
  <si>
    <t>建查线</t>
  </si>
  <si>
    <t>CS0P210921</t>
  </si>
  <si>
    <t>K5+600</t>
  </si>
  <si>
    <t>C975210921</t>
  </si>
  <si>
    <t>建德线</t>
  </si>
  <si>
    <t>CSF1210921</t>
  </si>
  <si>
    <t>新一线</t>
  </si>
  <si>
    <t>CSMD210921</t>
  </si>
  <si>
    <t>CSBZ210921</t>
  </si>
  <si>
    <t>二边线</t>
  </si>
  <si>
    <t>C97F210921</t>
  </si>
  <si>
    <t>西娘线</t>
  </si>
  <si>
    <t>CSG6210921</t>
  </si>
  <si>
    <t>朱西线</t>
  </si>
  <si>
    <t>CS4L210921</t>
  </si>
  <si>
    <t>朱大线</t>
  </si>
  <si>
    <t>CS8B210921</t>
  </si>
  <si>
    <t>朱押线</t>
  </si>
  <si>
    <t>CSHN210921</t>
  </si>
  <si>
    <t>西水线</t>
  </si>
  <si>
    <t>CSHS210921</t>
  </si>
  <si>
    <t>东养线</t>
  </si>
  <si>
    <t>CSHP210921</t>
  </si>
  <si>
    <t>西苍线</t>
  </si>
  <si>
    <t>CSHT210921</t>
  </si>
  <si>
    <t>CS7R210921</t>
  </si>
  <si>
    <t>苍大线</t>
  </si>
  <si>
    <t>C97G210921</t>
  </si>
  <si>
    <t>东大线</t>
  </si>
  <si>
    <t>CSHU210921</t>
  </si>
  <si>
    <t>大梅线</t>
  </si>
  <si>
    <t>CS4M210921</t>
  </si>
  <si>
    <t>大孟线</t>
  </si>
  <si>
    <t>CS4N210921</t>
  </si>
  <si>
    <t>孟后线</t>
  </si>
  <si>
    <t>CS4Q210921</t>
  </si>
  <si>
    <t>王苍线</t>
  </si>
  <si>
    <t>CS18210921</t>
  </si>
  <si>
    <t>八吐线</t>
  </si>
  <si>
    <t>CSEV210921</t>
  </si>
  <si>
    <t>招谢线</t>
  </si>
  <si>
    <t>CS1A210921</t>
  </si>
  <si>
    <t>招哈线</t>
  </si>
  <si>
    <t>CSEX210921</t>
  </si>
  <si>
    <t>关查线</t>
  </si>
  <si>
    <t>CSH7210921</t>
  </si>
  <si>
    <t>吐二线</t>
  </si>
  <si>
    <t>CSEW210921</t>
  </si>
  <si>
    <t>招关线</t>
  </si>
  <si>
    <t>CSEZ210921</t>
  </si>
  <si>
    <t>平六线</t>
  </si>
  <si>
    <t>CSBX210921</t>
  </si>
  <si>
    <t>董六线</t>
  </si>
  <si>
    <t>CS19210921</t>
  </si>
  <si>
    <t>平那线</t>
  </si>
  <si>
    <t>CS73210921</t>
  </si>
  <si>
    <t>干小线</t>
  </si>
  <si>
    <t>彰武县</t>
  </si>
  <si>
    <t>C99D210922</t>
  </si>
  <si>
    <t>朱常线</t>
  </si>
  <si>
    <t>C991210922</t>
  </si>
  <si>
    <t>喇苏线</t>
  </si>
  <si>
    <t>C9V5210922</t>
  </si>
  <si>
    <t>马马线</t>
  </si>
  <si>
    <t>C9TC210922</t>
  </si>
  <si>
    <t>阿李线</t>
  </si>
  <si>
    <t>C9F5210922</t>
  </si>
  <si>
    <t>阿尚线</t>
  </si>
  <si>
    <t>C9F6210922</t>
  </si>
  <si>
    <t>C9V6210922</t>
  </si>
  <si>
    <t>C9TB210922</t>
  </si>
  <si>
    <t>五彰线</t>
  </si>
  <si>
    <t>C9ZU210922</t>
  </si>
  <si>
    <t>于牛线</t>
  </si>
  <si>
    <t>C9E5210922</t>
  </si>
  <si>
    <t>马荆线</t>
  </si>
  <si>
    <t>C9E7210922</t>
  </si>
  <si>
    <t>C9E6210922</t>
  </si>
  <si>
    <t>C9E8210922</t>
  </si>
  <si>
    <t>郑陆线</t>
  </si>
  <si>
    <t>C98V210922</t>
  </si>
  <si>
    <t>西开线</t>
  </si>
  <si>
    <t>C9JD210922</t>
  </si>
  <si>
    <t>两周线</t>
  </si>
  <si>
    <t>C9JE210922</t>
  </si>
  <si>
    <t>周邱线</t>
  </si>
  <si>
    <t>C9JF210922</t>
  </si>
  <si>
    <t>两荆线</t>
  </si>
  <si>
    <t>K8+200</t>
  </si>
  <si>
    <t>C9JG210922</t>
  </si>
  <si>
    <t>陈新线</t>
  </si>
  <si>
    <t>C9JH210922</t>
  </si>
  <si>
    <t>太小线</t>
  </si>
  <si>
    <t>C9JJ210922</t>
  </si>
  <si>
    <t>东粘线</t>
  </si>
  <si>
    <t>C9JL210922</t>
  </si>
  <si>
    <t>东东线</t>
  </si>
  <si>
    <t>C9JM210922</t>
  </si>
  <si>
    <t>C9JN210922</t>
  </si>
  <si>
    <t>西西线</t>
  </si>
  <si>
    <t>C9JP210922</t>
  </si>
  <si>
    <t>邱邱线</t>
  </si>
  <si>
    <t>C9JR210922</t>
  </si>
  <si>
    <t>C9JS210922</t>
  </si>
  <si>
    <t>邱南线</t>
  </si>
  <si>
    <t>C9JT210922</t>
  </si>
  <si>
    <t>邱平线</t>
  </si>
  <si>
    <t>C9JU210922</t>
  </si>
  <si>
    <t>雷高线</t>
  </si>
  <si>
    <t>C9JV210922</t>
  </si>
  <si>
    <t>C9JW210922</t>
  </si>
  <si>
    <t>杨高线</t>
  </si>
  <si>
    <t>C9JX210922</t>
  </si>
  <si>
    <t>下下线</t>
  </si>
  <si>
    <t>C9JY210922</t>
  </si>
  <si>
    <t>东苏线</t>
  </si>
  <si>
    <t>C9KA210922</t>
  </si>
  <si>
    <t>苏彰线</t>
  </si>
  <si>
    <t>C9KB210922</t>
  </si>
  <si>
    <t>东敖线</t>
  </si>
  <si>
    <t>C9KD210922</t>
  </si>
  <si>
    <t>西民线</t>
  </si>
  <si>
    <t>C9KE210922</t>
  </si>
  <si>
    <t>C9KF210922</t>
  </si>
  <si>
    <t>民姜线</t>
  </si>
  <si>
    <t>C9KG210922</t>
  </si>
  <si>
    <t>民袁线</t>
  </si>
  <si>
    <t>C9KH210922</t>
  </si>
  <si>
    <t>乐四线</t>
  </si>
  <si>
    <t>C9KJ210922</t>
  </si>
  <si>
    <t>后烧线</t>
  </si>
  <si>
    <t>C9KK210922</t>
  </si>
  <si>
    <t>南环线</t>
  </si>
  <si>
    <t>C9KL210922</t>
  </si>
  <si>
    <t>乐乐线</t>
  </si>
  <si>
    <t>C9KM210922</t>
  </si>
  <si>
    <t>C9KN210922</t>
  </si>
  <si>
    <t>平博线</t>
  </si>
  <si>
    <t>C9KP210922</t>
  </si>
  <si>
    <t>平董线</t>
  </si>
  <si>
    <t>C9KQ210922</t>
  </si>
  <si>
    <t>董下线</t>
  </si>
  <si>
    <t>C9KR210922</t>
  </si>
  <si>
    <t>董白线</t>
  </si>
  <si>
    <t>C9KS210922</t>
  </si>
  <si>
    <t>爬白线</t>
  </si>
  <si>
    <t>C9KT210922</t>
  </si>
  <si>
    <t>羊幸线</t>
  </si>
  <si>
    <t>C9KU210922</t>
  </si>
  <si>
    <t>羊曲线</t>
  </si>
  <si>
    <t>C9KC210922</t>
  </si>
  <si>
    <t>敖区线</t>
  </si>
  <si>
    <t>C9T9210922</t>
  </si>
  <si>
    <t>民陈线</t>
  </si>
  <si>
    <t>C9WS210922</t>
  </si>
  <si>
    <t>西平线</t>
  </si>
  <si>
    <t>C9WT210922</t>
  </si>
  <si>
    <t>后巨线</t>
  </si>
  <si>
    <t>C9WU210922</t>
  </si>
  <si>
    <t>巨北线</t>
  </si>
  <si>
    <t>C9XQ210922</t>
  </si>
  <si>
    <t>白音线</t>
  </si>
  <si>
    <t>C9QG210922</t>
  </si>
  <si>
    <t>大黄线</t>
  </si>
  <si>
    <t>C9QJ210922</t>
  </si>
  <si>
    <t>六柳线</t>
  </si>
  <si>
    <t>C9SN210922</t>
  </si>
  <si>
    <t>老王线</t>
  </si>
  <si>
    <t>C9SP210922</t>
  </si>
  <si>
    <t>老广线</t>
  </si>
  <si>
    <t>C9SR210922</t>
  </si>
  <si>
    <t>张苏线</t>
  </si>
  <si>
    <t>C9SS210922</t>
  </si>
  <si>
    <t>王那线</t>
  </si>
  <si>
    <t>C9U1210922</t>
  </si>
  <si>
    <t>C9U2210922</t>
  </si>
  <si>
    <t>C9U3210922</t>
  </si>
  <si>
    <t>C9U4210922</t>
  </si>
  <si>
    <t>三尤线</t>
  </si>
  <si>
    <t>C9U5210922</t>
  </si>
  <si>
    <t>荒六线</t>
  </si>
  <si>
    <t>C9U6210922</t>
  </si>
  <si>
    <t>荒柳线</t>
  </si>
  <si>
    <t>C9U7210922</t>
  </si>
  <si>
    <t>果黑线</t>
  </si>
  <si>
    <t>C9U9210922</t>
  </si>
  <si>
    <t>张富线</t>
  </si>
  <si>
    <t>C9V0210922</t>
  </si>
  <si>
    <t>郭大线</t>
  </si>
  <si>
    <t>C9V1210922</t>
  </si>
  <si>
    <t>四李线</t>
  </si>
  <si>
    <t>C9V2210922</t>
  </si>
  <si>
    <t>大糠线</t>
  </si>
  <si>
    <t>C9V3210922</t>
  </si>
  <si>
    <t>大浩线</t>
  </si>
  <si>
    <t>C9WV210922</t>
  </si>
  <si>
    <t>粮马线</t>
  </si>
  <si>
    <t>C9WW210922</t>
  </si>
  <si>
    <t>马柳线</t>
  </si>
  <si>
    <t>C9WY210922</t>
  </si>
  <si>
    <t>柳四线</t>
  </si>
  <si>
    <t>C9WZ210922</t>
  </si>
  <si>
    <t>四大线</t>
  </si>
  <si>
    <t>C9XR210922</t>
  </si>
  <si>
    <t>广大线</t>
  </si>
  <si>
    <t>C9G7210922</t>
  </si>
  <si>
    <t>王新线</t>
  </si>
  <si>
    <t>C9G8210922</t>
  </si>
  <si>
    <t>C9G9210922</t>
  </si>
  <si>
    <t>忙忙线</t>
  </si>
  <si>
    <t>C9H0210922</t>
  </si>
  <si>
    <t>烧烧线</t>
  </si>
  <si>
    <t>C9H1210922</t>
  </si>
  <si>
    <t>张忙线</t>
  </si>
  <si>
    <t>C9H2210922</t>
  </si>
  <si>
    <t>丹忙线</t>
  </si>
  <si>
    <t>C9H4210922</t>
  </si>
  <si>
    <t>丹八线</t>
  </si>
  <si>
    <t>C9H3210922</t>
  </si>
  <si>
    <t>丹开线</t>
  </si>
  <si>
    <t>C9H6210922</t>
  </si>
  <si>
    <t>祁京线</t>
  </si>
  <si>
    <t>C9H7210922</t>
  </si>
  <si>
    <t>后后线</t>
  </si>
  <si>
    <t>C9H8210922</t>
  </si>
  <si>
    <t>C9H9210922</t>
  </si>
  <si>
    <t>烧常线</t>
  </si>
  <si>
    <t>K6+700</t>
  </si>
  <si>
    <t>C9J2210922</t>
  </si>
  <si>
    <t>C9J3210922</t>
  </si>
  <si>
    <t>唐唐线</t>
  </si>
  <si>
    <t>C9J4210922</t>
  </si>
  <si>
    <t>张张线</t>
  </si>
  <si>
    <t>C9J5210922</t>
  </si>
  <si>
    <t>刘杜线</t>
  </si>
  <si>
    <t>C9J6210922</t>
  </si>
  <si>
    <t>张红线</t>
  </si>
  <si>
    <t>C9NH210922</t>
  </si>
  <si>
    <t>兽范线</t>
  </si>
  <si>
    <t>C9NJ210922</t>
  </si>
  <si>
    <t>兽六线</t>
  </si>
  <si>
    <t>C9NL210922</t>
  </si>
  <si>
    <t>丹西线</t>
  </si>
  <si>
    <t>C9NN210922</t>
  </si>
  <si>
    <t>祁祁线</t>
  </si>
  <si>
    <t>C9NP210922</t>
  </si>
  <si>
    <t>祁沈线</t>
  </si>
  <si>
    <t>C9NR210922</t>
  </si>
  <si>
    <t>白穆线</t>
  </si>
  <si>
    <t>C9NS210922</t>
  </si>
  <si>
    <t>穆郑线</t>
  </si>
  <si>
    <t>C9NT210922</t>
  </si>
  <si>
    <t>郑苏线</t>
  </si>
  <si>
    <t>C9NW210922</t>
  </si>
  <si>
    <t>白白线</t>
  </si>
  <si>
    <t>C9NX210922</t>
  </si>
  <si>
    <t>刘周线</t>
  </si>
  <si>
    <t>C9NY210922</t>
  </si>
  <si>
    <t>周烧线</t>
  </si>
  <si>
    <t>C9NZ210922</t>
  </si>
  <si>
    <t>城赵线</t>
  </si>
  <si>
    <t>C9ZG210922</t>
  </si>
  <si>
    <t>四家线</t>
  </si>
  <si>
    <t>C989210922</t>
  </si>
  <si>
    <t>前乱线</t>
  </si>
  <si>
    <t>C999210922</t>
  </si>
  <si>
    <t>于前线</t>
  </si>
  <si>
    <t>C9HH210922</t>
  </si>
  <si>
    <t>石西线</t>
  </si>
  <si>
    <t>C9HJ210922</t>
  </si>
  <si>
    <t>石赵线</t>
  </si>
  <si>
    <t>C9HK210922</t>
  </si>
  <si>
    <t>石北线</t>
  </si>
  <si>
    <t>C9HL210922</t>
  </si>
  <si>
    <t>王陆线</t>
  </si>
  <si>
    <t>C9HM210922</t>
  </si>
  <si>
    <t>C9HN210922</t>
  </si>
  <si>
    <t>C9HP210922</t>
  </si>
  <si>
    <t>王孔线</t>
  </si>
  <si>
    <t>C9HQ210922</t>
  </si>
  <si>
    <t>高东线</t>
  </si>
  <si>
    <t>C9JK210922</t>
  </si>
  <si>
    <t>正五线</t>
  </si>
  <si>
    <t>C9ML210922</t>
  </si>
  <si>
    <t>高山线</t>
  </si>
  <si>
    <t>C9OT210922</t>
  </si>
  <si>
    <t>王北线</t>
  </si>
  <si>
    <t>C9VX210922</t>
  </si>
  <si>
    <t>大五线</t>
  </si>
  <si>
    <t>C9W9210922</t>
  </si>
  <si>
    <t>东库线</t>
  </si>
  <si>
    <t>C9X0210922</t>
  </si>
  <si>
    <t>大碱线</t>
  </si>
  <si>
    <t>C9X1210922</t>
  </si>
  <si>
    <t>五小线</t>
  </si>
  <si>
    <t>C9X2210922</t>
  </si>
  <si>
    <t>三五线</t>
  </si>
  <si>
    <t>C9X3210922</t>
  </si>
  <si>
    <t>C9X4210922</t>
  </si>
  <si>
    <t>团团线</t>
  </si>
  <si>
    <t>C9X5210922</t>
  </si>
  <si>
    <t>合合线</t>
  </si>
  <si>
    <t>C9X6210922</t>
  </si>
  <si>
    <t>五大线</t>
  </si>
  <si>
    <t>C9X7210922</t>
  </si>
  <si>
    <t>大七线</t>
  </si>
  <si>
    <t>C9X8210922</t>
  </si>
  <si>
    <t>C9X9210922</t>
  </si>
  <si>
    <t>大大线</t>
  </si>
  <si>
    <t>C9Y0210922</t>
  </si>
  <si>
    <t>于绕线</t>
  </si>
  <si>
    <t>C9Y1210922</t>
  </si>
  <si>
    <t>刘李线</t>
  </si>
  <si>
    <t>C9Y2210922</t>
  </si>
  <si>
    <t>李宣线</t>
  </si>
  <si>
    <t>C9Y3210922</t>
  </si>
  <si>
    <t>李唐线</t>
  </si>
  <si>
    <t>C9Y4210922</t>
  </si>
  <si>
    <t>C9Y7210922</t>
  </si>
  <si>
    <t>石乱线</t>
  </si>
  <si>
    <t>C9Y8210922</t>
  </si>
  <si>
    <t>乱焦线</t>
  </si>
  <si>
    <t>C9Y9210922</t>
  </si>
  <si>
    <t>焦西线</t>
  </si>
  <si>
    <t>C9Z0210922</t>
  </si>
  <si>
    <t>焦冮线</t>
  </si>
  <si>
    <t>C9ZB210922</t>
  </si>
  <si>
    <t>碱牛线</t>
  </si>
  <si>
    <t>C9ZE210922</t>
  </si>
  <si>
    <t>东南线</t>
  </si>
  <si>
    <t>C9E0210922</t>
  </si>
  <si>
    <t>刑小线</t>
  </si>
  <si>
    <t>C9LG210922</t>
  </si>
  <si>
    <t>党党线</t>
  </si>
  <si>
    <t>C9LH210922</t>
  </si>
  <si>
    <t>C9LJ210922</t>
  </si>
  <si>
    <t>西东线</t>
  </si>
  <si>
    <t>C9LK210922</t>
  </si>
  <si>
    <t>二二线</t>
  </si>
  <si>
    <t>C9LL210922</t>
  </si>
  <si>
    <t>二五线</t>
  </si>
  <si>
    <t>C9LM210922</t>
  </si>
  <si>
    <t>赏东线</t>
  </si>
  <si>
    <t>C9LN210922</t>
  </si>
  <si>
    <t>C9LP210922</t>
  </si>
  <si>
    <t>冮西线</t>
  </si>
  <si>
    <t>C9LQ210922</t>
  </si>
  <si>
    <t>彰山线</t>
  </si>
  <si>
    <t>C9LR210922</t>
  </si>
  <si>
    <t>彰高线</t>
  </si>
  <si>
    <t>C9LS210922</t>
  </si>
  <si>
    <t>王山线</t>
  </si>
  <si>
    <t>C9LT210922</t>
  </si>
  <si>
    <t>前前线</t>
  </si>
  <si>
    <t>C9LX210922</t>
  </si>
  <si>
    <t>刘万线</t>
  </si>
  <si>
    <t>C9LY210922</t>
  </si>
  <si>
    <t>万马线</t>
  </si>
  <si>
    <t>C9LZ210922</t>
  </si>
  <si>
    <t>彰平线</t>
  </si>
  <si>
    <t>C9MB210922</t>
  </si>
  <si>
    <t>万前线</t>
  </si>
  <si>
    <t>C9OR210922</t>
  </si>
  <si>
    <t>C9OS210922</t>
  </si>
  <si>
    <t>糠平线</t>
  </si>
  <si>
    <t>C9RL210922</t>
  </si>
  <si>
    <t>平二线</t>
  </si>
  <si>
    <t>C9ST210922</t>
  </si>
  <si>
    <t>侯石线</t>
  </si>
  <si>
    <t>C9WM210922</t>
  </si>
  <si>
    <t>西赏线</t>
  </si>
  <si>
    <t>C9WP210922</t>
  </si>
  <si>
    <t>袁郭线</t>
  </si>
  <si>
    <t>C9WQ210922</t>
  </si>
  <si>
    <t>王郭线</t>
  </si>
  <si>
    <t>C9WX210922</t>
  </si>
  <si>
    <t>郭后线</t>
  </si>
  <si>
    <t>C9XB210922</t>
  </si>
  <si>
    <t>佟八线</t>
  </si>
  <si>
    <t>C9XH210922</t>
  </si>
  <si>
    <t>杏周线</t>
  </si>
  <si>
    <t>C9XC210922</t>
  </si>
  <si>
    <t>彰蓝线</t>
  </si>
  <si>
    <t>C9XE210922</t>
  </si>
  <si>
    <t>太马线</t>
  </si>
  <si>
    <t>C9ND210922</t>
  </si>
  <si>
    <t>C9NF210922</t>
  </si>
  <si>
    <t>兴地线</t>
  </si>
  <si>
    <t>C9NG210922</t>
  </si>
  <si>
    <t>彰西线</t>
  </si>
  <si>
    <t>C9PZ210922</t>
  </si>
  <si>
    <t>平丹线</t>
  </si>
  <si>
    <t>C9QA210922</t>
  </si>
  <si>
    <t>丹王线</t>
  </si>
  <si>
    <t>C9QB210922</t>
  </si>
  <si>
    <t>丹彰线</t>
  </si>
  <si>
    <t>C9TZ210922</t>
  </si>
  <si>
    <t>王平线</t>
  </si>
  <si>
    <t>C9V7210922</t>
  </si>
  <si>
    <t>花兴线</t>
  </si>
  <si>
    <t>C9V8210922</t>
  </si>
  <si>
    <t>腰前线</t>
  </si>
  <si>
    <t>C9V9210922</t>
  </si>
  <si>
    <t>腰腰线</t>
  </si>
  <si>
    <t>C9W0210922</t>
  </si>
  <si>
    <t>西腰线</t>
  </si>
  <si>
    <t>C9W1210922</t>
  </si>
  <si>
    <t>腰后线</t>
  </si>
  <si>
    <t>C9W2210922</t>
  </si>
  <si>
    <t>东福线</t>
  </si>
  <si>
    <t>C9W3210922</t>
  </si>
  <si>
    <t>后腰线</t>
  </si>
  <si>
    <t>C9W4210922</t>
  </si>
  <si>
    <t>东程线</t>
  </si>
  <si>
    <t>C9W5210922</t>
  </si>
  <si>
    <t>彰长线</t>
  </si>
  <si>
    <t>C9W8210922</t>
  </si>
  <si>
    <t>西北线</t>
  </si>
  <si>
    <t>C9XD210922</t>
  </si>
  <si>
    <t>古虎线</t>
  </si>
  <si>
    <t>C9ZF210922</t>
  </si>
  <si>
    <t>花东线</t>
  </si>
  <si>
    <t>C9ZR210922</t>
  </si>
  <si>
    <t>杨福线</t>
  </si>
  <si>
    <t>C9ZS210922</t>
  </si>
  <si>
    <t>青福线</t>
  </si>
  <si>
    <t>C9ZT210922</t>
  </si>
  <si>
    <t>田养线</t>
  </si>
  <si>
    <t>C9EB210922</t>
  </si>
  <si>
    <t>王西线</t>
  </si>
  <si>
    <t>C9EU210922</t>
  </si>
  <si>
    <t>彰王线</t>
  </si>
  <si>
    <t>C987210922</t>
  </si>
  <si>
    <t>沙大线</t>
  </si>
  <si>
    <t>C9J7210922</t>
  </si>
  <si>
    <t>磨程线</t>
  </si>
  <si>
    <t>C9P7210922</t>
  </si>
  <si>
    <t>后施线</t>
  </si>
  <si>
    <t>C9P8210922</t>
  </si>
  <si>
    <t>C9P9210922</t>
  </si>
  <si>
    <t>沙茴线</t>
  </si>
  <si>
    <t>C9PA210922</t>
  </si>
  <si>
    <t>满耐线</t>
  </si>
  <si>
    <t>C9PD210922</t>
  </si>
  <si>
    <t>清杨线</t>
  </si>
  <si>
    <t>C9Q1210922</t>
  </si>
  <si>
    <t>东七线</t>
  </si>
  <si>
    <t>C9Q2210922</t>
  </si>
  <si>
    <t>七腰线</t>
  </si>
  <si>
    <t>C9Q3210922</t>
  </si>
  <si>
    <t>腰沙线</t>
  </si>
  <si>
    <t>C9Q4210922</t>
  </si>
  <si>
    <t>前哈线</t>
  </si>
  <si>
    <t>C9Q5210922</t>
  </si>
  <si>
    <t>彰差线</t>
  </si>
  <si>
    <t>C9Q6210922</t>
  </si>
  <si>
    <t>姜十线</t>
  </si>
  <si>
    <t>C9RG210922</t>
  </si>
  <si>
    <t>道施线</t>
  </si>
  <si>
    <t>C9RH210922</t>
  </si>
  <si>
    <t>道前线</t>
  </si>
  <si>
    <t>C9TA210922</t>
  </si>
  <si>
    <t>闹东线</t>
  </si>
  <si>
    <t>C9TE210922</t>
  </si>
  <si>
    <t>差邱线</t>
  </si>
  <si>
    <t>C9TF210922</t>
  </si>
  <si>
    <t>二泉线</t>
  </si>
  <si>
    <t>C9TG210922</t>
  </si>
  <si>
    <t>二北线</t>
  </si>
  <si>
    <t>C9TH210922</t>
  </si>
  <si>
    <t>北太线</t>
  </si>
  <si>
    <t>C9VJ210922</t>
  </si>
  <si>
    <t>二眼线</t>
  </si>
  <si>
    <t>C9VK210922</t>
  </si>
  <si>
    <t>满穆线</t>
  </si>
  <si>
    <t>C9VL210922</t>
  </si>
  <si>
    <t>沈糠线</t>
  </si>
  <si>
    <t>C98F210922</t>
  </si>
  <si>
    <t>库新线</t>
  </si>
  <si>
    <t>C9N4210922</t>
  </si>
  <si>
    <t>四鸡线</t>
  </si>
  <si>
    <t>C9N6210922</t>
  </si>
  <si>
    <t>四三线</t>
  </si>
  <si>
    <t>C9OZ210922</t>
  </si>
  <si>
    <t>后胡线</t>
  </si>
  <si>
    <t>C9QD210922</t>
  </si>
  <si>
    <t>鸡马线</t>
  </si>
  <si>
    <t>C9QE210922</t>
  </si>
  <si>
    <t>库四线</t>
  </si>
  <si>
    <t>C9QF210922</t>
  </si>
  <si>
    <t>后牛线</t>
  </si>
  <si>
    <t>C9UY210922</t>
  </si>
  <si>
    <t>库鸡线</t>
  </si>
  <si>
    <t>C9VB210922</t>
  </si>
  <si>
    <t>C9VD210922</t>
  </si>
  <si>
    <t>库王线</t>
  </si>
  <si>
    <t>C9VE210922</t>
  </si>
  <si>
    <t>四朱线</t>
  </si>
  <si>
    <t>C9VF210922</t>
  </si>
  <si>
    <t>学三线</t>
  </si>
  <si>
    <t>C9VC210922</t>
  </si>
  <si>
    <t>东吴线</t>
  </si>
  <si>
    <t>C9YF210922</t>
  </si>
  <si>
    <t>库黑线</t>
  </si>
  <si>
    <t>C9YG210922</t>
  </si>
  <si>
    <t>南洼线</t>
  </si>
  <si>
    <t>C9YH210922</t>
  </si>
  <si>
    <t>席福线</t>
  </si>
  <si>
    <t>C9YJ210922</t>
  </si>
  <si>
    <t>席烧线</t>
  </si>
  <si>
    <t>C9YK210922</t>
  </si>
  <si>
    <t>黑谭线</t>
  </si>
  <si>
    <t>C9FS210922</t>
  </si>
  <si>
    <t>库西线</t>
  </si>
  <si>
    <t>C9FT210922</t>
  </si>
  <si>
    <t>库关线</t>
  </si>
  <si>
    <t>C9FU210922</t>
  </si>
  <si>
    <t>四韩线</t>
  </si>
  <si>
    <t>辽阳市</t>
  </si>
  <si>
    <t>灯塔市</t>
  </si>
  <si>
    <t>CA46211081</t>
  </si>
  <si>
    <t>小康线</t>
  </si>
  <si>
    <t>CA51211081</t>
  </si>
  <si>
    <t>小尖线</t>
  </si>
  <si>
    <t>CA5X211081</t>
  </si>
  <si>
    <t>尖东线</t>
  </si>
  <si>
    <t>CAWA211081</t>
  </si>
  <si>
    <t>腰石线</t>
  </si>
  <si>
    <t>CAE3211081</t>
  </si>
  <si>
    <t>聂后线</t>
  </si>
  <si>
    <t>CA2A211081</t>
  </si>
  <si>
    <t>前董线</t>
  </si>
  <si>
    <t>CAE2211081</t>
  </si>
  <si>
    <t>大苍线</t>
  </si>
  <si>
    <t>CAW0211081</t>
  </si>
  <si>
    <t>长兴线</t>
  </si>
  <si>
    <t>CA09211081</t>
  </si>
  <si>
    <t>茨连线</t>
  </si>
  <si>
    <t>CADL211081</t>
  </si>
  <si>
    <t>连罗线</t>
  </si>
  <si>
    <t>CA8H211081</t>
  </si>
  <si>
    <t>CAF1211081</t>
  </si>
  <si>
    <t>公东线</t>
  </si>
  <si>
    <t>CA89211081</t>
  </si>
  <si>
    <t>官韩线</t>
  </si>
  <si>
    <t>CA63211081</t>
  </si>
  <si>
    <t>甜下线</t>
  </si>
  <si>
    <t>CA3K211081</t>
  </si>
  <si>
    <t>燕官线</t>
  </si>
  <si>
    <t>CA4K211081</t>
  </si>
  <si>
    <t>下马线</t>
  </si>
  <si>
    <t>CAG3211081</t>
  </si>
  <si>
    <t>后吕线</t>
  </si>
  <si>
    <t>CATC211081</t>
  </si>
  <si>
    <t>CAG0211081</t>
  </si>
  <si>
    <t>灰崔线</t>
  </si>
  <si>
    <t>CA1I211081</t>
  </si>
  <si>
    <t>腰扁线</t>
  </si>
  <si>
    <t>CA6K211081</t>
  </si>
  <si>
    <t>长唐线</t>
  </si>
  <si>
    <t>CAWT211081</t>
  </si>
  <si>
    <t>唐家线</t>
  </si>
  <si>
    <t>CAF2211081</t>
  </si>
  <si>
    <t>黄沈线</t>
  </si>
  <si>
    <t>CAWS211081</t>
  </si>
  <si>
    <t>小朱线</t>
  </si>
  <si>
    <t>CA96211081</t>
  </si>
  <si>
    <t>河双线</t>
  </si>
  <si>
    <t>CAF8211081</t>
  </si>
  <si>
    <t>北邢线</t>
  </si>
  <si>
    <t>CA0I211081</t>
  </si>
  <si>
    <t>东四线</t>
  </si>
  <si>
    <t>CAL8211081</t>
  </si>
  <si>
    <t>五后线</t>
  </si>
  <si>
    <t>K5+700</t>
  </si>
  <si>
    <t>K5+900</t>
  </si>
  <si>
    <t>K8+100</t>
  </si>
  <si>
    <t>CAL9211081</t>
  </si>
  <si>
    <t>野前线</t>
  </si>
  <si>
    <t>CA3A211081</t>
  </si>
  <si>
    <t>大黑线</t>
  </si>
  <si>
    <t>CA6E211081</t>
  </si>
  <si>
    <t>罗白线</t>
  </si>
  <si>
    <t>CAH7211081</t>
  </si>
  <si>
    <t>三砬线</t>
  </si>
  <si>
    <t>CA8I211081</t>
  </si>
  <si>
    <t>上毛线</t>
  </si>
  <si>
    <t>CA7K211081</t>
  </si>
  <si>
    <t>上罗线</t>
  </si>
  <si>
    <t>CA4I211081</t>
  </si>
  <si>
    <t>棉东线</t>
  </si>
  <si>
    <t>CA3I211081</t>
  </si>
  <si>
    <t>棉岭线</t>
  </si>
  <si>
    <t>CAH3211081</t>
  </si>
  <si>
    <t>大兴线</t>
  </si>
  <si>
    <t>CAM1211081</t>
  </si>
  <si>
    <t>鸭马线</t>
  </si>
  <si>
    <t>CA77211081</t>
  </si>
  <si>
    <t>鸭汪线</t>
  </si>
  <si>
    <t>CA0C211081</t>
  </si>
  <si>
    <t>马古线</t>
  </si>
  <si>
    <t>CA3J211081</t>
  </si>
  <si>
    <t>于后线</t>
  </si>
  <si>
    <t>太子河区</t>
  </si>
  <si>
    <t>CA4W211021</t>
  </si>
  <si>
    <t>黑后线</t>
  </si>
  <si>
    <t>CAA4211021</t>
  </si>
  <si>
    <t>韩朝线</t>
  </si>
  <si>
    <t>CAAJ211021</t>
  </si>
  <si>
    <t>沈金线</t>
  </si>
  <si>
    <t>CA4V211021</t>
  </si>
  <si>
    <t>沙小线</t>
  </si>
  <si>
    <t>CA7V211021</t>
  </si>
  <si>
    <t>沈张线</t>
  </si>
  <si>
    <t>CA19211011</t>
  </si>
  <si>
    <t>小大线</t>
  </si>
  <si>
    <t>CAAL211021</t>
  </si>
  <si>
    <t>黑养线</t>
  </si>
  <si>
    <t>CA9V211021</t>
  </si>
  <si>
    <t>弓长岭区</t>
  </si>
  <si>
    <t xml:space="preserve">  CABO211005</t>
  </si>
  <si>
    <t xml:space="preserve">  CAR3211005</t>
  </si>
  <si>
    <t>沈香线</t>
  </si>
  <si>
    <t xml:space="preserve">  CA8O211005</t>
  </si>
  <si>
    <t>朴红线</t>
  </si>
  <si>
    <t xml:space="preserve">  CA4P211005</t>
  </si>
  <si>
    <t>南三线</t>
  </si>
  <si>
    <t xml:space="preserve">  CA2P211005</t>
  </si>
  <si>
    <t>沙农线</t>
  </si>
  <si>
    <t xml:space="preserve">  CATJ211005</t>
  </si>
  <si>
    <t>小漩线</t>
  </si>
  <si>
    <t>CAFN211005</t>
  </si>
  <si>
    <t>北麻线</t>
  </si>
  <si>
    <t>CAS8211005</t>
  </si>
  <si>
    <t>车万线</t>
  </si>
  <si>
    <t xml:space="preserve">  CA43211005</t>
  </si>
  <si>
    <t>双泉街</t>
  </si>
  <si>
    <t>CA9O211005</t>
  </si>
  <si>
    <t>柳唐线</t>
  </si>
  <si>
    <t>CA5Y211005</t>
  </si>
  <si>
    <t>穆小线</t>
  </si>
  <si>
    <t>CA6Y211005</t>
  </si>
  <si>
    <t>穆大线</t>
  </si>
  <si>
    <t>CA3Y211005</t>
  </si>
  <si>
    <t>土后线</t>
  </si>
  <si>
    <t>CA4Y211005</t>
  </si>
  <si>
    <t>西孙线</t>
  </si>
  <si>
    <t>CA9Y211005</t>
  </si>
  <si>
    <t>CA49211005</t>
  </si>
  <si>
    <t>西小线</t>
  </si>
  <si>
    <t>CA9N211005</t>
  </si>
  <si>
    <t>尤松线</t>
  </si>
  <si>
    <t>CA7N211005</t>
  </si>
  <si>
    <t>尤冯线</t>
  </si>
  <si>
    <t>CAQQ211005</t>
  </si>
  <si>
    <t>松泉线</t>
  </si>
  <si>
    <t xml:space="preserve">  CA0Y211005</t>
  </si>
  <si>
    <t>松果线</t>
  </si>
  <si>
    <t>辽阳县</t>
  </si>
  <si>
    <t>CAK8211021</t>
  </si>
  <si>
    <t>西石线</t>
  </si>
  <si>
    <t>CA8I211021</t>
  </si>
  <si>
    <t>西华线</t>
  </si>
  <si>
    <t>CAA3211021</t>
  </si>
  <si>
    <t>鞍背线</t>
  </si>
  <si>
    <t>CA0K211021</t>
  </si>
  <si>
    <t>辽万线</t>
  </si>
  <si>
    <t>CAK9211021</t>
  </si>
  <si>
    <t>辽大线</t>
  </si>
  <si>
    <t>CA83211021</t>
  </si>
  <si>
    <t>下三线</t>
  </si>
  <si>
    <t>CAR6211021</t>
  </si>
  <si>
    <t>西弓线</t>
  </si>
  <si>
    <t>CA0P211021</t>
  </si>
  <si>
    <t>CA9H211021</t>
  </si>
  <si>
    <t>黄深线</t>
  </si>
  <si>
    <t>CA98211021</t>
  </si>
  <si>
    <t>梨梨线</t>
  </si>
  <si>
    <t>CA9F211021</t>
  </si>
  <si>
    <t>梨花线</t>
  </si>
  <si>
    <t>CAAZ211021</t>
  </si>
  <si>
    <t>唐核线</t>
  </si>
  <si>
    <t>CA99211021</t>
  </si>
  <si>
    <t>九金线</t>
  </si>
  <si>
    <t>K7+300</t>
  </si>
  <si>
    <t>CAZJ211021</t>
  </si>
  <si>
    <t>刘尖线</t>
  </si>
  <si>
    <t>CA7G211021</t>
  </si>
  <si>
    <t>草小线</t>
  </si>
  <si>
    <t>CA7H211021</t>
  </si>
  <si>
    <t>草北线</t>
  </si>
  <si>
    <t>CAZK211021</t>
  </si>
  <si>
    <t>大蒿线</t>
  </si>
  <si>
    <t>CAZH211021</t>
  </si>
  <si>
    <t>下岭线</t>
  </si>
  <si>
    <t>CA85211021</t>
  </si>
  <si>
    <t>麻岭线</t>
  </si>
  <si>
    <t>CAZM211021</t>
  </si>
  <si>
    <t>稠庙线</t>
  </si>
  <si>
    <t>CA1B211021</t>
  </si>
  <si>
    <t>胡黄线</t>
  </si>
  <si>
    <t>CAA7211021</t>
  </si>
  <si>
    <t>黄道线</t>
  </si>
  <si>
    <t>CA7A211021</t>
  </si>
  <si>
    <t>吴娘线</t>
  </si>
  <si>
    <t>CAAQ211021</t>
  </si>
  <si>
    <t>六解线</t>
  </si>
  <si>
    <t>CA5A211021</t>
  </si>
  <si>
    <t>CAB1211021</t>
  </si>
  <si>
    <t>沈中线</t>
  </si>
  <si>
    <t>CA4A211021</t>
  </si>
  <si>
    <t>沈西线</t>
  </si>
  <si>
    <t>CA80211021</t>
  </si>
  <si>
    <t>榔秦线</t>
  </si>
  <si>
    <t>CA4E211021</t>
  </si>
  <si>
    <t>粉滚线</t>
  </si>
  <si>
    <t>CA79211021</t>
  </si>
  <si>
    <t>榛水线</t>
  </si>
  <si>
    <t>CAK5211021</t>
  </si>
  <si>
    <t>辽唐线</t>
  </si>
  <si>
    <t>CAK2211021</t>
  </si>
  <si>
    <t>韩张线</t>
  </si>
  <si>
    <t>CAR2211021</t>
  </si>
  <si>
    <t>韩生线</t>
  </si>
  <si>
    <t>CAK1211021</t>
  </si>
  <si>
    <t>韩夹线</t>
  </si>
  <si>
    <t>CA6E211021</t>
  </si>
  <si>
    <t>韩一线</t>
  </si>
  <si>
    <t>盘锦市</t>
  </si>
  <si>
    <t>盘山县</t>
  </si>
  <si>
    <t>CBOG</t>
  </si>
  <si>
    <t>甜敬线</t>
  </si>
  <si>
    <t>CBOD</t>
  </si>
  <si>
    <t>小甜线</t>
  </si>
  <si>
    <t>CBOH</t>
  </si>
  <si>
    <t>甜孙线</t>
  </si>
  <si>
    <t>CBO9</t>
  </si>
  <si>
    <t>CBQ9</t>
  </si>
  <si>
    <t>园长线</t>
  </si>
  <si>
    <t>CBO4</t>
  </si>
  <si>
    <t>田黑线</t>
  </si>
  <si>
    <t>CBO5</t>
  </si>
  <si>
    <t>CBRE</t>
  </si>
  <si>
    <t>沈仙线</t>
  </si>
  <si>
    <t>CBNO</t>
  </si>
  <si>
    <t>新沈线</t>
  </si>
  <si>
    <t>CHRJ</t>
  </si>
  <si>
    <t>后横线</t>
  </si>
  <si>
    <t>CBN4</t>
  </si>
  <si>
    <t>中富线</t>
  </si>
  <si>
    <t>CBWN</t>
  </si>
  <si>
    <t>郭付线</t>
  </si>
  <si>
    <t>CBN5</t>
  </si>
  <si>
    <t>中长线</t>
  </si>
  <si>
    <t>CBMW</t>
  </si>
  <si>
    <t>韩河线</t>
  </si>
  <si>
    <t>CBMS</t>
  </si>
  <si>
    <t>坝岗线</t>
  </si>
  <si>
    <t>CBMP</t>
  </si>
  <si>
    <t>双坝线</t>
  </si>
  <si>
    <t>CHQQ</t>
  </si>
  <si>
    <t>东双线</t>
  </si>
  <si>
    <t>CBMO</t>
  </si>
  <si>
    <t>林坝线</t>
  </si>
  <si>
    <t>CHQZ</t>
  </si>
  <si>
    <t>姜四线</t>
  </si>
  <si>
    <t>CBQH</t>
  </si>
  <si>
    <t>圈提线</t>
  </si>
  <si>
    <t>CBYS</t>
  </si>
  <si>
    <t>八大线</t>
  </si>
  <si>
    <t>CBMG</t>
  </si>
  <si>
    <t>大周线</t>
  </si>
  <si>
    <t>CHQB</t>
  </si>
  <si>
    <t>宗三线</t>
  </si>
  <si>
    <t>CBOB</t>
  </si>
  <si>
    <t>孙甜线</t>
  </si>
  <si>
    <t>CBYQ</t>
  </si>
  <si>
    <t>朱一线</t>
  </si>
  <si>
    <t>CBNZ</t>
  </si>
  <si>
    <t>裴胡线</t>
  </si>
  <si>
    <t>CBNI</t>
  </si>
  <si>
    <t>大得线</t>
  </si>
  <si>
    <t>CHRH</t>
  </si>
  <si>
    <t>CHVB</t>
  </si>
  <si>
    <t>青沙线</t>
  </si>
  <si>
    <r>
      <rPr>
        <sz val="11"/>
        <color indexed="8"/>
        <rFont val="宋体"/>
        <charset val="134"/>
      </rPr>
      <t>C</t>
    </r>
    <r>
      <rPr>
        <sz val="11"/>
        <color indexed="8"/>
        <rFont val="宋体"/>
        <charset val="134"/>
      </rPr>
      <t>BYI</t>
    </r>
  </si>
  <si>
    <t>西岗线</t>
  </si>
  <si>
    <t>K5+159</t>
  </si>
  <si>
    <t>兴隆台区</t>
  </si>
  <si>
    <t>CBXE</t>
  </si>
  <si>
    <t>赵吴线</t>
  </si>
  <si>
    <t>CBXD</t>
  </si>
  <si>
    <t>CBO8</t>
  </si>
  <si>
    <t>梁一线</t>
  </si>
  <si>
    <t>CBBI</t>
  </si>
  <si>
    <t>王苏线</t>
  </si>
  <si>
    <t>双台子区</t>
  </si>
  <si>
    <t>CBPK</t>
  </si>
  <si>
    <t>南林线</t>
  </si>
  <si>
    <t>CBN2</t>
  </si>
  <si>
    <t>中光线</t>
  </si>
  <si>
    <t>CBJ2</t>
  </si>
  <si>
    <t>中五线</t>
  </si>
  <si>
    <t>CBJ5</t>
  </si>
  <si>
    <t>宋光线</t>
  </si>
  <si>
    <t>CHV7</t>
  </si>
  <si>
    <t>环三线</t>
  </si>
  <si>
    <t>CH27</t>
  </si>
  <si>
    <t>光环线</t>
  </si>
  <si>
    <t>CH28</t>
  </si>
  <si>
    <t>光辉线</t>
  </si>
  <si>
    <t>CBMY</t>
  </si>
  <si>
    <t>光东线一段</t>
  </si>
  <si>
    <t>光东线二段</t>
  </si>
  <si>
    <t>CBJ1</t>
  </si>
  <si>
    <t>宋三线</t>
  </si>
  <si>
    <t>CH2E</t>
  </si>
  <si>
    <t>国宋线</t>
  </si>
  <si>
    <t>CBYA</t>
  </si>
  <si>
    <t>庄太线</t>
  </si>
  <si>
    <t>CH21</t>
  </si>
  <si>
    <t>红七线</t>
  </si>
  <si>
    <t>CH2B</t>
  </si>
  <si>
    <t>学校线</t>
  </si>
  <si>
    <t>CH2C</t>
  </si>
  <si>
    <t>CH2A</t>
  </si>
  <si>
    <t>谷西线</t>
  </si>
  <si>
    <t>0+800</t>
  </si>
  <si>
    <t>CBPC</t>
  </si>
  <si>
    <t>东赵线</t>
  </si>
  <si>
    <t>CBJ4</t>
  </si>
  <si>
    <t>中小线</t>
  </si>
  <si>
    <t>CBP8</t>
  </si>
  <si>
    <t>中任线</t>
  </si>
  <si>
    <t>CACD</t>
  </si>
  <si>
    <t>西环线</t>
  </si>
  <si>
    <t>CBJ7</t>
  </si>
  <si>
    <t>杜任线</t>
  </si>
  <si>
    <t>CBP7</t>
  </si>
  <si>
    <t>友中线</t>
  </si>
  <si>
    <t>CHWU</t>
  </si>
  <si>
    <t>中井线</t>
  </si>
  <si>
    <t>CBJ3</t>
  </si>
  <si>
    <t>中镇线</t>
  </si>
  <si>
    <t>CBM6</t>
  </si>
  <si>
    <t>院区路</t>
  </si>
  <si>
    <t>CBPR</t>
  </si>
  <si>
    <t>水电路</t>
  </si>
  <si>
    <t>CBQR</t>
  </si>
  <si>
    <t>五一线</t>
  </si>
  <si>
    <t>CBOJ</t>
  </si>
  <si>
    <t>青庄线</t>
  </si>
  <si>
    <t>CHU7</t>
  </si>
  <si>
    <t>窦秃线</t>
  </si>
  <si>
    <t>K+800</t>
  </si>
  <si>
    <t>CBNS</t>
  </si>
  <si>
    <t>太秃线</t>
  </si>
  <si>
    <t>CHLA</t>
  </si>
  <si>
    <t>六七线</t>
  </si>
  <si>
    <t>CHLC</t>
  </si>
  <si>
    <t>三九线</t>
  </si>
  <si>
    <t>CBJ6</t>
  </si>
  <si>
    <t>秃金线</t>
  </si>
  <si>
    <t>CBPJ</t>
  </si>
  <si>
    <t>秃杨线</t>
  </si>
  <si>
    <t>CBPI</t>
  </si>
  <si>
    <t>秃河线</t>
  </si>
  <si>
    <t>CBQJ</t>
  </si>
  <si>
    <t>中秃线</t>
  </si>
  <si>
    <t>CBPH</t>
  </si>
  <si>
    <t>中种线</t>
  </si>
  <si>
    <t>CBPL</t>
  </si>
  <si>
    <t>李鸭线</t>
  </si>
  <si>
    <t>辽河口</t>
  </si>
  <si>
    <t>CBOT</t>
  </si>
  <si>
    <t>大东线</t>
  </si>
  <si>
    <t>CBOY</t>
  </si>
  <si>
    <t>东郭线</t>
  </si>
  <si>
    <t>CBOO</t>
  </si>
  <si>
    <t>甜常线</t>
  </si>
  <si>
    <t>CBOQ</t>
  </si>
  <si>
    <t>周石线</t>
  </si>
  <si>
    <t>CBNP</t>
  </si>
  <si>
    <t>石太线</t>
  </si>
  <si>
    <t>CBON</t>
  </si>
  <si>
    <t>甜白线</t>
  </si>
  <si>
    <t>CBZF</t>
  </si>
  <si>
    <t>羊一线</t>
  </si>
  <si>
    <t>CBOZ</t>
  </si>
  <si>
    <t>新才线</t>
  </si>
  <si>
    <t>CHUD</t>
  </si>
  <si>
    <t>石才线</t>
  </si>
  <si>
    <t>辽东湾新区</t>
  </si>
  <si>
    <t>CBHE</t>
  </si>
  <si>
    <t>北庄线</t>
  </si>
  <si>
    <t>CBHF</t>
  </si>
  <si>
    <t>二林线</t>
  </si>
  <si>
    <t>CBHJ</t>
  </si>
  <si>
    <t>北佟线</t>
  </si>
  <si>
    <t>CBL1</t>
  </si>
  <si>
    <t>新法线</t>
  </si>
  <si>
    <t>CBAK</t>
  </si>
  <si>
    <t>CBH3</t>
  </si>
  <si>
    <t>荣宾线</t>
  </si>
  <si>
    <t>CBET</t>
  </si>
  <si>
    <t>有水线</t>
  </si>
  <si>
    <t>CBH1</t>
  </si>
  <si>
    <t>四红线</t>
  </si>
  <si>
    <t>CBAL</t>
  </si>
  <si>
    <t>营魏线</t>
  </si>
  <si>
    <t>CHEZ</t>
  </si>
  <si>
    <t>马一线</t>
  </si>
  <si>
    <t>CHG1</t>
  </si>
  <si>
    <t>马二线</t>
  </si>
  <si>
    <t>CHEJ</t>
  </si>
  <si>
    <t>李三线</t>
  </si>
  <si>
    <t>CHG3</t>
  </si>
  <si>
    <t>碾二线</t>
  </si>
  <si>
    <t>CBAJ</t>
  </si>
  <si>
    <t>庄夏线</t>
  </si>
  <si>
    <t>CBH2</t>
  </si>
  <si>
    <t>中营线</t>
  </si>
  <si>
    <t>CHEH</t>
  </si>
  <si>
    <t>李一线</t>
  </si>
  <si>
    <t>CBAR</t>
  </si>
  <si>
    <t>西白线</t>
  </si>
  <si>
    <t>CBAM</t>
  </si>
  <si>
    <t>中心线</t>
  </si>
  <si>
    <t>白一线</t>
  </si>
  <si>
    <t>CBIQ</t>
  </si>
  <si>
    <t>腰田线</t>
  </si>
  <si>
    <t>CBAH</t>
  </si>
  <si>
    <t>团瓢线</t>
  </si>
  <si>
    <t>CHEU</t>
  </si>
  <si>
    <t>吉三线</t>
  </si>
  <si>
    <t>K+600</t>
  </si>
  <si>
    <t>CHEQ</t>
  </si>
  <si>
    <t>高二线</t>
  </si>
  <si>
    <t>CHEP</t>
  </si>
  <si>
    <t>高一线</t>
  </si>
  <si>
    <t>CHER</t>
  </si>
  <si>
    <t>高三线</t>
  </si>
  <si>
    <t>CHES</t>
  </si>
  <si>
    <t>吉一线</t>
  </si>
  <si>
    <t>CBAE</t>
  </si>
  <si>
    <t>高吉线</t>
  </si>
  <si>
    <t>CHEV</t>
  </si>
  <si>
    <t>央一线</t>
  </si>
  <si>
    <t>CBAF</t>
  </si>
  <si>
    <t>庞中线</t>
  </si>
  <si>
    <t>CHEX</t>
  </si>
  <si>
    <t>庞一线</t>
  </si>
  <si>
    <t>CHEN</t>
  </si>
  <si>
    <t>阳七线</t>
  </si>
  <si>
    <t>CBAB</t>
  </si>
  <si>
    <t>营新线</t>
  </si>
  <si>
    <t>铁岭市</t>
  </si>
  <si>
    <t>铁岭县</t>
  </si>
  <si>
    <t>CVTD211221</t>
  </si>
  <si>
    <t>宋达线</t>
  </si>
  <si>
    <t>CCVZ211221</t>
  </si>
  <si>
    <t>扬南线</t>
  </si>
  <si>
    <t>CVTC211221</t>
  </si>
  <si>
    <t>安诸线</t>
  </si>
  <si>
    <t>CCH7211221</t>
  </si>
  <si>
    <t>下青线</t>
  </si>
  <si>
    <t>CCLG211221</t>
  </si>
  <si>
    <t>望石线</t>
  </si>
  <si>
    <t>CCLD211221</t>
  </si>
  <si>
    <t>兴望线</t>
  </si>
  <si>
    <t>CVRB211221</t>
  </si>
  <si>
    <t>催张线</t>
  </si>
  <si>
    <t>CCM2211221</t>
  </si>
  <si>
    <t>小菊线</t>
  </si>
  <si>
    <t>CCLC211221</t>
  </si>
  <si>
    <t>腰榆线</t>
  </si>
  <si>
    <t>CVRF211221</t>
  </si>
  <si>
    <t>黄东线</t>
  </si>
  <si>
    <t>CVSH211221</t>
  </si>
  <si>
    <t>黄柳线</t>
  </si>
  <si>
    <t>CCLB211221</t>
  </si>
  <si>
    <t>金泥线</t>
  </si>
  <si>
    <t>CCLA211221</t>
  </si>
  <si>
    <t>徐台线</t>
  </si>
  <si>
    <t>CCLE211221</t>
  </si>
  <si>
    <t>花崔线</t>
  </si>
  <si>
    <t>CCLH211221</t>
  </si>
  <si>
    <t>马柴线</t>
  </si>
  <si>
    <t>CCM4211221</t>
  </si>
  <si>
    <t>三柴线</t>
  </si>
  <si>
    <t>CCLI211221</t>
  </si>
  <si>
    <t>椴毛线</t>
  </si>
  <si>
    <t>CCKM211221</t>
  </si>
  <si>
    <t>CCKN211221</t>
  </si>
  <si>
    <t>棋小线</t>
  </si>
  <si>
    <t>CCKH211221</t>
  </si>
  <si>
    <t>CCKB211221</t>
  </si>
  <si>
    <t>黑古线</t>
  </si>
  <si>
    <t>CCBF211221</t>
  </si>
  <si>
    <t>线太线</t>
  </si>
  <si>
    <t>CCKP211221</t>
  </si>
  <si>
    <t>后拔线</t>
  </si>
  <si>
    <t>CVSP211221</t>
  </si>
  <si>
    <t>陈下线</t>
  </si>
  <si>
    <t>CVTR211221</t>
  </si>
  <si>
    <t>养电线</t>
  </si>
  <si>
    <t>CVTP211221</t>
  </si>
  <si>
    <t>养东线</t>
  </si>
  <si>
    <t>CCJ8211221</t>
  </si>
  <si>
    <t>东夏线</t>
  </si>
  <si>
    <t>CV28211221</t>
  </si>
  <si>
    <t>孟增线</t>
  </si>
  <si>
    <t>CCXR211221</t>
  </si>
  <si>
    <t>东十线</t>
  </si>
  <si>
    <t>西丰县</t>
  </si>
  <si>
    <t>CC51211223</t>
  </si>
  <si>
    <t>仁善线</t>
  </si>
  <si>
    <t>CC58211223</t>
  </si>
  <si>
    <t>郜松线</t>
  </si>
  <si>
    <t>CC59211223</t>
  </si>
  <si>
    <t>玉对线</t>
  </si>
  <si>
    <t>CC64211223</t>
  </si>
  <si>
    <t>志新线</t>
  </si>
  <si>
    <t>CC66211223</t>
  </si>
  <si>
    <t>宏东线</t>
  </si>
  <si>
    <t>CC89211223</t>
  </si>
  <si>
    <t>平上线</t>
  </si>
  <si>
    <t>CC91211223</t>
  </si>
  <si>
    <t>郜祥线</t>
  </si>
  <si>
    <t>CCB2211223</t>
  </si>
  <si>
    <t>沈半线</t>
  </si>
  <si>
    <t>CCB4211223</t>
  </si>
  <si>
    <t>沈吴线</t>
  </si>
  <si>
    <t>CCC3211223</t>
  </si>
  <si>
    <t>欢头线</t>
  </si>
  <si>
    <t>CCD1211223</t>
  </si>
  <si>
    <t>柏康线</t>
  </si>
  <si>
    <t>CCD3211223</t>
  </si>
  <si>
    <t>金泉线</t>
  </si>
  <si>
    <t>CCDL211223</t>
  </si>
  <si>
    <t>西六线</t>
  </si>
  <si>
    <t>CCDM211223</t>
  </si>
  <si>
    <t>玉丰线</t>
  </si>
  <si>
    <t>CCEG211223</t>
  </si>
  <si>
    <t>元加线</t>
  </si>
  <si>
    <t>CCES211223</t>
  </si>
  <si>
    <t>对永线</t>
  </si>
  <si>
    <t>CCEV211223</t>
  </si>
  <si>
    <t>永青线</t>
  </si>
  <si>
    <t>CCEX211223</t>
  </si>
  <si>
    <t>榆陶线</t>
  </si>
  <si>
    <t>CCFL211223</t>
  </si>
  <si>
    <t>桦李线</t>
  </si>
  <si>
    <t>CCFT211223</t>
  </si>
  <si>
    <t>鹤玉线</t>
  </si>
  <si>
    <t>CCFV211223</t>
  </si>
  <si>
    <t>石成线</t>
  </si>
  <si>
    <t>CCJD211223</t>
  </si>
  <si>
    <t>凉腰线</t>
  </si>
  <si>
    <t>CCNG211223</t>
  </si>
  <si>
    <t>柳望线</t>
  </si>
  <si>
    <t>CCNL211223</t>
  </si>
  <si>
    <t>富古线</t>
  </si>
  <si>
    <t>CCNN211223</t>
  </si>
  <si>
    <t>富红线</t>
  </si>
  <si>
    <t>CCNP211223</t>
  </si>
  <si>
    <t>泉靠线</t>
  </si>
  <si>
    <t>CCNS211223</t>
  </si>
  <si>
    <t>增长线</t>
  </si>
  <si>
    <t>CCNU211223</t>
  </si>
  <si>
    <t>富达线</t>
  </si>
  <si>
    <t>CCNW211223</t>
  </si>
  <si>
    <t>宝鹿线</t>
  </si>
  <si>
    <t>CCNZ211223</t>
  </si>
  <si>
    <t>朝三线</t>
  </si>
  <si>
    <t>昌图县</t>
  </si>
  <si>
    <t>CUS9211224</t>
  </si>
  <si>
    <t>下西线</t>
  </si>
  <si>
    <r>
      <rPr>
        <sz val="11"/>
        <rFont val="宋体"/>
        <charset val="134"/>
      </rPr>
      <t xml:space="preserve">  </t>
    </r>
    <r>
      <rPr>
        <sz val="10"/>
        <rFont val="宋体"/>
        <charset val="134"/>
      </rPr>
      <t>CUR7211224</t>
    </r>
  </si>
  <si>
    <t>艾艾线</t>
  </si>
  <si>
    <t>CUR8211224</t>
  </si>
  <si>
    <t>艾田线</t>
  </si>
  <si>
    <t>CUS7211224</t>
  </si>
  <si>
    <t>贺家线</t>
  </si>
  <si>
    <t>CUS4211224</t>
  </si>
  <si>
    <t>袁袁线</t>
  </si>
  <si>
    <t>CUR6211224</t>
  </si>
  <si>
    <t>腊腊线</t>
  </si>
  <si>
    <t>CUS3211224</t>
  </si>
  <si>
    <t>赵唐线</t>
  </si>
  <si>
    <t>CVGZ211224</t>
  </si>
  <si>
    <t>红十线</t>
  </si>
  <si>
    <t>CVGW211224</t>
  </si>
  <si>
    <t>向两线</t>
  </si>
  <si>
    <t>CVGT211224</t>
  </si>
  <si>
    <t>CVHB211224</t>
  </si>
  <si>
    <t>四五线</t>
  </si>
  <si>
    <t>CVHD211224</t>
  </si>
  <si>
    <t>二城线</t>
  </si>
  <si>
    <t>CVHG211224</t>
  </si>
  <si>
    <t>何东线</t>
  </si>
  <si>
    <t>CVGP211224</t>
  </si>
  <si>
    <t>安李线</t>
  </si>
  <si>
    <t>CVHA211224</t>
  </si>
  <si>
    <t>废农线</t>
  </si>
  <si>
    <t>CCBO211224</t>
  </si>
  <si>
    <t>北梨线</t>
  </si>
  <si>
    <t xml:space="preserve"> CVY8211224</t>
  </si>
  <si>
    <t>林邱线</t>
  </si>
  <si>
    <t>CVIK211224</t>
  </si>
  <si>
    <t>谢柳线</t>
  </si>
  <si>
    <t xml:space="preserve"> CVIJ211224</t>
  </si>
  <si>
    <t>云云线</t>
  </si>
  <si>
    <t xml:space="preserve"> CVII211224</t>
  </si>
  <si>
    <t>甘明线</t>
  </si>
  <si>
    <t>CVHY211224</t>
  </si>
  <si>
    <t>CCDS211224</t>
  </si>
  <si>
    <t>兴八线</t>
  </si>
  <si>
    <t>CVHZ211224</t>
  </si>
  <si>
    <t>西袁线</t>
  </si>
  <si>
    <t>CVLZ211224</t>
  </si>
  <si>
    <t>申东线</t>
  </si>
  <si>
    <t>K7+100</t>
  </si>
  <si>
    <t>CVMB211224</t>
  </si>
  <si>
    <t>东哈线</t>
  </si>
  <si>
    <t>CVLY211224</t>
  </si>
  <si>
    <t>范申线</t>
  </si>
  <si>
    <t>CVMA211224</t>
  </si>
  <si>
    <t>大萝线</t>
  </si>
  <si>
    <t>CVCF211224</t>
  </si>
  <si>
    <t>三鹊线</t>
  </si>
  <si>
    <t>CVBP211224</t>
  </si>
  <si>
    <t>CVBT211224</t>
  </si>
  <si>
    <t>旱小线</t>
  </si>
  <si>
    <t>CVBE211224</t>
  </si>
  <si>
    <t>孙靠线</t>
  </si>
  <si>
    <t>CVBR211224</t>
  </si>
  <si>
    <t>八杨线</t>
  </si>
  <si>
    <t>CVCE211224</t>
  </si>
  <si>
    <t>小黑线</t>
  </si>
  <si>
    <t>CVCD211224</t>
  </si>
  <si>
    <t>CVS4211224</t>
  </si>
  <si>
    <t>杨条线</t>
  </si>
  <si>
    <t>CVS5211224</t>
  </si>
  <si>
    <t>义徐线</t>
  </si>
  <si>
    <t>CVS6211224</t>
  </si>
  <si>
    <t>平集线</t>
  </si>
  <si>
    <t>CVS1211224</t>
  </si>
  <si>
    <t>平佟线</t>
  </si>
  <si>
    <t>CVR9211224</t>
  </si>
  <si>
    <t>于四线</t>
  </si>
  <si>
    <t xml:space="preserve"> CVR8211224</t>
  </si>
  <si>
    <t>乔邢线</t>
  </si>
  <si>
    <t>CVCQ211224</t>
  </si>
  <si>
    <t>黑四线</t>
  </si>
  <si>
    <t>CVCN211224</t>
  </si>
  <si>
    <t>CVCL211224</t>
  </si>
  <si>
    <t>南孙线</t>
  </si>
  <si>
    <t>CVCT211224</t>
  </si>
  <si>
    <t>茨西线</t>
  </si>
  <si>
    <t>CVCU211224</t>
  </si>
  <si>
    <t>瓦太线</t>
  </si>
  <si>
    <t>CVCR211224</t>
  </si>
  <si>
    <t>亮华线</t>
  </si>
  <si>
    <t>CC14211224</t>
  </si>
  <si>
    <t>汇四线</t>
  </si>
  <si>
    <t>CC16211224</t>
  </si>
  <si>
    <t>汇二线</t>
  </si>
  <si>
    <t>CC13211224</t>
  </si>
  <si>
    <t>汇门线</t>
  </si>
  <si>
    <t>CVHT211224</t>
  </si>
  <si>
    <t>吕黄线</t>
  </si>
  <si>
    <t>CVHS211224</t>
  </si>
  <si>
    <t>卢孙线</t>
  </si>
  <si>
    <t>CVHP211224</t>
  </si>
  <si>
    <t>CVHQ211224</t>
  </si>
  <si>
    <t>砖永线</t>
  </si>
  <si>
    <t>CC17211224</t>
  </si>
  <si>
    <t>马陈线</t>
  </si>
  <si>
    <t>CVHW211224</t>
  </si>
  <si>
    <t>下五线</t>
  </si>
  <si>
    <t>CVHL211224</t>
  </si>
  <si>
    <t>小程线</t>
  </si>
  <si>
    <t>CVHM211224</t>
  </si>
  <si>
    <t>程放线</t>
  </si>
  <si>
    <t>CVHN211224</t>
  </si>
  <si>
    <t>周杨线</t>
  </si>
  <si>
    <t>CC23211224</t>
  </si>
  <si>
    <t>周史线</t>
  </si>
  <si>
    <t>CC21211224</t>
  </si>
  <si>
    <t>周尹线</t>
  </si>
  <si>
    <t>CVIM211224</t>
  </si>
  <si>
    <t>横先线</t>
  </si>
  <si>
    <t>CVIT211224</t>
  </si>
  <si>
    <t>CVIS211224</t>
  </si>
  <si>
    <t>古十线</t>
  </si>
  <si>
    <t>CVIW211224</t>
  </si>
  <si>
    <t>姜张线</t>
  </si>
  <si>
    <t>CVIV211224</t>
  </si>
  <si>
    <t>小刘线</t>
  </si>
  <si>
    <t>CC77211224</t>
  </si>
  <si>
    <t>六四线</t>
  </si>
  <si>
    <t>CCGR211224</t>
  </si>
  <si>
    <t>四牤线</t>
  </si>
  <si>
    <t xml:space="preserve"> CC29211224</t>
  </si>
  <si>
    <t>京白线</t>
  </si>
  <si>
    <t>CVIO211224</t>
  </si>
  <si>
    <t>周杏线</t>
  </si>
  <si>
    <t xml:space="preserve"> CVIU211224</t>
  </si>
  <si>
    <t>边毛线</t>
  </si>
  <si>
    <t xml:space="preserve"> CCR5211224</t>
  </si>
  <si>
    <t>红元线</t>
  </si>
  <si>
    <t xml:space="preserve">  CC43211224</t>
  </si>
  <si>
    <t>王九线</t>
  </si>
  <si>
    <t>CVV7211224</t>
  </si>
  <si>
    <t>吕张线</t>
  </si>
  <si>
    <t>CVV4211224</t>
  </si>
  <si>
    <t>方后线</t>
  </si>
  <si>
    <t>CVV5211224</t>
  </si>
  <si>
    <t>孙甘线</t>
  </si>
  <si>
    <t>CVU7211224</t>
  </si>
  <si>
    <t>前桂线</t>
  </si>
  <si>
    <t>CVU9211224</t>
  </si>
  <si>
    <t>四郭线</t>
  </si>
  <si>
    <t>CC35211224</t>
  </si>
  <si>
    <t>腰孟线</t>
  </si>
  <si>
    <t xml:space="preserve"> CVM3211224</t>
  </si>
  <si>
    <t>郑南线</t>
  </si>
  <si>
    <t>CVGI211224</t>
  </si>
  <si>
    <t>于曹线</t>
  </si>
  <si>
    <t xml:space="preserve"> CVGF211224</t>
  </si>
  <si>
    <t>连祥线</t>
  </si>
  <si>
    <t xml:space="preserve"> CVGJ211224</t>
  </si>
  <si>
    <t>刑腰线</t>
  </si>
  <si>
    <t>CVGL211224</t>
  </si>
  <si>
    <t>三三线</t>
  </si>
  <si>
    <t xml:space="preserve"> CVGM211224</t>
  </si>
  <si>
    <t>CVGC211224</t>
  </si>
  <si>
    <t>泉红线</t>
  </si>
  <si>
    <t xml:space="preserve"> CCB2211224</t>
  </si>
  <si>
    <t>泉长线</t>
  </si>
  <si>
    <t>CCGL211224</t>
  </si>
  <si>
    <t>石大线</t>
  </si>
  <si>
    <t>K6+300</t>
  </si>
  <si>
    <t>CVI9211224</t>
  </si>
  <si>
    <t>三渡线</t>
  </si>
  <si>
    <t xml:space="preserve"> CVK3211224</t>
  </si>
  <si>
    <t>三白线</t>
  </si>
  <si>
    <t xml:space="preserve">  CVK2211224</t>
  </si>
  <si>
    <t>大郑线</t>
  </si>
  <si>
    <t>CCD3211224</t>
  </si>
  <si>
    <t>唐李线</t>
  </si>
  <si>
    <t xml:space="preserve"> CVK5211224</t>
  </si>
  <si>
    <t>刘狼线</t>
  </si>
  <si>
    <t>CCBB211224</t>
  </si>
  <si>
    <t>团毛线</t>
  </si>
  <si>
    <t xml:space="preserve"> CCB7211224</t>
  </si>
  <si>
    <t>开圈线</t>
  </si>
  <si>
    <t>CVJ2211224</t>
  </si>
  <si>
    <t>高刘线</t>
  </si>
  <si>
    <t>CVJ4211224</t>
  </si>
  <si>
    <t>刘后线</t>
  </si>
  <si>
    <t>CVJ9211224</t>
  </si>
  <si>
    <t>八排线</t>
  </si>
  <si>
    <t>CVJ5211224</t>
  </si>
  <si>
    <t>二暴线</t>
  </si>
  <si>
    <t xml:space="preserve"> CVK8211224</t>
  </si>
  <si>
    <t>大宝线</t>
  </si>
  <si>
    <t>CVK1211224</t>
  </si>
  <si>
    <t>CVK9211224</t>
  </si>
  <si>
    <t>宝喇线</t>
  </si>
  <si>
    <t>CVL1211224</t>
  </si>
  <si>
    <t>太于线</t>
  </si>
  <si>
    <t xml:space="preserve"> CVJ6211224</t>
  </si>
  <si>
    <t>三敬线</t>
  </si>
  <si>
    <t>CVJ7211224</t>
  </si>
  <si>
    <t>集渡线</t>
  </si>
  <si>
    <t>CVLJ211224</t>
  </si>
  <si>
    <t>新高线</t>
  </si>
  <si>
    <t>CVLK211224</t>
  </si>
  <si>
    <t>北宏线</t>
  </si>
  <si>
    <t>CVLI211224</t>
  </si>
  <si>
    <t>康八线</t>
  </si>
  <si>
    <t>CVLG211224</t>
  </si>
  <si>
    <t>陈闫线</t>
  </si>
  <si>
    <t>CVLL211224</t>
  </si>
  <si>
    <t>付后线</t>
  </si>
  <si>
    <t>CCE5211224</t>
  </si>
  <si>
    <t>CUO7211224</t>
  </si>
  <si>
    <t>三有线</t>
  </si>
  <si>
    <t>CUP4211224</t>
  </si>
  <si>
    <t>双孙线</t>
  </si>
  <si>
    <t>CUO5211224</t>
  </si>
  <si>
    <t>冯孙线</t>
  </si>
  <si>
    <t>CUQ1211224</t>
  </si>
  <si>
    <t>南前线</t>
  </si>
  <si>
    <t>CUQ3211224</t>
  </si>
  <si>
    <t>建西线</t>
  </si>
  <si>
    <t xml:space="preserve"> CUP2211224</t>
  </si>
  <si>
    <t>机孙线</t>
  </si>
  <si>
    <t>CUP5211224</t>
  </si>
  <si>
    <t>砖吴线</t>
  </si>
  <si>
    <t>CUQ7211224</t>
  </si>
  <si>
    <t>房祝线</t>
  </si>
  <si>
    <t xml:space="preserve"> CUP7211224</t>
  </si>
  <si>
    <t>后样线</t>
  </si>
  <si>
    <t>北十线</t>
  </si>
  <si>
    <t xml:space="preserve"> CVZ9211224</t>
  </si>
  <si>
    <t>肖二线</t>
  </si>
  <si>
    <t>CVAE211224</t>
  </si>
  <si>
    <t>张冯线</t>
  </si>
  <si>
    <t xml:space="preserve"> CVAD211224</t>
  </si>
  <si>
    <t>包那线</t>
  </si>
  <si>
    <t>CVAF211224</t>
  </si>
  <si>
    <t>冯老线</t>
  </si>
  <si>
    <t xml:space="preserve"> CVAB211224</t>
  </si>
  <si>
    <t>华东线</t>
  </si>
  <si>
    <t xml:space="preserve">  CCCN211224</t>
  </si>
  <si>
    <t>马盖线</t>
  </si>
  <si>
    <t>CVFY211224</t>
  </si>
  <si>
    <t>郭塔线</t>
  </si>
  <si>
    <t>CVFL211224</t>
  </si>
  <si>
    <t>CVFM211224</t>
  </si>
  <si>
    <t>大闫线</t>
  </si>
  <si>
    <t>CVFK211224</t>
  </si>
  <si>
    <t>大仁线</t>
  </si>
  <si>
    <t>CVFN211224</t>
  </si>
  <si>
    <t>姚东线</t>
  </si>
  <si>
    <t>CVFO211224</t>
  </si>
  <si>
    <t xml:space="preserve"> CVFP211224</t>
  </si>
  <si>
    <t>查刘线</t>
  </si>
  <si>
    <t>CVFQ211224</t>
  </si>
  <si>
    <t>查姜线</t>
  </si>
  <si>
    <t>CVFW211224</t>
  </si>
  <si>
    <t>前朝线</t>
  </si>
  <si>
    <t xml:space="preserve"> CVFT211224</t>
  </si>
  <si>
    <t>苏裤线</t>
  </si>
  <si>
    <t>CVFT211224</t>
  </si>
  <si>
    <t xml:space="preserve"> CVFS211224</t>
  </si>
  <si>
    <t>三顺线</t>
  </si>
  <si>
    <t xml:space="preserve"> CVFR211224</t>
  </si>
  <si>
    <t>三榆线</t>
  </si>
  <si>
    <t>CVFA211224</t>
  </si>
  <si>
    <t>孤窦线</t>
  </si>
  <si>
    <t xml:space="preserve"> CVFE211224</t>
  </si>
  <si>
    <t xml:space="preserve"> CVFJ211224</t>
  </si>
  <si>
    <t>八郭线</t>
  </si>
  <si>
    <t xml:space="preserve"> CVFC211224</t>
  </si>
  <si>
    <t>韩李线</t>
  </si>
  <si>
    <t xml:space="preserve"> CVEY211224</t>
  </si>
  <si>
    <t>长西线</t>
  </si>
  <si>
    <t>CVEX211224</t>
  </si>
  <si>
    <t>长安线</t>
  </si>
  <si>
    <t>CVKU211224</t>
  </si>
  <si>
    <t>歪褚线</t>
  </si>
  <si>
    <t>CVKW211224</t>
  </si>
  <si>
    <t>通李线</t>
  </si>
  <si>
    <t>CVLD211224</t>
  </si>
  <si>
    <t>广孙线</t>
  </si>
  <si>
    <t>CVKQ211224</t>
  </si>
  <si>
    <t>义广线</t>
  </si>
  <si>
    <t>CVKT211224</t>
  </si>
  <si>
    <t>孤獾线</t>
  </si>
  <si>
    <t>CVLC211224</t>
  </si>
  <si>
    <t>傲水线</t>
  </si>
  <si>
    <t>CVLA211224</t>
  </si>
  <si>
    <t>小王线</t>
  </si>
  <si>
    <t>CUR4211224</t>
  </si>
  <si>
    <t>马南线</t>
  </si>
  <si>
    <t>CVKE211224</t>
  </si>
  <si>
    <t>长河线</t>
  </si>
  <si>
    <t>CVKD211224</t>
  </si>
  <si>
    <t>CVL5211224</t>
  </si>
  <si>
    <t>大口线</t>
  </si>
  <si>
    <t>CCN3211201</t>
  </si>
  <si>
    <t>顾山线</t>
  </si>
  <si>
    <t>CV02211201</t>
  </si>
  <si>
    <t>部顾线</t>
  </si>
  <si>
    <t>CV04211201</t>
  </si>
  <si>
    <t>茨圣线</t>
  </si>
  <si>
    <t>CC72211201</t>
  </si>
  <si>
    <t>茨杏线</t>
  </si>
  <si>
    <t>CC98211201</t>
  </si>
  <si>
    <t>房北线</t>
  </si>
  <si>
    <t>CV07211201</t>
  </si>
  <si>
    <t>上观线</t>
  </si>
  <si>
    <t>CV03211201</t>
  </si>
  <si>
    <t>牛铁线</t>
  </si>
  <si>
    <t>CV05211201</t>
  </si>
  <si>
    <t>山祖线</t>
  </si>
  <si>
    <t>CV06211201</t>
  </si>
  <si>
    <t>茨铁线</t>
  </si>
  <si>
    <t>CV10211201</t>
  </si>
  <si>
    <t>光华路线</t>
  </si>
  <si>
    <t>CV11211201</t>
  </si>
  <si>
    <t>北中线</t>
  </si>
  <si>
    <t>CV12211201</t>
  </si>
  <si>
    <t>殷南线</t>
  </si>
  <si>
    <t>CV18211201</t>
  </si>
  <si>
    <t>山帽线</t>
  </si>
  <si>
    <t>CV19211201</t>
  </si>
  <si>
    <t>CV21211201</t>
  </si>
  <si>
    <t>殷董线</t>
  </si>
  <si>
    <t>CV24211201</t>
  </si>
  <si>
    <t>祥和路线</t>
  </si>
  <si>
    <t>CV26211201</t>
  </si>
  <si>
    <t>方左线</t>
  </si>
  <si>
    <t>长温线</t>
  </si>
  <si>
    <t>CCJB211201</t>
  </si>
  <si>
    <t>周董线</t>
  </si>
  <si>
    <t>银州区</t>
  </si>
  <si>
    <t>W004211202</t>
  </si>
  <si>
    <t>七黄线</t>
  </si>
  <si>
    <t>YCK4211202</t>
  </si>
  <si>
    <t>铁沙线</t>
  </si>
  <si>
    <t>东柴线</t>
  </si>
  <si>
    <t>W001211202</t>
  </si>
  <si>
    <t>国西线</t>
  </si>
  <si>
    <t>W002211202</t>
  </si>
  <si>
    <t>国东线</t>
  </si>
  <si>
    <t>W003211202</t>
  </si>
  <si>
    <t>农地线</t>
  </si>
  <si>
    <t>CCZC211202</t>
  </si>
  <si>
    <t>地柴线</t>
  </si>
  <si>
    <t>CCYX211202</t>
  </si>
  <si>
    <t>东水线</t>
  </si>
  <si>
    <t>YCK3211202</t>
  </si>
  <si>
    <t>七环线</t>
  </si>
  <si>
    <t>铁园线</t>
  </si>
  <si>
    <t>CV51211202</t>
  </si>
  <si>
    <t>园沙线</t>
  </si>
  <si>
    <t>CCKD211202</t>
  </si>
  <si>
    <t>园西线</t>
  </si>
  <si>
    <t>CCYQ211202</t>
  </si>
  <si>
    <t>北双线</t>
  </si>
  <si>
    <t>CCZB211202</t>
  </si>
  <si>
    <t>焦小线</t>
  </si>
  <si>
    <t>CCHT211202</t>
  </si>
  <si>
    <t>前北线</t>
  </si>
  <si>
    <t>CCJH211202</t>
  </si>
  <si>
    <t>前养线</t>
  </si>
  <si>
    <t>CCZA211202</t>
  </si>
  <si>
    <t>辽辽线</t>
  </si>
  <si>
    <t>CCZ0211202</t>
  </si>
  <si>
    <t>东果线</t>
  </si>
  <si>
    <t>CCYS211202</t>
  </si>
  <si>
    <t>辽新线</t>
  </si>
  <si>
    <t>CCZL211202</t>
  </si>
  <si>
    <t>辽种线</t>
  </si>
  <si>
    <t>CCYU211202</t>
  </si>
  <si>
    <t>京辽线</t>
  </si>
  <si>
    <t>CCZH211202</t>
  </si>
  <si>
    <t>辽养线</t>
  </si>
  <si>
    <t>CCHU211202</t>
  </si>
  <si>
    <t>地北线</t>
  </si>
  <si>
    <t>开原市</t>
  </si>
  <si>
    <t>CVI1211282</t>
  </si>
  <si>
    <t>河古线</t>
  </si>
  <si>
    <t>CVH6211282</t>
  </si>
  <si>
    <t>沈单线</t>
  </si>
  <si>
    <t>CVH5211282</t>
  </si>
  <si>
    <t>马样线</t>
  </si>
  <si>
    <t>CVH2211282</t>
  </si>
  <si>
    <t>北清线</t>
  </si>
  <si>
    <t>CUPN211282</t>
  </si>
  <si>
    <t>茨北线</t>
  </si>
  <si>
    <t>CVH1211282</t>
  </si>
  <si>
    <t>北茨线</t>
  </si>
  <si>
    <t>CVH3211282</t>
  </si>
  <si>
    <t>马北线</t>
  </si>
  <si>
    <t>CVH8211282</t>
  </si>
  <si>
    <t>古李线</t>
  </si>
  <si>
    <t>CVUV211282</t>
  </si>
  <si>
    <t>荒排线</t>
  </si>
  <si>
    <t>CCA4211282</t>
  </si>
  <si>
    <t>CVI8211282</t>
  </si>
  <si>
    <t>荒大线</t>
  </si>
  <si>
    <t>CVUW211282</t>
  </si>
  <si>
    <t>CVI7211282</t>
  </si>
  <si>
    <t>松湾线</t>
  </si>
  <si>
    <t>CCA3211282</t>
  </si>
  <si>
    <t>荒太线</t>
  </si>
  <si>
    <t>CVUY211282</t>
  </si>
  <si>
    <t>太湾线</t>
  </si>
  <si>
    <t>CVJ2211282</t>
  </si>
  <si>
    <t>刁太线</t>
  </si>
  <si>
    <t>CVUX211282</t>
  </si>
  <si>
    <t>刁岔线</t>
  </si>
  <si>
    <t>CVJ1211282</t>
  </si>
  <si>
    <t>孟照线</t>
  </si>
  <si>
    <t>CUUL211282</t>
  </si>
  <si>
    <t>孟仁线</t>
  </si>
  <si>
    <t>CVI9211282</t>
  </si>
  <si>
    <t>东孟线</t>
  </si>
  <si>
    <t>CA44211282</t>
  </si>
  <si>
    <t>荒环线</t>
  </si>
  <si>
    <t>CVUU211282</t>
  </si>
  <si>
    <t>八夏线</t>
  </si>
  <si>
    <t>CVUQ211282</t>
  </si>
  <si>
    <t>八陈线</t>
  </si>
  <si>
    <t>CC99211282</t>
  </si>
  <si>
    <t>八车线</t>
  </si>
  <si>
    <t>CV82211282</t>
  </si>
  <si>
    <t>朝阳线</t>
  </si>
  <si>
    <t>CV74211282</t>
  </si>
  <si>
    <t>CV78211282</t>
  </si>
  <si>
    <t>孟台线</t>
  </si>
  <si>
    <t>CCB1211282</t>
  </si>
  <si>
    <t>后大线</t>
  </si>
  <si>
    <t>CV72211282</t>
  </si>
  <si>
    <t>后威线</t>
  </si>
  <si>
    <t>CV84211282</t>
  </si>
  <si>
    <t>吴开线</t>
  </si>
  <si>
    <t>CV85211282</t>
  </si>
  <si>
    <t>城孤线</t>
  </si>
  <si>
    <t>CCMM211282</t>
  </si>
  <si>
    <t>谢东线</t>
  </si>
  <si>
    <t>CCMX211282</t>
  </si>
  <si>
    <t>黄韭线</t>
  </si>
  <si>
    <t>CUQT211282</t>
  </si>
  <si>
    <t>上北线</t>
  </si>
  <si>
    <t>CCMZ211282</t>
  </si>
  <si>
    <t>黄头线</t>
  </si>
  <si>
    <t>CCNB211282</t>
  </si>
  <si>
    <t>吴河线</t>
  </si>
  <si>
    <t>CCMN211282</t>
  </si>
  <si>
    <t>曾石线</t>
  </si>
  <si>
    <t>CCMO211282</t>
  </si>
  <si>
    <t>CCMP211282</t>
  </si>
  <si>
    <t>小六线</t>
  </si>
  <si>
    <t>CCMQ211282</t>
  </si>
  <si>
    <t>小苏线</t>
  </si>
  <si>
    <t>CCMR211282</t>
  </si>
  <si>
    <t>CCMT211282</t>
  </si>
  <si>
    <t>上新线</t>
  </si>
  <si>
    <t>CCMV211282</t>
  </si>
  <si>
    <t>上旋线</t>
  </si>
  <si>
    <t>CCMY211282</t>
  </si>
  <si>
    <t>黄张线</t>
  </si>
  <si>
    <t>CUVM211282</t>
  </si>
  <si>
    <t>金马线</t>
  </si>
  <si>
    <t>CC76211282</t>
  </si>
  <si>
    <t>老马线</t>
  </si>
  <si>
    <t>CC81211282</t>
  </si>
  <si>
    <t>金二线</t>
  </si>
  <si>
    <t>CUTC211282</t>
  </si>
  <si>
    <t>莲朱线</t>
  </si>
  <si>
    <t>CA07211282</t>
  </si>
  <si>
    <t>CV89211282</t>
  </si>
  <si>
    <t>CURM211282</t>
  </si>
  <si>
    <t>老平线</t>
  </si>
  <si>
    <t>CC27211282</t>
  </si>
  <si>
    <t>开小线</t>
  </si>
  <si>
    <t>CUUX211282</t>
  </si>
  <si>
    <t>偏木线</t>
  </si>
  <si>
    <t>CVF3211282</t>
  </si>
  <si>
    <t>CVF4211282</t>
  </si>
  <si>
    <t>小偏线</t>
  </si>
  <si>
    <t>CVF5211282</t>
  </si>
  <si>
    <t>大双线</t>
  </si>
  <si>
    <t>CCNP211282</t>
  </si>
  <si>
    <t>柴杨线</t>
  </si>
  <si>
    <t>CCNO211282</t>
  </si>
  <si>
    <t>郭池线</t>
  </si>
  <si>
    <t>CCNL211282</t>
  </si>
  <si>
    <t>范东线</t>
  </si>
  <si>
    <t>CCNK211282</t>
  </si>
  <si>
    <t>靠盛线</t>
  </si>
  <si>
    <t>CCNJ211282</t>
  </si>
  <si>
    <t>靠靠线</t>
  </si>
  <si>
    <t>CCNI211282</t>
  </si>
  <si>
    <t>吕后线</t>
  </si>
  <si>
    <t>CCNF211282</t>
  </si>
  <si>
    <t>CCNE211282</t>
  </si>
  <si>
    <t>西河线</t>
  </si>
  <si>
    <t>CCND211282</t>
  </si>
  <si>
    <t>猴秦线</t>
  </si>
  <si>
    <t>CCNC211282</t>
  </si>
  <si>
    <t>猴四线</t>
  </si>
  <si>
    <t>CCJC211282</t>
  </si>
  <si>
    <t>陈土线</t>
  </si>
  <si>
    <t>CCC1211282</t>
  </si>
  <si>
    <t>西尹线</t>
  </si>
  <si>
    <t>CC62211282</t>
  </si>
  <si>
    <t>靠黄线</t>
  </si>
  <si>
    <t>CVD5211282</t>
  </si>
  <si>
    <t>新蚂线</t>
  </si>
  <si>
    <t>CVE8211282</t>
  </si>
  <si>
    <t>李西线</t>
  </si>
  <si>
    <t>CUUA211282</t>
  </si>
  <si>
    <t>西甸线</t>
  </si>
  <si>
    <t>CVE3211282</t>
  </si>
  <si>
    <t>小粉线</t>
  </si>
  <si>
    <t>CVE2211282</t>
  </si>
  <si>
    <t>下关线</t>
  </si>
  <si>
    <t>CVE4211282</t>
  </si>
  <si>
    <t>粉黄线</t>
  </si>
  <si>
    <t>CVE5211282</t>
  </si>
  <si>
    <t>五陡线</t>
  </si>
  <si>
    <t>CVE6211282</t>
  </si>
  <si>
    <t>大柳线</t>
  </si>
  <si>
    <t>CVE7211282</t>
  </si>
  <si>
    <t>李杨线</t>
  </si>
  <si>
    <t>CVE9211282</t>
  </si>
  <si>
    <t>李中线</t>
  </si>
  <si>
    <t>北票市</t>
  </si>
  <si>
    <t>CWD4211381</t>
  </si>
  <si>
    <t>三新线</t>
  </si>
  <si>
    <t>ZD01211381</t>
  </si>
  <si>
    <t>二零八</t>
  </si>
  <si>
    <t>CNFP211381</t>
  </si>
  <si>
    <t>邓黑线</t>
  </si>
  <si>
    <t>CNI1211381</t>
  </si>
  <si>
    <t>头平线</t>
  </si>
  <si>
    <t>CDE9211381</t>
  </si>
  <si>
    <t>新片线</t>
  </si>
  <si>
    <t>K7+200</t>
  </si>
  <si>
    <t>CX02211381</t>
  </si>
  <si>
    <t>头水线</t>
  </si>
  <si>
    <t>CWD5211381</t>
  </si>
  <si>
    <t>大白线</t>
  </si>
  <si>
    <t>CNFN211381</t>
  </si>
  <si>
    <t>平胡线</t>
  </si>
  <si>
    <t>CNFM211381</t>
  </si>
  <si>
    <t>凌五线</t>
  </si>
  <si>
    <t>CD1P211381</t>
  </si>
  <si>
    <t>鞍黑线</t>
  </si>
  <si>
    <t>CNI6211381</t>
  </si>
  <si>
    <t>陈大线</t>
  </si>
  <si>
    <t>CNI7211381</t>
  </si>
  <si>
    <t>秋林线</t>
  </si>
  <si>
    <t>CDJ2211381</t>
  </si>
  <si>
    <t>巴佐线</t>
  </si>
  <si>
    <t>CDJ3211381</t>
  </si>
  <si>
    <t>巴鞍线</t>
  </si>
  <si>
    <t>CNK4211381</t>
  </si>
  <si>
    <t>房片线</t>
  </si>
  <si>
    <t>CWM6211381</t>
  </si>
  <si>
    <t>南仁线</t>
  </si>
  <si>
    <t>CDN7211381</t>
  </si>
  <si>
    <t>鞍平线</t>
  </si>
  <si>
    <t>CDJ1211381</t>
  </si>
  <si>
    <t>五白线</t>
  </si>
  <si>
    <t>CNFV211381</t>
  </si>
  <si>
    <t>巴乃线</t>
  </si>
  <si>
    <t>CWD2211381</t>
  </si>
  <si>
    <t>彩白线</t>
  </si>
  <si>
    <t>CDE3211381</t>
  </si>
  <si>
    <t>大关线</t>
  </si>
  <si>
    <t>CDJ0211381</t>
  </si>
  <si>
    <t>大范线</t>
  </si>
  <si>
    <t>CNIJ211381</t>
  </si>
  <si>
    <t>朝铁线</t>
  </si>
  <si>
    <t>CNIL211381</t>
  </si>
  <si>
    <t>朝罗线</t>
  </si>
  <si>
    <t>CDN6211381</t>
  </si>
  <si>
    <t>朝杨线</t>
  </si>
  <si>
    <t>CDLZ211381</t>
  </si>
  <si>
    <t>古吉线</t>
  </si>
  <si>
    <t>CNII211381</t>
  </si>
  <si>
    <t>龙巴线</t>
  </si>
  <si>
    <t>CNIK211381</t>
  </si>
  <si>
    <t>崔平线</t>
  </si>
  <si>
    <t>CWD1211381</t>
  </si>
  <si>
    <t>高巴线</t>
  </si>
  <si>
    <t>CWE3211381</t>
  </si>
  <si>
    <t>三下线</t>
  </si>
  <si>
    <t>CWE5211381</t>
  </si>
  <si>
    <t>孤章线</t>
  </si>
  <si>
    <t>CNIF211381</t>
  </si>
  <si>
    <t>孤榆线</t>
  </si>
  <si>
    <t>CWN9211381</t>
  </si>
  <si>
    <t>南黑线</t>
  </si>
  <si>
    <t>CWN8211381</t>
  </si>
  <si>
    <t>南大线</t>
  </si>
  <si>
    <t>CWN6211381</t>
  </si>
  <si>
    <t>朱牛线</t>
  </si>
  <si>
    <t>CX03211381</t>
  </si>
  <si>
    <t>朝八线</t>
  </si>
  <si>
    <t>CDH7211381</t>
  </si>
  <si>
    <t>南王线</t>
  </si>
  <si>
    <t>CNFU211381</t>
  </si>
  <si>
    <t>朝加线</t>
  </si>
  <si>
    <t>CWE4211381</t>
  </si>
  <si>
    <t>牤官线</t>
  </si>
  <si>
    <t>CDI9211381</t>
  </si>
  <si>
    <t>朝偏线</t>
  </si>
  <si>
    <t>CNIH211381</t>
  </si>
  <si>
    <t>偏任线</t>
  </si>
  <si>
    <t>CWF1211381</t>
  </si>
  <si>
    <t>佛三线</t>
  </si>
  <si>
    <t>CWF0211381</t>
  </si>
  <si>
    <t>靠上线</t>
  </si>
  <si>
    <t>CWE8211381</t>
  </si>
  <si>
    <t>土杨线</t>
  </si>
  <si>
    <t>CWE9211381</t>
  </si>
  <si>
    <t>土鹿线</t>
  </si>
  <si>
    <t>CDE6211381</t>
  </si>
  <si>
    <t>上九线</t>
  </si>
  <si>
    <t>CNFQ211381</t>
  </si>
  <si>
    <t>朝六线</t>
  </si>
  <si>
    <t>CNE7211381</t>
  </si>
  <si>
    <t>关沟线</t>
  </si>
  <si>
    <t>CNJ2211381</t>
  </si>
  <si>
    <t>水稍线</t>
  </si>
  <si>
    <t>CWN0211381</t>
  </si>
  <si>
    <t>旧马线</t>
  </si>
  <si>
    <t>CWM8211381</t>
  </si>
  <si>
    <t>张马线</t>
  </si>
  <si>
    <t>CDE7211381</t>
  </si>
  <si>
    <t>张水线</t>
  </si>
  <si>
    <t>CWM9211381</t>
  </si>
  <si>
    <t>炒前线</t>
  </si>
  <si>
    <t>CNK5211381</t>
  </si>
  <si>
    <t>山水线</t>
  </si>
  <si>
    <t>CDH6211381</t>
  </si>
  <si>
    <t>宝大线</t>
  </si>
  <si>
    <t>CNI9211381</t>
  </si>
  <si>
    <t>上黄线</t>
  </si>
  <si>
    <t>CWL6211381</t>
  </si>
  <si>
    <t>孟土线</t>
  </si>
  <si>
    <t>CNI8211381</t>
  </si>
  <si>
    <t>上小线</t>
  </si>
  <si>
    <t>CNFS211381</t>
  </si>
  <si>
    <t>上喇线</t>
  </si>
  <si>
    <t>CWN2211381</t>
  </si>
  <si>
    <t>上三线</t>
  </si>
  <si>
    <t>CNFR211381</t>
  </si>
  <si>
    <t>荒荒线</t>
  </si>
  <si>
    <t>CWF2211381</t>
  </si>
  <si>
    <t>凉上线</t>
  </si>
  <si>
    <t>CDM2211381</t>
  </si>
  <si>
    <t>凉小线</t>
  </si>
  <si>
    <t>CDF0211381</t>
  </si>
  <si>
    <t>北凉线</t>
  </si>
  <si>
    <t>CWF3211381</t>
  </si>
  <si>
    <t>凉北线</t>
  </si>
  <si>
    <t>CWF4211381</t>
  </si>
  <si>
    <t>宝于线</t>
  </si>
  <si>
    <t>CWP1211381</t>
  </si>
  <si>
    <t>宝双线</t>
  </si>
  <si>
    <t>CDF1211381</t>
  </si>
  <si>
    <t>凉坤线</t>
  </si>
  <si>
    <t>K7+400</t>
  </si>
  <si>
    <t>CWG9211381</t>
  </si>
  <si>
    <t>郑宝线</t>
  </si>
  <si>
    <t>CDF5211381</t>
  </si>
  <si>
    <t>兴哈线</t>
  </si>
  <si>
    <t>K3+40</t>
  </si>
  <si>
    <t>CNE0211381</t>
  </si>
  <si>
    <t>兴兴线</t>
  </si>
  <si>
    <t>CWG6211381</t>
  </si>
  <si>
    <t>四坤线</t>
  </si>
  <si>
    <t>CWH0211381</t>
  </si>
  <si>
    <t>骆宋线</t>
  </si>
  <si>
    <t>CWG3211381</t>
  </si>
  <si>
    <t>下孙线</t>
  </si>
  <si>
    <t>CWG2211381</t>
  </si>
  <si>
    <t>CWE7211381</t>
  </si>
  <si>
    <t>桃四线</t>
  </si>
  <si>
    <t>CDE2211381</t>
  </si>
  <si>
    <t>十雹线</t>
  </si>
  <si>
    <t>CWG0211381</t>
  </si>
  <si>
    <t>南四线</t>
  </si>
  <si>
    <t>CNIP211381</t>
  </si>
  <si>
    <t>下来线</t>
  </si>
  <si>
    <t>CDL9211381</t>
  </si>
  <si>
    <t>下木线</t>
  </si>
  <si>
    <t>CNIW211381</t>
  </si>
  <si>
    <t>坤木线</t>
  </si>
  <si>
    <t>CNIN211381</t>
  </si>
  <si>
    <t>公当线</t>
  </si>
  <si>
    <t>CNIM211381</t>
  </si>
  <si>
    <t>雹西线</t>
  </si>
  <si>
    <t>CDLA211381</t>
  </si>
  <si>
    <t>姜来线</t>
  </si>
  <si>
    <t>CNI5211381</t>
  </si>
  <si>
    <t>小敖线</t>
  </si>
  <si>
    <t>CNFL211381</t>
  </si>
  <si>
    <t>小梨线</t>
  </si>
  <si>
    <t>CDK7211381</t>
  </si>
  <si>
    <t>下老线</t>
  </si>
  <si>
    <t>CDE1211381</t>
  </si>
  <si>
    <t>官八线</t>
  </si>
  <si>
    <t>CNG5211381</t>
  </si>
  <si>
    <t>CNGP211381</t>
  </si>
  <si>
    <t>长太线</t>
  </si>
  <si>
    <t>CDJ9211381</t>
  </si>
  <si>
    <t>新陈线</t>
  </si>
  <si>
    <t>CDJP211381</t>
  </si>
  <si>
    <t>六季线</t>
  </si>
  <si>
    <t>CDK5211381</t>
  </si>
  <si>
    <t>下羊线</t>
  </si>
  <si>
    <t>K8+000</t>
  </si>
  <si>
    <t>CDM3211381</t>
  </si>
  <si>
    <t>老旧线</t>
  </si>
  <si>
    <t>CDE8211381</t>
  </si>
  <si>
    <t>下长线</t>
  </si>
  <si>
    <t>CNK2211381</t>
  </si>
  <si>
    <t>八北线</t>
  </si>
  <si>
    <t>CNK1211381</t>
  </si>
  <si>
    <t>庙岭线</t>
  </si>
  <si>
    <t>CNJX211381</t>
  </si>
  <si>
    <t>常黄线</t>
  </si>
  <si>
    <t>CWJ7211381</t>
  </si>
  <si>
    <t>黄营线</t>
  </si>
  <si>
    <t>CDJ4211381</t>
  </si>
  <si>
    <t>小钱线</t>
  </si>
  <si>
    <t>CWH2211381</t>
  </si>
  <si>
    <t>CWH1211381</t>
  </si>
  <si>
    <t>CDK6211381</t>
  </si>
  <si>
    <t>长松线</t>
  </si>
  <si>
    <t>CWK4211381</t>
  </si>
  <si>
    <t>告东线</t>
  </si>
  <si>
    <t>CNHZ211381</t>
  </si>
  <si>
    <t>蕨蛇线</t>
  </si>
  <si>
    <t>CWH4211381</t>
  </si>
  <si>
    <t>姚范线</t>
  </si>
  <si>
    <t>CNK3211381</t>
  </si>
  <si>
    <t>立喇线</t>
  </si>
  <si>
    <t>CWJC211381</t>
  </si>
  <si>
    <t>喇范线</t>
  </si>
  <si>
    <t>CNJ6211381</t>
  </si>
  <si>
    <t>东三线</t>
  </si>
  <si>
    <t>CWJE211381</t>
  </si>
  <si>
    <t>果上线</t>
  </si>
  <si>
    <t>CDG6211381</t>
  </si>
  <si>
    <t>下官线</t>
  </si>
  <si>
    <t>CDD8211381</t>
  </si>
  <si>
    <t>长前线</t>
  </si>
  <si>
    <t>K11+300</t>
  </si>
  <si>
    <t>K14+100</t>
  </si>
  <si>
    <t>K15+900</t>
  </si>
  <si>
    <t>K16+900</t>
  </si>
  <si>
    <t>CNJV211381</t>
  </si>
  <si>
    <t>京赵线</t>
  </si>
  <si>
    <t>CNJ7211381</t>
  </si>
  <si>
    <t>白下线</t>
  </si>
  <si>
    <t>CWH5211381</t>
  </si>
  <si>
    <t>京平线</t>
  </si>
  <si>
    <t>CNFK211381</t>
  </si>
  <si>
    <t>平东线</t>
  </si>
  <si>
    <t>CNFE211381</t>
  </si>
  <si>
    <t>小上线</t>
  </si>
  <si>
    <t>CWH6211381</t>
  </si>
  <si>
    <t>庄西线</t>
  </si>
  <si>
    <t>CDF3211381</t>
  </si>
  <si>
    <t>京打线</t>
  </si>
  <si>
    <t>CDD3211381</t>
  </si>
  <si>
    <t>平巴线</t>
  </si>
  <si>
    <t>K8+800</t>
  </si>
  <si>
    <t>K10+000</t>
  </si>
  <si>
    <t>K12+800</t>
  </si>
  <si>
    <t>K13+200</t>
  </si>
  <si>
    <t>CNFF211381</t>
  </si>
  <si>
    <t>马黑线</t>
  </si>
  <si>
    <t>CNHX211381</t>
  </si>
  <si>
    <t>CNJU211381</t>
  </si>
  <si>
    <t>CWH3211381</t>
  </si>
  <si>
    <t>北老线</t>
  </si>
  <si>
    <t>CDF2211381</t>
  </si>
  <si>
    <t>庄石线</t>
  </si>
  <si>
    <t>CNEA211381</t>
  </si>
  <si>
    <t>CWH7211381</t>
  </si>
  <si>
    <t>庄上线</t>
  </si>
  <si>
    <t>CWH8211381</t>
  </si>
  <si>
    <t>CDJ7211381</t>
  </si>
  <si>
    <t>关七线</t>
  </si>
  <si>
    <t>CWJ2211381</t>
  </si>
  <si>
    <t>下小线</t>
  </si>
  <si>
    <t>CNI2211381</t>
  </si>
  <si>
    <t>庄莫线</t>
  </si>
  <si>
    <t>CNFI211381</t>
  </si>
  <si>
    <t>石核线</t>
  </si>
  <si>
    <t>CWJ1211381</t>
  </si>
  <si>
    <t>上红线</t>
  </si>
  <si>
    <t>CNJY211381</t>
  </si>
  <si>
    <t>四淌线</t>
  </si>
  <si>
    <t>CNFG211381</t>
  </si>
  <si>
    <t>庄四线</t>
  </si>
  <si>
    <t>CNI3211381</t>
  </si>
  <si>
    <t>庄坤线</t>
  </si>
  <si>
    <t>CNFH211381</t>
  </si>
  <si>
    <t>兴石线</t>
  </si>
  <si>
    <t>CDK2211381</t>
  </si>
  <si>
    <t>平兴线</t>
  </si>
  <si>
    <t>CWJ0211381</t>
  </si>
  <si>
    <t>CDK3211381</t>
  </si>
  <si>
    <t>小石线</t>
  </si>
  <si>
    <t>CNK0211381</t>
  </si>
  <si>
    <t>虎七线</t>
  </si>
  <si>
    <t>CWH9211381</t>
  </si>
  <si>
    <t>CDD7211381</t>
  </si>
  <si>
    <t>虎刺线</t>
  </si>
  <si>
    <t>K8+900</t>
  </si>
  <si>
    <t>K10+400</t>
  </si>
  <si>
    <t>CNJZ211381</t>
  </si>
  <si>
    <t>王喇线</t>
  </si>
  <si>
    <t>CDK4211381</t>
  </si>
  <si>
    <t>CNI4211381</t>
  </si>
  <si>
    <t>虎东线</t>
  </si>
  <si>
    <t>CNHT211381</t>
  </si>
  <si>
    <t>广小线</t>
  </si>
  <si>
    <t>CDLB211381</t>
  </si>
  <si>
    <t>生广线</t>
  </si>
  <si>
    <t>CDMG211381</t>
  </si>
  <si>
    <t>白南线</t>
  </si>
  <si>
    <t>K9+400</t>
  </si>
  <si>
    <t>K9+500</t>
  </si>
  <si>
    <t>K10+300</t>
  </si>
  <si>
    <t>K12+000</t>
  </si>
  <si>
    <t>CNFC211381</t>
  </si>
  <si>
    <t>CWK5211381</t>
  </si>
  <si>
    <t>白勿线</t>
  </si>
  <si>
    <t>CDMJ211381</t>
  </si>
  <si>
    <t>马老线</t>
  </si>
  <si>
    <t>CWK6211381</t>
  </si>
  <si>
    <t>三马线</t>
  </si>
  <si>
    <t>CDMH211381</t>
  </si>
  <si>
    <t>K8+700</t>
  </si>
  <si>
    <t>K9+300</t>
  </si>
  <si>
    <t>K13+600</t>
  </si>
  <si>
    <t>CDI7211381</t>
  </si>
  <si>
    <t>北白线</t>
  </si>
  <si>
    <t>CNFB211381</t>
  </si>
  <si>
    <t>CNHS211381</t>
  </si>
  <si>
    <t>CDME211381</t>
  </si>
  <si>
    <t>北西线</t>
  </si>
  <si>
    <t>CDMF211381</t>
  </si>
  <si>
    <t>台房线</t>
  </si>
  <si>
    <t>CDN9211381</t>
  </si>
  <si>
    <t>下厚线</t>
  </si>
  <si>
    <t>CDJA211381</t>
  </si>
  <si>
    <t>十海线</t>
  </si>
  <si>
    <t>CDP0211381</t>
  </si>
  <si>
    <t>凉卧线</t>
  </si>
  <si>
    <t>CDF7211381</t>
  </si>
  <si>
    <t>台东线</t>
  </si>
  <si>
    <t>CDF6211381</t>
  </si>
  <si>
    <t>台台线</t>
  </si>
  <si>
    <t>CDJB211381</t>
  </si>
  <si>
    <t>台上线</t>
  </si>
  <si>
    <t>CNGX211381</t>
  </si>
  <si>
    <t>小南线</t>
  </si>
  <si>
    <t>CNGW211381</t>
  </si>
  <si>
    <t>平康线</t>
  </si>
  <si>
    <t>CDG3211381</t>
  </si>
  <si>
    <t>桃新线</t>
  </si>
  <si>
    <t>CDF8211381</t>
  </si>
  <si>
    <t>桃张线</t>
  </si>
  <si>
    <t>CNG3211381</t>
  </si>
  <si>
    <t>CDMR211381</t>
  </si>
  <si>
    <t>哈杨线</t>
  </si>
  <si>
    <t>CNGY211381</t>
  </si>
  <si>
    <t>哈接线</t>
  </si>
  <si>
    <t>CNED211381</t>
  </si>
  <si>
    <t>CDKW211381</t>
  </si>
  <si>
    <t>大金线</t>
  </si>
  <si>
    <t>CDKV211381</t>
  </si>
  <si>
    <t>CNH1211381</t>
  </si>
  <si>
    <t>桃北线</t>
  </si>
  <si>
    <t>CDL4211381</t>
  </si>
  <si>
    <t>桃正线</t>
  </si>
  <si>
    <t>CNEL211381</t>
  </si>
  <si>
    <t>正榛线</t>
  </si>
  <si>
    <t>CNG2211381</t>
  </si>
  <si>
    <t>桃东线</t>
  </si>
  <si>
    <t>CNH0211381</t>
  </si>
  <si>
    <t>CWL8211381</t>
  </si>
  <si>
    <t>西赵线</t>
  </si>
  <si>
    <t>CDKU211381</t>
  </si>
  <si>
    <t>榆杨线</t>
  </si>
  <si>
    <t>CD1G211381</t>
  </si>
  <si>
    <t>西上线</t>
  </si>
  <si>
    <t>CWL7211381</t>
  </si>
  <si>
    <t>沟双线</t>
  </si>
  <si>
    <t>CD1H211381</t>
  </si>
  <si>
    <t>龙西线</t>
  </si>
  <si>
    <t>CDL7211381</t>
  </si>
  <si>
    <t>铧前线</t>
  </si>
  <si>
    <t>CWM0211381</t>
  </si>
  <si>
    <t>老桃线</t>
  </si>
  <si>
    <t>CNH2211381</t>
  </si>
  <si>
    <t>龙新线</t>
  </si>
  <si>
    <t>CDL6211381</t>
  </si>
  <si>
    <t>铧赵线</t>
  </si>
  <si>
    <t>CDKT211381</t>
  </si>
  <si>
    <t>邢祝线</t>
  </si>
  <si>
    <t>CNGN211381</t>
  </si>
  <si>
    <t>娄干线</t>
  </si>
  <si>
    <t>CDLQ211381</t>
  </si>
  <si>
    <t>祥郑线</t>
  </si>
  <si>
    <t>CX01211381</t>
  </si>
  <si>
    <t>CDLR211381</t>
  </si>
  <si>
    <t>平西线</t>
  </si>
  <si>
    <t>CNJ3211381</t>
  </si>
  <si>
    <t>十张线</t>
  </si>
  <si>
    <t>CNF7211381</t>
  </si>
  <si>
    <t>娄后线</t>
  </si>
  <si>
    <t>CDLP211381</t>
  </si>
  <si>
    <t>章上线</t>
  </si>
  <si>
    <t>CNF6211381</t>
  </si>
  <si>
    <t>北齐线</t>
  </si>
  <si>
    <t>CNJ4211381</t>
  </si>
  <si>
    <t>杨敖线</t>
  </si>
  <si>
    <t>CDK0211381</t>
  </si>
  <si>
    <t>CDG411381</t>
  </si>
  <si>
    <t>平杨线</t>
  </si>
  <si>
    <t>CDG1211381</t>
  </si>
  <si>
    <t>CDLN211381</t>
  </si>
  <si>
    <t>小马线</t>
  </si>
  <si>
    <t>CDK1211381</t>
  </si>
  <si>
    <t>米王线</t>
  </si>
  <si>
    <t>CNF5211381</t>
  </si>
  <si>
    <t>黑米线</t>
  </si>
  <si>
    <t>CNEE211381</t>
  </si>
  <si>
    <t>窑碱线</t>
  </si>
  <si>
    <t>CDLM211381</t>
  </si>
  <si>
    <t>山韩线</t>
  </si>
  <si>
    <t>CDLK211381</t>
  </si>
  <si>
    <t>北兴线</t>
  </si>
  <si>
    <t>CNHL211381</t>
  </si>
  <si>
    <t>北和线</t>
  </si>
  <si>
    <t>CDLL211381</t>
  </si>
  <si>
    <t>黑和线</t>
  </si>
  <si>
    <t>CDLD211381</t>
  </si>
  <si>
    <t>碱四线</t>
  </si>
  <si>
    <t>CDLE211381</t>
  </si>
  <si>
    <t>五六线</t>
  </si>
  <si>
    <t>CDG7211381</t>
  </si>
  <si>
    <t>南新线</t>
  </si>
  <si>
    <t>CWJF211381</t>
  </si>
  <si>
    <t>红郎线</t>
  </si>
  <si>
    <t>CNHV211381</t>
  </si>
  <si>
    <t>章六线</t>
  </si>
  <si>
    <t>CDMK211381</t>
  </si>
  <si>
    <t>CDML211381</t>
  </si>
  <si>
    <t>牛郎线</t>
  </si>
  <si>
    <t>CNJS211381</t>
  </si>
  <si>
    <t>牤西线</t>
  </si>
  <si>
    <t>CDLC211381</t>
  </si>
  <si>
    <t>生画线</t>
  </si>
  <si>
    <t>K9+200</t>
  </si>
  <si>
    <t>CDLT211381</t>
  </si>
  <si>
    <t>娄东线</t>
  </si>
  <si>
    <t>CDKY211381</t>
  </si>
  <si>
    <t>郝迷线</t>
  </si>
  <si>
    <t>CNEQ211381</t>
  </si>
  <si>
    <t>三油线</t>
  </si>
  <si>
    <t>CNG4211381</t>
  </si>
  <si>
    <t>三冷线</t>
  </si>
  <si>
    <t>CNH3211381</t>
  </si>
  <si>
    <t>三台线</t>
  </si>
  <si>
    <t>CDKZ211381</t>
  </si>
  <si>
    <t>CDMA211381</t>
  </si>
  <si>
    <t>宝北线</t>
  </si>
  <si>
    <t>CNEM211381</t>
  </si>
  <si>
    <t>CNH4211381</t>
  </si>
  <si>
    <t>CNH6211381</t>
  </si>
  <si>
    <t>北上线</t>
  </si>
  <si>
    <t>CNJF211381</t>
  </si>
  <si>
    <t>北长线</t>
  </si>
  <si>
    <t>CDTJ211382</t>
  </si>
  <si>
    <t>张北线</t>
  </si>
  <si>
    <t>CDWL211382</t>
  </si>
  <si>
    <t>k3+350</t>
  </si>
  <si>
    <t>CDWQ211382</t>
  </si>
  <si>
    <t>干北线</t>
  </si>
  <si>
    <t>CDWR211382</t>
  </si>
  <si>
    <t>北干线</t>
  </si>
  <si>
    <t>k2+581</t>
  </si>
  <si>
    <t>CDWS211382</t>
  </si>
  <si>
    <t>八桦线</t>
  </si>
  <si>
    <t>k0+620</t>
  </si>
  <si>
    <t>CDWT211382</t>
  </si>
  <si>
    <t>百苏线</t>
  </si>
  <si>
    <t>k1+722</t>
  </si>
  <si>
    <t>CDWU211382</t>
  </si>
  <si>
    <t>南孔线</t>
  </si>
  <si>
    <t>k3+423</t>
  </si>
  <si>
    <t>CDWV211382</t>
  </si>
  <si>
    <t>何后线</t>
  </si>
  <si>
    <t>k1+190</t>
  </si>
  <si>
    <t>k2+582</t>
  </si>
  <si>
    <t>CDWW211382</t>
  </si>
  <si>
    <t>北河线</t>
  </si>
  <si>
    <t>k0+780</t>
  </si>
  <si>
    <t>CDWX211382</t>
  </si>
  <si>
    <t>k3+805</t>
  </si>
  <si>
    <t>CDWY211382</t>
  </si>
  <si>
    <t>k2+459</t>
  </si>
  <si>
    <t>CDWZ211382</t>
  </si>
  <si>
    <t>电运线</t>
  </si>
  <si>
    <t>k2+278</t>
  </si>
  <si>
    <t>CDXA211382</t>
  </si>
  <si>
    <t>柴南线</t>
  </si>
  <si>
    <t>k2+067</t>
  </si>
  <si>
    <t>CDXB211382</t>
  </si>
  <si>
    <t>烧夹线</t>
  </si>
  <si>
    <t>k2+105</t>
  </si>
  <si>
    <t>CDXC211382</t>
  </si>
  <si>
    <t>CDXD211382</t>
  </si>
  <si>
    <t>k2+260</t>
  </si>
  <si>
    <t>k2+490</t>
  </si>
  <si>
    <t>CDXE211382</t>
  </si>
  <si>
    <t>胡祁线</t>
  </si>
  <si>
    <t>k1+280</t>
  </si>
  <si>
    <t>CDXF211382</t>
  </si>
  <si>
    <t>刘西线</t>
  </si>
  <si>
    <t>k0+450</t>
  </si>
  <si>
    <t>CDXG211382</t>
  </si>
  <si>
    <t>烧稻线</t>
  </si>
  <si>
    <t>k0+490</t>
  </si>
  <si>
    <t>k1+910</t>
  </si>
  <si>
    <t>CDXH211382</t>
  </si>
  <si>
    <t>烧黑线</t>
  </si>
  <si>
    <t>CDXJ211382</t>
  </si>
  <si>
    <t>白野线</t>
  </si>
  <si>
    <t>k3+420</t>
  </si>
  <si>
    <t>k6+350</t>
  </si>
  <si>
    <t>k3+530</t>
  </si>
  <si>
    <t>CDXK211382</t>
  </si>
  <si>
    <t>毛太线</t>
  </si>
  <si>
    <t>k0+420</t>
  </si>
  <si>
    <t>CDXL211382</t>
  </si>
  <si>
    <t>牛正线</t>
  </si>
  <si>
    <t>k0+249</t>
  </si>
  <si>
    <t>k2+340</t>
  </si>
  <si>
    <t>CDXM211382</t>
  </si>
  <si>
    <t>塔肖线</t>
  </si>
  <si>
    <t>k2+820</t>
  </si>
  <si>
    <t>CDXN211382</t>
  </si>
  <si>
    <t>十龙线</t>
  </si>
  <si>
    <t>k3+460</t>
  </si>
  <si>
    <t>CDXP211382</t>
  </si>
  <si>
    <t>乌樱线</t>
  </si>
  <si>
    <t>k2+364</t>
  </si>
  <si>
    <t>k3+550</t>
  </si>
  <si>
    <t>k5+550</t>
  </si>
  <si>
    <t>k5+950</t>
  </si>
  <si>
    <t>CDXQ211382</t>
  </si>
  <si>
    <t>蔡水线</t>
  </si>
  <si>
    <t>CDXR211382</t>
  </si>
  <si>
    <t>乌房线</t>
  </si>
  <si>
    <t>CDXS211382</t>
  </si>
  <si>
    <t>七南线</t>
  </si>
  <si>
    <t>k1+970</t>
  </si>
  <si>
    <t>CDXT211382</t>
  </si>
  <si>
    <t>绥边线</t>
  </si>
  <si>
    <t>k1+320</t>
  </si>
  <si>
    <t>CDXU211382</t>
  </si>
  <si>
    <t>太西线</t>
  </si>
  <si>
    <t>k2+540</t>
  </si>
  <si>
    <t>CDXV211382</t>
  </si>
  <si>
    <t>太黑线</t>
  </si>
  <si>
    <t>CDXW211382</t>
  </si>
  <si>
    <t>绥金线</t>
  </si>
  <si>
    <t>k4+480</t>
  </si>
  <si>
    <t>k7+480</t>
  </si>
  <si>
    <t>CDXX211382</t>
  </si>
  <si>
    <t>老东线</t>
  </si>
  <si>
    <t>k1+736</t>
  </si>
  <si>
    <t>k3+380</t>
  </si>
  <si>
    <t>k3+630</t>
  </si>
  <si>
    <t>CDXY211382</t>
  </si>
  <si>
    <t>双董线</t>
  </si>
  <si>
    <t>k0+613</t>
  </si>
  <si>
    <t>k7+980</t>
  </si>
  <si>
    <t>CDXZ211382</t>
  </si>
  <si>
    <t>毛黑线</t>
  </si>
  <si>
    <t>k0+459</t>
  </si>
  <si>
    <t>CDZ1211382</t>
  </si>
  <si>
    <t>绥辛线</t>
  </si>
  <si>
    <t>k0+350</t>
  </si>
  <si>
    <t>k1+530</t>
  </si>
  <si>
    <t>k1+760</t>
  </si>
  <si>
    <t>k2+881</t>
  </si>
  <si>
    <t>k3+081</t>
  </si>
  <si>
    <t>k8+381</t>
  </si>
  <si>
    <t>k8+681</t>
  </si>
  <si>
    <t>CDZ2211382</t>
  </si>
  <si>
    <t>绥房线</t>
  </si>
  <si>
    <t>k1+052</t>
  </si>
  <si>
    <t>k1+952</t>
  </si>
  <si>
    <t>k2+152</t>
  </si>
  <si>
    <t>k2+350</t>
  </si>
  <si>
    <t>CDZ4211382</t>
  </si>
  <si>
    <t>西四线</t>
  </si>
  <si>
    <t>k4+660</t>
  </si>
  <si>
    <t>k4+860</t>
  </si>
  <si>
    <t>CDZ5211382</t>
  </si>
  <si>
    <t>洼东线</t>
  </si>
  <si>
    <t>k1+550</t>
  </si>
  <si>
    <t>k4+975</t>
  </si>
  <si>
    <t>CDZ6211382</t>
  </si>
  <si>
    <t>京哈线</t>
  </si>
  <si>
    <t>CDZ7211382</t>
  </si>
  <si>
    <t>哈东线</t>
  </si>
  <si>
    <t>k1+720</t>
  </si>
  <si>
    <t>k1+920</t>
  </si>
  <si>
    <t>k2+460</t>
  </si>
  <si>
    <t>CDZ8211382</t>
  </si>
  <si>
    <t>绥修线</t>
  </si>
  <si>
    <t>CDZ9211382</t>
  </si>
  <si>
    <t>兴瓦线</t>
  </si>
  <si>
    <t>CN1A211382</t>
  </si>
  <si>
    <t>四丰线</t>
  </si>
  <si>
    <t>CNE0211382</t>
  </si>
  <si>
    <t>k0+279</t>
  </si>
  <si>
    <t>CNE1211382</t>
  </si>
  <si>
    <t>k0+230</t>
  </si>
  <si>
    <t>k7+300</t>
  </si>
  <si>
    <t>CNE2211382</t>
  </si>
  <si>
    <t>刘老线</t>
  </si>
  <si>
    <t>CNE3211382</t>
  </si>
  <si>
    <t>房牛线</t>
  </si>
  <si>
    <t>CDVS211382</t>
  </si>
  <si>
    <t>茶外线</t>
  </si>
  <si>
    <t>CNE4211382</t>
  </si>
  <si>
    <t>老南线</t>
  </si>
  <si>
    <t>CNE5211382</t>
  </si>
  <si>
    <t>三温线</t>
  </si>
  <si>
    <t>k0+320</t>
  </si>
  <si>
    <t>CNE6211382</t>
  </si>
  <si>
    <t>CNE7211382</t>
  </si>
  <si>
    <t>柏西线</t>
  </si>
  <si>
    <t>CNE8211382</t>
  </si>
  <si>
    <t>烧白线</t>
  </si>
  <si>
    <t>CNE9211382</t>
  </si>
  <si>
    <t>京张线</t>
  </si>
  <si>
    <t>k0+280</t>
  </si>
  <si>
    <t>CNEA211382</t>
  </si>
  <si>
    <t>邵杨线</t>
  </si>
  <si>
    <t>CNEB211382</t>
  </si>
  <si>
    <t>绥高线</t>
  </si>
  <si>
    <t>CNEC211382</t>
  </si>
  <si>
    <t>辛邢线</t>
  </si>
  <si>
    <t>CNED211382</t>
  </si>
  <si>
    <t>环高线</t>
  </si>
  <si>
    <t>k3+230</t>
  </si>
  <si>
    <t>CNEE211382</t>
  </si>
  <si>
    <t>齐孟线</t>
  </si>
  <si>
    <t>CNEF211382</t>
  </si>
  <si>
    <t>京郝线</t>
  </si>
  <si>
    <t>CNEG211382</t>
  </si>
  <si>
    <t>三山线</t>
  </si>
  <si>
    <t>k1+859</t>
  </si>
  <si>
    <t>CNEH211382</t>
  </si>
  <si>
    <t>CNEI211382</t>
  </si>
  <si>
    <t>绥杨线</t>
  </si>
  <si>
    <t>CNEJ211382</t>
  </si>
  <si>
    <t>老高线</t>
  </si>
  <si>
    <t>k1+552</t>
  </si>
  <si>
    <t>CNEK211382</t>
  </si>
  <si>
    <t>井西线</t>
  </si>
  <si>
    <t>k1+395</t>
  </si>
  <si>
    <t>CNEL211382</t>
  </si>
  <si>
    <t>瓦荣线</t>
  </si>
  <si>
    <t>k0+389</t>
  </si>
  <si>
    <t>CNEM211382</t>
  </si>
  <si>
    <t>铁山线</t>
  </si>
  <si>
    <t>CNEN211382</t>
  </si>
  <si>
    <t>万柳线</t>
  </si>
  <si>
    <t>CNEP211382</t>
  </si>
  <si>
    <t>下康线</t>
  </si>
  <si>
    <t>k0+560</t>
  </si>
  <si>
    <t>CNEQ211382</t>
  </si>
  <si>
    <t>河小线</t>
  </si>
  <si>
    <t>k2+796</t>
  </si>
  <si>
    <t>CNER211382</t>
  </si>
  <si>
    <t>绥二线</t>
  </si>
  <si>
    <t>k2+827</t>
  </si>
  <si>
    <t>CNES211382</t>
  </si>
  <si>
    <t>冯黑线</t>
  </si>
  <si>
    <t>k1+810</t>
  </si>
  <si>
    <t>CNET211382</t>
  </si>
  <si>
    <t>k0+470</t>
  </si>
  <si>
    <t>k2+250</t>
  </si>
  <si>
    <t>k3+433</t>
  </si>
  <si>
    <t>CNEU211382</t>
  </si>
  <si>
    <t>四刘线</t>
  </si>
  <si>
    <t>k0+390</t>
  </si>
  <si>
    <t>CNEV211382</t>
  </si>
  <si>
    <t>西董线</t>
  </si>
  <si>
    <t>CNEW211382</t>
  </si>
  <si>
    <t>凌岱线</t>
  </si>
  <si>
    <t>CNEX211382</t>
  </si>
  <si>
    <t>苏南线</t>
  </si>
  <si>
    <t>k2+744</t>
  </si>
  <si>
    <t>CNEY211382</t>
  </si>
  <si>
    <t>南喇线</t>
  </si>
  <si>
    <t>k0+656</t>
  </si>
  <si>
    <t>CNEZ211382</t>
  </si>
  <si>
    <t>k2+170</t>
  </si>
  <si>
    <t>CNF0211382</t>
  </si>
  <si>
    <t>沟后线</t>
  </si>
  <si>
    <t>k0+696</t>
  </si>
  <si>
    <t>CNF1211382</t>
  </si>
  <si>
    <t>CNF3211382</t>
  </si>
  <si>
    <t>四岔线</t>
  </si>
  <si>
    <t>k2+663</t>
  </si>
  <si>
    <t>CNF4211382</t>
  </si>
  <si>
    <t>魏小线</t>
  </si>
  <si>
    <t>k0+650</t>
  </si>
  <si>
    <t>CNF5211382</t>
  </si>
  <si>
    <t>魏河线</t>
  </si>
  <si>
    <t>k1+930</t>
  </si>
  <si>
    <t>CNF6211382</t>
  </si>
  <si>
    <t>k0+720</t>
  </si>
  <si>
    <t>CNF7211382</t>
  </si>
  <si>
    <t>刘小线</t>
  </si>
  <si>
    <t>k0+339</t>
  </si>
  <si>
    <t>CNF8211382</t>
  </si>
  <si>
    <t>刘碾线</t>
  </si>
  <si>
    <t>k2+650</t>
  </si>
  <si>
    <t>CNF9211382</t>
  </si>
  <si>
    <t>老太线</t>
  </si>
  <si>
    <t>k2+640</t>
  </si>
  <si>
    <t>k3+013</t>
  </si>
  <si>
    <t>CNFA211382</t>
  </si>
  <si>
    <t>楼北线</t>
  </si>
  <si>
    <t>CNFB211382</t>
  </si>
  <si>
    <t>京下线</t>
  </si>
  <si>
    <t>CNFN211382</t>
  </si>
  <si>
    <t>刘三线</t>
  </si>
  <si>
    <t>k1+949</t>
  </si>
  <si>
    <t>CNFP211382</t>
  </si>
  <si>
    <t>黄黄线</t>
  </si>
  <si>
    <t>k0+336</t>
  </si>
  <si>
    <t>CNFQ211382</t>
  </si>
  <si>
    <t>马宋线</t>
  </si>
  <si>
    <t>CNFR211382</t>
  </si>
  <si>
    <t>k0+358</t>
  </si>
  <si>
    <t>CNFS211382</t>
  </si>
  <si>
    <t>k0+398</t>
  </si>
  <si>
    <t>CNFT211382</t>
  </si>
  <si>
    <t>炮二线</t>
  </si>
  <si>
    <t>k2+788</t>
  </si>
  <si>
    <t>CNFU211382</t>
  </si>
  <si>
    <t>k2+234</t>
  </si>
  <si>
    <t>CNFV211382</t>
  </si>
  <si>
    <t>k2+851</t>
  </si>
  <si>
    <t>CNFW211382</t>
  </si>
  <si>
    <t>三薛线</t>
  </si>
  <si>
    <t>k0+545</t>
  </si>
  <si>
    <t>CNFX211382</t>
  </si>
  <si>
    <t>三西线</t>
  </si>
  <si>
    <t>k0+550</t>
  </si>
  <si>
    <t>CNFY211382</t>
  </si>
  <si>
    <t>平朱线</t>
  </si>
  <si>
    <t>k0+460</t>
  </si>
  <si>
    <t>CNFZ211382</t>
  </si>
  <si>
    <t>南小线</t>
  </si>
  <si>
    <t>k0+520</t>
  </si>
  <si>
    <t>CNG0211382</t>
  </si>
  <si>
    <t>k0+530</t>
  </si>
  <si>
    <t>CNG1211382</t>
  </si>
  <si>
    <t>京水线</t>
  </si>
  <si>
    <t>k1+899</t>
  </si>
  <si>
    <t>CNG2211382</t>
  </si>
  <si>
    <t>CNG3211382</t>
  </si>
  <si>
    <t>凌牛线</t>
  </si>
  <si>
    <t>CNG4211382</t>
  </si>
  <si>
    <t>京园一线</t>
  </si>
  <si>
    <t>CNG5211382</t>
  </si>
  <si>
    <t>京园二线</t>
  </si>
  <si>
    <t>k0+430</t>
  </si>
  <si>
    <t>CNG6211382</t>
  </si>
  <si>
    <t>凌北线</t>
  </si>
  <si>
    <t>k0+239</t>
  </si>
  <si>
    <t>CNG7211382</t>
  </si>
  <si>
    <t>凌王线</t>
  </si>
  <si>
    <t>CNG8211382</t>
  </si>
  <si>
    <t>孤孙线</t>
  </si>
  <si>
    <t>k0+440</t>
  </si>
  <si>
    <t>CNG9211382</t>
  </si>
  <si>
    <t>蔡嘎线</t>
  </si>
  <si>
    <t>CNGA211382</t>
  </si>
  <si>
    <t>k0+392</t>
  </si>
  <si>
    <t>CNGB211382</t>
  </si>
  <si>
    <t>绥北线</t>
  </si>
  <si>
    <t>k0+540</t>
  </si>
  <si>
    <t>CNGC211382</t>
  </si>
  <si>
    <t>范牛线</t>
  </si>
  <si>
    <t>CNGD211382</t>
  </si>
  <si>
    <t>段大线</t>
  </si>
  <si>
    <t>k1+795</t>
  </si>
  <si>
    <t>k2+124</t>
  </si>
  <si>
    <t>CNGE211382</t>
  </si>
  <si>
    <t>同上线</t>
  </si>
  <si>
    <t>CNGF211382</t>
  </si>
  <si>
    <t>沈水线</t>
  </si>
  <si>
    <t>CNGG211382</t>
  </si>
  <si>
    <t>三上线</t>
  </si>
  <si>
    <t>k0+360</t>
  </si>
  <si>
    <t>CNGH211382</t>
  </si>
  <si>
    <t>k2+561</t>
  </si>
  <si>
    <t>CNGI211382</t>
  </si>
  <si>
    <t>0+320</t>
  </si>
  <si>
    <t>CNGJ211382</t>
  </si>
  <si>
    <t>CNGK211382</t>
  </si>
  <si>
    <t>绥山线</t>
  </si>
  <si>
    <t>CNGL211382</t>
  </si>
  <si>
    <t>绥邵线</t>
  </si>
  <si>
    <t>CNGM211382</t>
  </si>
  <si>
    <t>绥绥线</t>
  </si>
  <si>
    <t>CNGN211382</t>
  </si>
  <si>
    <t>瓦南线</t>
  </si>
  <si>
    <t>CNGP211382</t>
  </si>
  <si>
    <t>CNGQ211382</t>
  </si>
  <si>
    <t>柳南线</t>
  </si>
  <si>
    <t>CNGR211382</t>
  </si>
  <si>
    <t>康水线</t>
  </si>
  <si>
    <t>CNGS211382</t>
  </si>
  <si>
    <t>康韩线</t>
  </si>
  <si>
    <t>CNGT211382</t>
  </si>
  <si>
    <t>牛范线</t>
  </si>
  <si>
    <t>CNGU211382</t>
  </si>
  <si>
    <t>绥东线</t>
  </si>
  <si>
    <t>k0+245</t>
  </si>
  <si>
    <t>CNGV211382</t>
  </si>
  <si>
    <t>大桃线</t>
  </si>
  <si>
    <t>CNGW211382</t>
  </si>
  <si>
    <t>CNGX211382</t>
  </si>
  <si>
    <t>山大线</t>
  </si>
  <si>
    <t>CNGY211382</t>
  </si>
  <si>
    <t>平小线</t>
  </si>
  <si>
    <t>CNGZ211382</t>
  </si>
  <si>
    <t>平厂线</t>
  </si>
  <si>
    <t>k0+328</t>
  </si>
  <si>
    <t>CNH0211382</t>
  </si>
  <si>
    <t>热西线</t>
  </si>
  <si>
    <t>k0+359</t>
  </si>
  <si>
    <t>CNH411382</t>
  </si>
  <si>
    <t>吴北线</t>
  </si>
  <si>
    <t>k1+539</t>
  </si>
  <si>
    <t>CNH2211382</t>
  </si>
  <si>
    <t>CNH3211382</t>
  </si>
  <si>
    <t>安东线</t>
  </si>
  <si>
    <t>CNH4211382</t>
  </si>
  <si>
    <t>CNH5211382</t>
  </si>
  <si>
    <t>朝邢线</t>
  </si>
  <si>
    <t>k0+330</t>
  </si>
  <si>
    <t>CNH6211382</t>
  </si>
  <si>
    <t>CNH7211382</t>
  </si>
  <si>
    <t>CNH8211382</t>
  </si>
  <si>
    <t>大落线</t>
  </si>
  <si>
    <t>k0+370</t>
  </si>
  <si>
    <t>CNH9211382</t>
  </si>
  <si>
    <t>大苗线</t>
  </si>
  <si>
    <t>CNHA211382</t>
  </si>
  <si>
    <t>CNHB211382</t>
  </si>
  <si>
    <t>大下线</t>
  </si>
  <si>
    <t>k0+518</t>
  </si>
  <si>
    <t>CNHC211382</t>
  </si>
  <si>
    <t>CNHD211382</t>
  </si>
  <si>
    <t>CNHE211382</t>
  </si>
  <si>
    <t>CNHF211382</t>
  </si>
  <si>
    <t>CNHG211382</t>
  </si>
  <si>
    <t>段西线</t>
  </si>
  <si>
    <t>CNHH211382</t>
  </si>
  <si>
    <t>CNHI211382</t>
  </si>
  <si>
    <t>侯啦线</t>
  </si>
  <si>
    <t>CNHJ211382</t>
  </si>
  <si>
    <t>京东线</t>
  </si>
  <si>
    <t>CNHK211382</t>
  </si>
  <si>
    <t>京孙线</t>
  </si>
  <si>
    <t>CNHL211382</t>
  </si>
  <si>
    <t>京台线</t>
  </si>
  <si>
    <t>k0.500</t>
  </si>
  <si>
    <t>CNHM211382</t>
  </si>
  <si>
    <t>康孟线</t>
  </si>
  <si>
    <t>k0+384</t>
  </si>
  <si>
    <t>CNHN211382</t>
  </si>
  <si>
    <t>老桲线</t>
  </si>
  <si>
    <t>CNHP211382</t>
  </si>
  <si>
    <t>k0+347</t>
  </si>
  <si>
    <t>CNHQ211382</t>
  </si>
  <si>
    <t>CNHR211382</t>
  </si>
  <si>
    <t>CNHS211382</t>
  </si>
  <si>
    <t>老梁线</t>
  </si>
  <si>
    <t>CNHT211382</t>
  </si>
  <si>
    <t>老皮线</t>
  </si>
  <si>
    <t>k0+767</t>
  </si>
  <si>
    <t>CNHU211382</t>
  </si>
  <si>
    <t>老筛线</t>
  </si>
  <si>
    <t>CNHV211382</t>
  </si>
  <si>
    <t>老石线</t>
  </si>
  <si>
    <t>k1+694</t>
  </si>
  <si>
    <t>CNHW211382</t>
  </si>
  <si>
    <t>k0+362</t>
  </si>
  <si>
    <t>CNHX211382</t>
  </si>
  <si>
    <t>老西线</t>
  </si>
  <si>
    <t>k0+313</t>
  </si>
  <si>
    <t>CNHY211382</t>
  </si>
  <si>
    <t>老向线</t>
  </si>
  <si>
    <t>CNHZ211382</t>
  </si>
  <si>
    <t>老窑线</t>
  </si>
  <si>
    <t>k1+069</t>
  </si>
  <si>
    <t>CNI4211382</t>
  </si>
  <si>
    <t>刘孤线</t>
  </si>
  <si>
    <t>k1+064</t>
  </si>
  <si>
    <t>CNI5211382</t>
  </si>
  <si>
    <t>刘河线</t>
  </si>
  <si>
    <t>CNI6211382</t>
  </si>
  <si>
    <t>k0+298</t>
  </si>
  <si>
    <t>CNI7211382</t>
  </si>
  <si>
    <t>刘卢线</t>
  </si>
  <si>
    <t>CNI8211382</t>
  </si>
  <si>
    <t>刘于线</t>
  </si>
  <si>
    <t>k0+607</t>
  </si>
  <si>
    <t>CNI9211382</t>
  </si>
  <si>
    <t>柳八线</t>
  </si>
  <si>
    <t>CNIA211382</t>
  </si>
  <si>
    <t>柳热线</t>
  </si>
  <si>
    <t>k0+354</t>
  </si>
  <si>
    <t>CNIB211382</t>
  </si>
  <si>
    <t>庙北线</t>
  </si>
  <si>
    <t>k0+273</t>
  </si>
  <si>
    <t>CNIC211382</t>
  </si>
  <si>
    <t>穆北线</t>
  </si>
  <si>
    <t>CNID211382</t>
  </si>
  <si>
    <t>穆乔线</t>
  </si>
  <si>
    <t>CNIE211382</t>
  </si>
  <si>
    <t>CNIF211382</t>
  </si>
  <si>
    <t>南马线</t>
  </si>
  <si>
    <t>k0+410</t>
  </si>
  <si>
    <t>CNIG211382</t>
  </si>
  <si>
    <t>庞南线</t>
  </si>
  <si>
    <t>k0+799</t>
  </si>
  <si>
    <t>CNIH211382</t>
  </si>
  <si>
    <t>平丁线</t>
  </si>
  <si>
    <t>k0+349</t>
  </si>
  <si>
    <t>CNII211382</t>
  </si>
  <si>
    <t>三绿线</t>
  </si>
  <si>
    <t>CNIJ211382</t>
  </si>
  <si>
    <t>三秋线</t>
  </si>
  <si>
    <t>CNIK211382</t>
  </si>
  <si>
    <t>四付线</t>
  </si>
  <si>
    <t>CNIL211382</t>
  </si>
  <si>
    <t>CNIM211382</t>
  </si>
  <si>
    <t>四西线</t>
  </si>
  <si>
    <t>CNIN211382</t>
  </si>
  <si>
    <t>四兴线</t>
  </si>
  <si>
    <t>CNIP211382</t>
  </si>
  <si>
    <t>苏孙线</t>
  </si>
  <si>
    <t>CNIQ211382</t>
  </si>
  <si>
    <t>绥磨线</t>
  </si>
  <si>
    <t>k0+380</t>
  </si>
  <si>
    <t>CNIR211382</t>
  </si>
  <si>
    <t>绥任线</t>
  </si>
  <si>
    <t>k1+766</t>
  </si>
  <si>
    <t>CNIS211382</t>
  </si>
  <si>
    <t>洼南线</t>
  </si>
  <si>
    <t>CNIT211382</t>
  </si>
  <si>
    <t>瓦西线</t>
  </si>
  <si>
    <t>k1+798</t>
  </si>
  <si>
    <t>CNIU211382</t>
  </si>
  <si>
    <t>王赵线</t>
  </si>
  <si>
    <t>CNIV211382</t>
  </si>
  <si>
    <t>魏塔线</t>
  </si>
  <si>
    <t>CNIW211382</t>
  </si>
  <si>
    <t>吴西线</t>
  </si>
  <si>
    <t>CNIX211382</t>
  </si>
  <si>
    <t>张京线</t>
  </si>
  <si>
    <t>CNIY211382</t>
  </si>
  <si>
    <t>钟南线</t>
  </si>
  <si>
    <t>CNIZ211382</t>
  </si>
  <si>
    <t>k0+590</t>
  </si>
  <si>
    <t>CNJ0211382</t>
  </si>
  <si>
    <t>CNJ1211382</t>
  </si>
  <si>
    <t>CNJ2211382</t>
  </si>
  <si>
    <t>k0+675</t>
  </si>
  <si>
    <t>CNJ3211382</t>
  </si>
  <si>
    <t>CNJ4211382</t>
  </si>
  <si>
    <t>大铺线</t>
  </si>
  <si>
    <t>CNJ5211382</t>
  </si>
  <si>
    <t>大青线</t>
  </si>
  <si>
    <t>CNJ6211382</t>
  </si>
  <si>
    <t>CNJ7211382</t>
  </si>
  <si>
    <t>CNJ8211382</t>
  </si>
  <si>
    <t>大窑线</t>
  </si>
  <si>
    <t>CNJ9211382</t>
  </si>
  <si>
    <t>三魏线</t>
  </si>
  <si>
    <t>CNJA211382</t>
  </si>
  <si>
    <t>三后线</t>
  </si>
  <si>
    <t>CNJB211382</t>
  </si>
  <si>
    <t>邵绥线</t>
  </si>
  <si>
    <t>k3+261</t>
  </si>
  <si>
    <t>k3+651</t>
  </si>
  <si>
    <t>CNJC211382</t>
  </si>
  <si>
    <t>k0+433</t>
  </si>
  <si>
    <t>k3+260</t>
  </si>
  <si>
    <t>CNJD211382</t>
  </si>
  <si>
    <t>万修线</t>
  </si>
  <si>
    <t>CNJE211382</t>
  </si>
  <si>
    <t>CNJF211382</t>
  </si>
  <si>
    <t>瓦椴线</t>
  </si>
  <si>
    <t>CNJG211382</t>
  </si>
  <si>
    <t>二里线</t>
  </si>
  <si>
    <t>CNJH211382</t>
  </si>
  <si>
    <t>北延线</t>
  </si>
  <si>
    <t>CNJI211382</t>
  </si>
  <si>
    <t>CNOY211382</t>
  </si>
  <si>
    <t>二厂线</t>
  </si>
  <si>
    <t>CNOZ211382</t>
  </si>
  <si>
    <t>CW5A211382</t>
  </si>
  <si>
    <t>京申线</t>
  </si>
  <si>
    <t>CW5B211382</t>
  </si>
  <si>
    <t>京窑线</t>
  </si>
  <si>
    <t>k4+379</t>
  </si>
  <si>
    <t>k2+280</t>
  </si>
  <si>
    <t>CW5C211382</t>
  </si>
  <si>
    <t>京牛线</t>
  </si>
  <si>
    <t>CW5D211382</t>
  </si>
  <si>
    <t>京庙线</t>
  </si>
  <si>
    <t>CW5E211382</t>
  </si>
  <si>
    <t>瓦榆线</t>
  </si>
  <si>
    <t>k1+956</t>
  </si>
  <si>
    <t>CW5F211382</t>
  </si>
  <si>
    <t>兴东线</t>
  </si>
  <si>
    <t>CW5G211382</t>
  </si>
  <si>
    <t>高单线</t>
  </si>
  <si>
    <t>CW5M211382</t>
  </si>
  <si>
    <t>二梁线</t>
  </si>
  <si>
    <t>CW5N211382</t>
  </si>
  <si>
    <t>三芮线</t>
  </si>
  <si>
    <t>CW5P211382</t>
  </si>
  <si>
    <t>铁魏线</t>
  </si>
  <si>
    <t>CWZ1211382</t>
  </si>
  <si>
    <t>CWZ2211382</t>
  </si>
  <si>
    <t>CWZ3211382</t>
  </si>
  <si>
    <t>电台线</t>
  </si>
  <si>
    <t>CWZ4211382</t>
  </si>
  <si>
    <t>k3+958</t>
  </si>
  <si>
    <t>CWZ5211382</t>
  </si>
  <si>
    <t>黄四线</t>
  </si>
  <si>
    <t>CWZ6211382</t>
  </si>
  <si>
    <t>丁孔线</t>
  </si>
  <si>
    <t>CWZ7211382</t>
  </si>
  <si>
    <t>西后线</t>
  </si>
  <si>
    <t>CWZ8211382</t>
  </si>
  <si>
    <t>CWZ9211382</t>
  </si>
  <si>
    <t>老烧线</t>
  </si>
  <si>
    <t>CX10211382</t>
  </si>
  <si>
    <t>瓦桃线</t>
  </si>
  <si>
    <t>CX11211382</t>
  </si>
  <si>
    <t>祝前线</t>
  </si>
  <si>
    <t>CX12211382</t>
  </si>
  <si>
    <t>万宋线</t>
  </si>
  <si>
    <t>CX13211382</t>
  </si>
  <si>
    <t>凌杜线</t>
  </si>
  <si>
    <t>CX14211382</t>
  </si>
  <si>
    <t>马五线</t>
  </si>
  <si>
    <t>k0+703</t>
  </si>
  <si>
    <t>CX15211382</t>
  </si>
  <si>
    <t>老温线</t>
  </si>
  <si>
    <t>CX16211382</t>
  </si>
  <si>
    <t>瓦东线</t>
  </si>
  <si>
    <t>k0+986</t>
  </si>
  <si>
    <t>CX17211382</t>
  </si>
  <si>
    <t>绥侯线</t>
  </si>
  <si>
    <t>CDTU211382</t>
  </si>
  <si>
    <t>碾小线</t>
  </si>
  <si>
    <t>k8+100</t>
  </si>
  <si>
    <t>k8+300</t>
  </si>
  <si>
    <t>CD4C211382</t>
  </si>
  <si>
    <t>四温线</t>
  </si>
  <si>
    <t>k5+530</t>
  </si>
  <si>
    <t>CWHE211321</t>
  </si>
  <si>
    <t>齐赵线</t>
  </si>
  <si>
    <t>CWHF211321</t>
  </si>
  <si>
    <t>贾魏线</t>
  </si>
  <si>
    <t>CDA4211321</t>
  </si>
  <si>
    <t>CNFH211321</t>
  </si>
  <si>
    <t>北庙线</t>
  </si>
  <si>
    <t>CDFP211321</t>
  </si>
  <si>
    <t>庞罗线</t>
  </si>
  <si>
    <t>CN04211321</t>
  </si>
  <si>
    <t>华王线</t>
  </si>
  <si>
    <t>CDFS211321</t>
  </si>
  <si>
    <t>柴赵线</t>
  </si>
  <si>
    <t>CNE4211321</t>
  </si>
  <si>
    <t>黄上线</t>
  </si>
  <si>
    <t>CWEK211321</t>
  </si>
  <si>
    <t>朝炮线</t>
  </si>
  <si>
    <t>CD60211321</t>
  </si>
  <si>
    <t>朝孙线</t>
  </si>
  <si>
    <t>CX20211321</t>
  </si>
  <si>
    <t>长王线</t>
  </si>
  <si>
    <t>CX26211321</t>
  </si>
  <si>
    <t>十大线</t>
  </si>
  <si>
    <t>CWC5211321</t>
  </si>
  <si>
    <t>陈满线</t>
  </si>
  <si>
    <t>CX21211321</t>
  </si>
  <si>
    <t>朝小线</t>
  </si>
  <si>
    <t>CDB1211321</t>
  </si>
  <si>
    <t>朝新线</t>
  </si>
  <si>
    <t>CNED211321</t>
  </si>
  <si>
    <t>郑丛线</t>
  </si>
  <si>
    <t>CNH6211321</t>
  </si>
  <si>
    <t>郑沟线</t>
  </si>
  <si>
    <t>CNIQ211321</t>
  </si>
  <si>
    <t>小姜线</t>
  </si>
  <si>
    <t>CD48211321</t>
  </si>
  <si>
    <t>十小线</t>
  </si>
  <si>
    <t>CNHZ211321</t>
  </si>
  <si>
    <t>董金线</t>
  </si>
  <si>
    <t>CN16211321</t>
  </si>
  <si>
    <t>满北线</t>
  </si>
  <si>
    <t>CNEI211321</t>
  </si>
  <si>
    <t>CDA6211321</t>
  </si>
  <si>
    <t>朝歪线</t>
  </si>
  <si>
    <t>CD49211321</t>
  </si>
  <si>
    <t>朝于线</t>
  </si>
  <si>
    <t>CD1A211321</t>
  </si>
  <si>
    <t>朝王线</t>
  </si>
  <si>
    <t>CDEJ211321</t>
  </si>
  <si>
    <t>朝黄线</t>
  </si>
  <si>
    <t>CN93211321</t>
  </si>
  <si>
    <t>糖糖线</t>
  </si>
  <si>
    <t>CW90211321</t>
  </si>
  <si>
    <t>波姚线</t>
  </si>
  <si>
    <t>CN91211321</t>
  </si>
  <si>
    <t>大银线</t>
  </si>
  <si>
    <t>CD43211321</t>
  </si>
  <si>
    <t>胜杨线</t>
  </si>
  <si>
    <t>CN95211321</t>
  </si>
  <si>
    <t>团局线</t>
  </si>
  <si>
    <t>CN96211321</t>
  </si>
  <si>
    <t>团北线</t>
  </si>
  <si>
    <t>CN98211321</t>
  </si>
  <si>
    <t>上金线</t>
  </si>
  <si>
    <t>CW98211321</t>
  </si>
  <si>
    <t>朝水线</t>
  </si>
  <si>
    <t>CN94211321</t>
  </si>
  <si>
    <t>马后线</t>
  </si>
  <si>
    <t>CD28211321</t>
  </si>
  <si>
    <t>腰叶线</t>
  </si>
  <si>
    <t>CD0U211321</t>
  </si>
  <si>
    <t>腰外线</t>
  </si>
  <si>
    <t>CW04211321</t>
  </si>
  <si>
    <t>朝沟线</t>
  </si>
  <si>
    <t>CW08211321</t>
  </si>
  <si>
    <t>朝树线</t>
  </si>
  <si>
    <t>CW11211321</t>
  </si>
  <si>
    <t>朝董线</t>
  </si>
  <si>
    <t>CDB2211321</t>
  </si>
  <si>
    <t>朝马线</t>
  </si>
  <si>
    <t>CWEM211321</t>
  </si>
  <si>
    <t>马林线</t>
  </si>
  <si>
    <t>CDB3211321</t>
  </si>
  <si>
    <t>朝梨线</t>
  </si>
  <si>
    <t>CDB4211321</t>
  </si>
  <si>
    <t>南下线</t>
  </si>
  <si>
    <t>CWEP211321</t>
  </si>
  <si>
    <t>黄花线</t>
  </si>
  <si>
    <t>CDEH211321</t>
  </si>
  <si>
    <t>猛北线</t>
  </si>
  <si>
    <t>CDB5211321</t>
  </si>
  <si>
    <t>朝猛线</t>
  </si>
  <si>
    <t>CWER211321</t>
  </si>
  <si>
    <t>朝胡线</t>
  </si>
  <si>
    <t>CWFB211321</t>
  </si>
  <si>
    <t>朝台线</t>
  </si>
  <si>
    <t>CDEG211321</t>
  </si>
  <si>
    <t>曹槐线</t>
  </si>
  <si>
    <t>CWEV211321</t>
  </si>
  <si>
    <t>三吊线</t>
  </si>
  <si>
    <t>CNEW211321</t>
  </si>
  <si>
    <t>朝头线</t>
  </si>
  <si>
    <t>CWEL211321</t>
  </si>
  <si>
    <t>朝蒙线</t>
  </si>
  <si>
    <t>CWES211321</t>
  </si>
  <si>
    <t>曹东线</t>
  </si>
  <si>
    <t>CWET211321</t>
  </si>
  <si>
    <t>CNI0211321</t>
  </si>
  <si>
    <t>红北线</t>
  </si>
  <si>
    <t>CNGC211321</t>
  </si>
  <si>
    <t>朝吾线</t>
  </si>
  <si>
    <t>CDEF211321</t>
  </si>
  <si>
    <t>单朝线</t>
  </si>
  <si>
    <t>CWFG211321</t>
  </si>
  <si>
    <t>东侯线</t>
  </si>
  <si>
    <t>CWFF211321</t>
  </si>
  <si>
    <t>东上线</t>
  </si>
  <si>
    <t>CWEY211321</t>
  </si>
  <si>
    <t>单西线</t>
  </si>
  <si>
    <t>CWFA211321</t>
  </si>
  <si>
    <t>朝兴线</t>
  </si>
  <si>
    <t>CWFC211321</t>
  </si>
  <si>
    <t>CWFE211321</t>
  </si>
  <si>
    <t>CD86211321</t>
  </si>
  <si>
    <t>朝下线</t>
  </si>
  <si>
    <t>CWEU211321</t>
  </si>
  <si>
    <t>朝东线</t>
  </si>
  <si>
    <t>CN38211321</t>
  </si>
  <si>
    <t>二上线</t>
  </si>
  <si>
    <t>CN39211321</t>
  </si>
  <si>
    <t>上庙线</t>
  </si>
  <si>
    <t>CN41211321</t>
  </si>
  <si>
    <t>松桃线</t>
  </si>
  <si>
    <t>CNGB211321</t>
  </si>
  <si>
    <t>CN43211321</t>
  </si>
  <si>
    <t>长佛线</t>
  </si>
  <si>
    <t>CN44211321</t>
  </si>
  <si>
    <t>CNF1211321</t>
  </si>
  <si>
    <t>陈西线</t>
  </si>
  <si>
    <t>CNKL211321</t>
  </si>
  <si>
    <t>三葫线</t>
  </si>
  <si>
    <t>CN47211321</t>
  </si>
  <si>
    <t>哈大线</t>
  </si>
  <si>
    <t>CNF0211321</t>
  </si>
  <si>
    <t>三聂线</t>
  </si>
  <si>
    <t>CD34211321</t>
  </si>
  <si>
    <t>三茂线</t>
  </si>
  <si>
    <t>CN45211321</t>
  </si>
  <si>
    <t>长大线</t>
  </si>
  <si>
    <t>CN46211321</t>
  </si>
  <si>
    <t>长神线</t>
  </si>
  <si>
    <t>CD32211321</t>
  </si>
  <si>
    <t>CD36211321</t>
  </si>
  <si>
    <t>朝范线</t>
  </si>
  <si>
    <t>CWGA211321</t>
  </si>
  <si>
    <t>司北线</t>
  </si>
  <si>
    <t>CWFV211321</t>
  </si>
  <si>
    <t>范魏线</t>
  </si>
  <si>
    <t>CWFX211321</t>
  </si>
  <si>
    <t>范水线</t>
  </si>
  <si>
    <t>CWFU211321</t>
  </si>
  <si>
    <t>大南线</t>
  </si>
  <si>
    <t>CWFS211321</t>
  </si>
  <si>
    <t>朝米线</t>
  </si>
  <si>
    <t>CWFR211321</t>
  </si>
  <si>
    <t>柏范线</t>
  </si>
  <si>
    <t>CWFM211321</t>
  </si>
  <si>
    <t>陈头线</t>
  </si>
  <si>
    <t>CWFL211321</t>
  </si>
  <si>
    <t>陈二线</t>
  </si>
  <si>
    <t>CWFJ211321</t>
  </si>
  <si>
    <t>陈三线</t>
  </si>
  <si>
    <t>CDEZ211321</t>
  </si>
  <si>
    <t>冯棚线</t>
  </si>
  <si>
    <t>CWFZ211321</t>
  </si>
  <si>
    <t>棚白线</t>
  </si>
  <si>
    <t>CWFH211321</t>
  </si>
  <si>
    <t>王郑线</t>
  </si>
  <si>
    <t>CW64211321</t>
  </si>
  <si>
    <t>CW53211321</t>
  </si>
  <si>
    <t>车耿线</t>
  </si>
  <si>
    <t>CD45211321</t>
  </si>
  <si>
    <t>车八线</t>
  </si>
  <si>
    <t>CW65211321</t>
  </si>
  <si>
    <t>CW63211321</t>
  </si>
  <si>
    <t>三华线</t>
  </si>
  <si>
    <t>CNF5211321</t>
  </si>
  <si>
    <t>三前线</t>
  </si>
  <si>
    <t>CW61211321</t>
  </si>
  <si>
    <t>三水线</t>
  </si>
  <si>
    <t>CW62211321</t>
  </si>
  <si>
    <t>三韩线</t>
  </si>
  <si>
    <t>CD96211321</t>
  </si>
  <si>
    <t>CW56211321</t>
  </si>
  <si>
    <t>龙桃线</t>
  </si>
  <si>
    <t>CW66211321</t>
  </si>
  <si>
    <t>西吴线</t>
  </si>
  <si>
    <t>CW68211321</t>
  </si>
  <si>
    <t>山南线</t>
  </si>
  <si>
    <t>CDEL211321</t>
  </si>
  <si>
    <t>毛西线</t>
  </si>
  <si>
    <t>CN82211321</t>
  </si>
  <si>
    <t>CN84211321</t>
  </si>
  <si>
    <t>高齐线</t>
  </si>
  <si>
    <t>CN87211321</t>
  </si>
  <si>
    <t>坝五线</t>
  </si>
  <si>
    <t>CD65211321</t>
  </si>
  <si>
    <t>鞍坝线</t>
  </si>
  <si>
    <t>CN88211321</t>
  </si>
  <si>
    <t>郑坝线</t>
  </si>
  <si>
    <t>CN17211321</t>
  </si>
  <si>
    <t>CN86211321</t>
  </si>
  <si>
    <t>东鲁线</t>
  </si>
  <si>
    <t>CN83211321</t>
  </si>
  <si>
    <t>玉新线</t>
  </si>
  <si>
    <t>CN49211321</t>
  </si>
  <si>
    <t>北龙线</t>
  </si>
  <si>
    <t>CNE6211321</t>
  </si>
  <si>
    <t>鞍靠线</t>
  </si>
  <si>
    <t>CD37211321</t>
  </si>
  <si>
    <t>陈姜线</t>
  </si>
  <si>
    <t>朝达线</t>
  </si>
  <si>
    <t>CN79211321</t>
  </si>
  <si>
    <t>三龙线</t>
  </si>
  <si>
    <t>CD79211321</t>
  </si>
  <si>
    <t>羊南线</t>
  </si>
  <si>
    <t>CD66211321</t>
  </si>
  <si>
    <t>羊长线</t>
  </si>
  <si>
    <t>CN0A211321</t>
  </si>
  <si>
    <t>鲁牤线</t>
  </si>
  <si>
    <t>CD40211321</t>
  </si>
  <si>
    <t>三炮线</t>
  </si>
  <si>
    <t>CD39211321</t>
  </si>
  <si>
    <t>陈柏线</t>
  </si>
  <si>
    <t>CD41211321</t>
  </si>
  <si>
    <t>三田线</t>
  </si>
  <si>
    <t>CW58211321</t>
  </si>
  <si>
    <t>五韩线</t>
  </si>
  <si>
    <t>CD05211321</t>
  </si>
  <si>
    <t>车朝线</t>
  </si>
  <si>
    <t>CW45211321</t>
  </si>
  <si>
    <t>锦上线</t>
  </si>
  <si>
    <t>CDC4211321</t>
  </si>
  <si>
    <t>锦杀线</t>
  </si>
  <si>
    <t>CNI411321</t>
  </si>
  <si>
    <t>锦二线</t>
  </si>
  <si>
    <t>CNKE211321</t>
  </si>
  <si>
    <t>锦和线</t>
  </si>
  <si>
    <t>CDC8211321</t>
  </si>
  <si>
    <t>锦马线</t>
  </si>
  <si>
    <t>CNH0211321</t>
  </si>
  <si>
    <t>锦山线</t>
  </si>
  <si>
    <t>CDC2211321</t>
  </si>
  <si>
    <t>宁哈线</t>
  </si>
  <si>
    <t>CNGX211321</t>
  </si>
  <si>
    <t>宁水线</t>
  </si>
  <si>
    <t>CDC3211321</t>
  </si>
  <si>
    <t>宁三线</t>
  </si>
  <si>
    <t>CDC7211321</t>
  </si>
  <si>
    <t>锦刘线</t>
  </si>
  <si>
    <t>CNGZ211321</t>
  </si>
  <si>
    <t>锦浦线</t>
  </si>
  <si>
    <t>CNI3211321</t>
  </si>
  <si>
    <t>锦南线</t>
  </si>
  <si>
    <t>CD89211321</t>
  </si>
  <si>
    <t>CD98211321</t>
  </si>
  <si>
    <t>东刘线</t>
  </si>
  <si>
    <t>CN35211321</t>
  </si>
  <si>
    <t>北塔线</t>
  </si>
  <si>
    <t>CN31211321</t>
  </si>
  <si>
    <t>CDQ9211322</t>
  </si>
  <si>
    <t>八董线</t>
  </si>
  <si>
    <t>K6+40</t>
  </si>
  <si>
    <t>CNQ5211322</t>
  </si>
  <si>
    <t>八前线</t>
  </si>
  <si>
    <t>CNR7211322</t>
  </si>
  <si>
    <t>奎姚线</t>
  </si>
  <si>
    <t>CNQ4211322</t>
  </si>
  <si>
    <t>小老线</t>
  </si>
  <si>
    <t>CDT4211322</t>
  </si>
  <si>
    <t>金红线</t>
  </si>
  <si>
    <t>CDPU211322</t>
  </si>
  <si>
    <t>兰红线</t>
  </si>
  <si>
    <t>CN0E211322</t>
  </si>
  <si>
    <t>CWZ0211322</t>
  </si>
  <si>
    <t>下洼线</t>
  </si>
  <si>
    <t>CNE1211322</t>
  </si>
  <si>
    <t>CN0F211322</t>
  </si>
  <si>
    <t>扎白线</t>
  </si>
  <si>
    <t>CWNM211322</t>
  </si>
  <si>
    <t>昌中线</t>
  </si>
  <si>
    <t>CDV6211322</t>
  </si>
  <si>
    <t>K11+000</t>
  </si>
  <si>
    <t>CDY5211322</t>
  </si>
  <si>
    <t>锦京线</t>
  </si>
  <si>
    <t>CNE3211322</t>
  </si>
  <si>
    <t>前小线</t>
  </si>
  <si>
    <t>CDZ0211322</t>
  </si>
  <si>
    <t>小坤线</t>
  </si>
  <si>
    <t>CNS0211322</t>
  </si>
  <si>
    <t>北迟线</t>
  </si>
  <si>
    <t>CNH6211322</t>
  </si>
  <si>
    <t>CNS1211322</t>
  </si>
  <si>
    <t>CDP8211322</t>
  </si>
  <si>
    <t>北烧线</t>
  </si>
  <si>
    <t>CX32211322</t>
  </si>
  <si>
    <t>陈羊线</t>
  </si>
  <si>
    <t>CNHS211322</t>
  </si>
  <si>
    <t>CDT7211322</t>
  </si>
  <si>
    <t>建十线</t>
  </si>
  <si>
    <t>CNU0211322</t>
  </si>
  <si>
    <t>建油线</t>
  </si>
  <si>
    <t>CNS2211322</t>
  </si>
  <si>
    <t>烧上线</t>
  </si>
  <si>
    <t>CX38211322</t>
  </si>
  <si>
    <t>西下线</t>
  </si>
  <si>
    <t>CNT9211322</t>
  </si>
  <si>
    <t>下姚线</t>
  </si>
  <si>
    <t>CNT8211322</t>
  </si>
  <si>
    <t>扎烧线</t>
  </si>
  <si>
    <t>CDNM211322</t>
  </si>
  <si>
    <t>富和线</t>
  </si>
  <si>
    <t>CDP4211322</t>
  </si>
  <si>
    <t>京红线</t>
  </si>
  <si>
    <t>CDRK211322</t>
  </si>
  <si>
    <t>京惠线</t>
  </si>
  <si>
    <t>CNP7211322</t>
  </si>
  <si>
    <t>涝富线</t>
  </si>
  <si>
    <t>CWR0211322</t>
  </si>
  <si>
    <t>哈石线</t>
  </si>
  <si>
    <t>CWQ3211322</t>
  </si>
  <si>
    <t>双下线</t>
  </si>
  <si>
    <t>CDV4211322</t>
  </si>
  <si>
    <t>黒安线</t>
  </si>
  <si>
    <t>CDT1211322</t>
  </si>
  <si>
    <t>黑松线</t>
  </si>
  <si>
    <t>K6+200</t>
  </si>
  <si>
    <t>CDR7211322</t>
  </si>
  <si>
    <t>建贾线</t>
  </si>
  <si>
    <t>CDR6211322</t>
  </si>
  <si>
    <t>建新线</t>
  </si>
  <si>
    <t>CDU9211322</t>
  </si>
  <si>
    <t>锦海线</t>
  </si>
  <si>
    <t>CDX1211322</t>
  </si>
  <si>
    <t>锦张线</t>
  </si>
  <si>
    <t>CDT0211322</t>
  </si>
  <si>
    <t>K6+900</t>
  </si>
  <si>
    <t>CNNR211322</t>
  </si>
  <si>
    <t>锦老线</t>
  </si>
  <si>
    <t>CNNQ211322</t>
  </si>
  <si>
    <t>CNNH211322</t>
  </si>
  <si>
    <t>老家线</t>
  </si>
  <si>
    <t>CNND211322</t>
  </si>
  <si>
    <t>七长线</t>
  </si>
  <si>
    <t>CNNF211322</t>
  </si>
  <si>
    <t>洼梅线</t>
  </si>
  <si>
    <t>CX3L211322</t>
  </si>
  <si>
    <t>河湾线</t>
  </si>
  <si>
    <t>CDU8211322</t>
  </si>
  <si>
    <t>CDY3211322</t>
  </si>
  <si>
    <t>小北线</t>
  </si>
  <si>
    <t>CDS8211322</t>
  </si>
  <si>
    <t>CNNU211322</t>
  </si>
  <si>
    <t>小西线</t>
  </si>
  <si>
    <t>CDT8211322</t>
  </si>
  <si>
    <t>大方线</t>
  </si>
  <si>
    <t>CWV2211322</t>
  </si>
  <si>
    <t>十双线</t>
  </si>
  <si>
    <t>CN0K211322</t>
  </si>
  <si>
    <t>双插线</t>
  </si>
  <si>
    <t>CDT9211322</t>
  </si>
  <si>
    <t>小三线</t>
  </si>
  <si>
    <t>CX33211322</t>
  </si>
  <si>
    <t>建建线</t>
  </si>
  <si>
    <t>CDPL211322</t>
  </si>
  <si>
    <t>建金线</t>
  </si>
  <si>
    <t>CDRG211322</t>
  </si>
  <si>
    <t>CDRX211322</t>
  </si>
  <si>
    <t>三双线</t>
  </si>
  <si>
    <t>CNQL211322</t>
  </si>
  <si>
    <t>向大线</t>
  </si>
  <si>
    <t>CDRQ211322</t>
  </si>
  <si>
    <t>小喇线</t>
  </si>
  <si>
    <t>CDW8211322</t>
  </si>
  <si>
    <t>CDRW211322</t>
  </si>
  <si>
    <t>小杖线</t>
  </si>
  <si>
    <t>CN0P211322</t>
  </si>
  <si>
    <t>兴和线</t>
  </si>
  <si>
    <t>CDQN211322</t>
  </si>
  <si>
    <t>大邱线</t>
  </si>
  <si>
    <t>CWR6211322</t>
  </si>
  <si>
    <t>仓水线</t>
  </si>
  <si>
    <t>CNEL211322</t>
  </si>
  <si>
    <t>锦水线</t>
  </si>
  <si>
    <t>CWR8211322</t>
  </si>
  <si>
    <t>CDR4211322</t>
  </si>
  <si>
    <t>CWS1211322</t>
  </si>
  <si>
    <t>新生线</t>
  </si>
  <si>
    <t>CDPD211322</t>
  </si>
  <si>
    <t>白孙线</t>
  </si>
  <si>
    <t>CDPB211322</t>
  </si>
  <si>
    <t>CDT5211322</t>
  </si>
  <si>
    <t>金平线</t>
  </si>
  <si>
    <t>CDW2211322</t>
  </si>
  <si>
    <t>CN0R211322</t>
  </si>
  <si>
    <t>沙漠线</t>
  </si>
  <si>
    <t>CWS9211322</t>
  </si>
  <si>
    <t>CDP5211322</t>
  </si>
  <si>
    <t>叶南线</t>
  </si>
  <si>
    <t>CNPR211322</t>
  </si>
  <si>
    <t>赵茶线</t>
  </si>
  <si>
    <t>CDS0211322</t>
  </si>
  <si>
    <t>锦卧线</t>
  </si>
  <si>
    <t>CDR9211322</t>
  </si>
  <si>
    <t>CDV5211322</t>
  </si>
  <si>
    <t>义小线</t>
  </si>
  <si>
    <t>CDU6211322</t>
  </si>
  <si>
    <t>建老线</t>
  </si>
  <si>
    <t>CDS2211322</t>
  </si>
  <si>
    <t>K10800</t>
  </si>
  <si>
    <t>CDNT211322</t>
  </si>
  <si>
    <t>庙留线</t>
  </si>
  <si>
    <t>CDW5211322</t>
  </si>
  <si>
    <t>CWRB211322</t>
  </si>
  <si>
    <t>董套线</t>
  </si>
  <si>
    <t>CWRN211322</t>
  </si>
  <si>
    <t>CDQ6211322</t>
  </si>
  <si>
    <t>建石线</t>
  </si>
  <si>
    <t>CDQ5211322</t>
  </si>
  <si>
    <t>建田线</t>
  </si>
  <si>
    <t>CNGV211322</t>
  </si>
  <si>
    <t>建勿线</t>
  </si>
  <si>
    <t>CD2E211322</t>
  </si>
  <si>
    <t>CWRA211322</t>
  </si>
  <si>
    <t>建兴线</t>
  </si>
  <si>
    <t>2+900</t>
  </si>
  <si>
    <t>CDX4211322</t>
  </si>
  <si>
    <t>建章线</t>
  </si>
  <si>
    <t>CWNV211322</t>
  </si>
  <si>
    <t>小水线</t>
  </si>
  <si>
    <t>CDP411322</t>
  </si>
  <si>
    <t>CNF2211322</t>
  </si>
  <si>
    <t>坤小线</t>
  </si>
  <si>
    <t>CX37211322</t>
  </si>
  <si>
    <t>红富线</t>
  </si>
  <si>
    <t>CWNQ211322</t>
  </si>
  <si>
    <t>红水线</t>
  </si>
  <si>
    <t>CDNK211322</t>
  </si>
  <si>
    <t>祁张线</t>
  </si>
  <si>
    <t>CDNS211322</t>
  </si>
  <si>
    <t>叶水线</t>
  </si>
  <si>
    <t>CWNJ211322</t>
  </si>
  <si>
    <t>叶苇线</t>
  </si>
  <si>
    <t>CWY8211322</t>
  </si>
  <si>
    <t>锦新线</t>
  </si>
  <si>
    <t>CNFP211322</t>
  </si>
  <si>
    <t>老塔线</t>
  </si>
  <si>
    <t>CNE5211322</t>
  </si>
  <si>
    <t>胜潘线</t>
  </si>
  <si>
    <t>CWX7211322</t>
  </si>
  <si>
    <t>松孟线</t>
  </si>
  <si>
    <t>CWPM211322</t>
  </si>
  <si>
    <t>惠太线</t>
  </si>
  <si>
    <t>CDIU211322</t>
  </si>
  <si>
    <t>锦下线</t>
  </si>
  <si>
    <t>CX3K211322</t>
  </si>
  <si>
    <t>小奎线</t>
  </si>
  <si>
    <t>CX3H211322</t>
  </si>
  <si>
    <t>谢奔线</t>
  </si>
  <si>
    <t>CN0J211322</t>
  </si>
  <si>
    <t>达赵线</t>
  </si>
  <si>
    <t>CDX8211322</t>
  </si>
  <si>
    <t>黑羊线</t>
  </si>
  <si>
    <t>CNT4211322</t>
  </si>
  <si>
    <t>下梨线</t>
  </si>
  <si>
    <t>CNT1211322</t>
  </si>
  <si>
    <t>小羊线</t>
  </si>
  <si>
    <t>CX3T211322</t>
  </si>
  <si>
    <t>中上线</t>
  </si>
  <si>
    <t>CX35211322</t>
  </si>
  <si>
    <t>柴河线</t>
  </si>
  <si>
    <t>CWV4211322</t>
  </si>
  <si>
    <t>东来线</t>
  </si>
  <si>
    <t>CNG6211322</t>
  </si>
  <si>
    <t>房张线</t>
  </si>
  <si>
    <t>CWW2211322</t>
  </si>
  <si>
    <t>南于线</t>
  </si>
  <si>
    <t>CWV7211322</t>
  </si>
  <si>
    <t>CDX9211322</t>
  </si>
  <si>
    <t>大新线</t>
  </si>
  <si>
    <t>CNU2211322</t>
  </si>
  <si>
    <t>岗大线</t>
  </si>
  <si>
    <t>CDS7211322</t>
  </si>
  <si>
    <t>建插线</t>
  </si>
  <si>
    <t>CDS6211322</t>
  </si>
  <si>
    <t>建宋线</t>
  </si>
  <si>
    <t>CWU1211322</t>
  </si>
  <si>
    <t>前锦线</t>
  </si>
  <si>
    <t>CDRH211322</t>
  </si>
  <si>
    <t>杜西线</t>
  </si>
  <si>
    <t>CDRE211322</t>
  </si>
  <si>
    <t>孤长线</t>
  </si>
  <si>
    <t>CN0M211322</t>
  </si>
  <si>
    <t>建毛线</t>
  </si>
  <si>
    <t>CN0N211322</t>
  </si>
  <si>
    <t>山田线</t>
  </si>
  <si>
    <t>CDRP211322</t>
  </si>
  <si>
    <t>望马线</t>
  </si>
  <si>
    <t>CDRT211322</t>
  </si>
  <si>
    <t>小段线</t>
  </si>
  <si>
    <t>CDRV211322</t>
  </si>
  <si>
    <t>小邱线</t>
  </si>
  <si>
    <t>CDRU211322</t>
  </si>
  <si>
    <t>小薛线</t>
  </si>
  <si>
    <t>CNCL211303</t>
  </si>
  <si>
    <t>秦闫线</t>
  </si>
  <si>
    <r>
      <rPr>
        <sz val="10"/>
        <color indexed="8"/>
        <rFont val="宋体"/>
        <charset val="134"/>
      </rPr>
      <t>K</t>
    </r>
    <r>
      <rPr>
        <sz val="10"/>
        <color indexed="8"/>
        <rFont val="宋体"/>
        <charset val="134"/>
      </rPr>
      <t>0+0</t>
    </r>
    <r>
      <rPr>
        <sz val="10"/>
        <color indexed="8"/>
        <rFont val="宋体"/>
        <charset val="134"/>
      </rPr>
      <t>0</t>
    </r>
    <r>
      <rPr>
        <sz val="10"/>
        <color indexed="8"/>
        <rFont val="宋体"/>
        <charset val="134"/>
      </rPr>
      <t>0</t>
    </r>
  </si>
  <si>
    <r>
      <rPr>
        <sz val="10"/>
        <color indexed="8"/>
        <rFont val="宋体"/>
        <charset val="134"/>
      </rPr>
      <t>K</t>
    </r>
    <r>
      <rPr>
        <sz val="10"/>
        <color indexed="8"/>
        <rFont val="宋体"/>
        <charset val="134"/>
      </rPr>
      <t>0+900</t>
    </r>
  </si>
  <si>
    <t>CD52211303</t>
  </si>
  <si>
    <t>下秦线</t>
  </si>
  <si>
    <t>CWAP211303</t>
  </si>
  <si>
    <t>半香线</t>
  </si>
  <si>
    <t>CWAH211303</t>
  </si>
  <si>
    <t>下塔线</t>
  </si>
  <si>
    <t>CWAE211303</t>
  </si>
  <si>
    <t>东下线</t>
  </si>
  <si>
    <t>CNCM211303</t>
  </si>
  <si>
    <t>下北线</t>
  </si>
  <si>
    <t>CNEH211303</t>
  </si>
  <si>
    <t>CNDB211303</t>
  </si>
  <si>
    <t>联西线</t>
  </si>
  <si>
    <t>CDDW211303</t>
  </si>
  <si>
    <t>山郭线</t>
  </si>
  <si>
    <t>CDBP211303</t>
  </si>
  <si>
    <t>大台线</t>
  </si>
  <si>
    <t>CDCP211303</t>
  </si>
  <si>
    <t>CD0H211303</t>
  </si>
  <si>
    <t>文北线</t>
  </si>
  <si>
    <t>CNBU211303</t>
  </si>
  <si>
    <t>西七线</t>
  </si>
  <si>
    <t>CDAY211303</t>
  </si>
  <si>
    <t>刘土线</t>
  </si>
  <si>
    <t>CDCF211303</t>
  </si>
  <si>
    <t>张尹线</t>
  </si>
  <si>
    <t>CDAD211303</t>
  </si>
  <si>
    <t>泰刘线</t>
  </si>
  <si>
    <t>CDDU211303</t>
  </si>
  <si>
    <t>CD0E211302</t>
  </si>
  <si>
    <t>荒八线</t>
  </si>
  <si>
    <t>CDG4211302</t>
  </si>
  <si>
    <t>上双线</t>
  </si>
  <si>
    <t>K5+00</t>
  </si>
  <si>
    <t>K7+900</t>
  </si>
  <si>
    <t>CNAA211302</t>
  </si>
  <si>
    <t>京小线</t>
  </si>
  <si>
    <t>CNAB211302</t>
  </si>
  <si>
    <t>桃白线</t>
  </si>
  <si>
    <t>CNAD211302</t>
  </si>
  <si>
    <t>邵山线</t>
  </si>
  <si>
    <t>CNAF211302</t>
  </si>
  <si>
    <t>桃李线</t>
  </si>
  <si>
    <t>CNAG211302</t>
  </si>
  <si>
    <t>京阎线</t>
  </si>
  <si>
    <t>CNAJ211302</t>
  </si>
  <si>
    <t>南黄线</t>
  </si>
  <si>
    <t>CNAM211302</t>
  </si>
  <si>
    <t>CNAN211302</t>
  </si>
  <si>
    <t>CNAP211302</t>
  </si>
  <si>
    <t>胡上线</t>
  </si>
  <si>
    <t>CWBA211302</t>
  </si>
  <si>
    <t>李邵线</t>
  </si>
  <si>
    <t>CWBE211302</t>
  </si>
  <si>
    <t>李刘线</t>
  </si>
  <si>
    <t>CWDQ211302</t>
  </si>
  <si>
    <t>CWDS211302</t>
  </si>
  <si>
    <t>CWDZ211302</t>
  </si>
  <si>
    <t>桃侯线</t>
  </si>
  <si>
    <t>CWZY211302</t>
  </si>
  <si>
    <t>京李线</t>
  </si>
  <si>
    <t>CD0B211302</t>
  </si>
  <si>
    <t>李闫线</t>
  </si>
  <si>
    <t>CNBF211302</t>
  </si>
  <si>
    <t>八马线</t>
  </si>
  <si>
    <t>CW9P211324</t>
  </si>
  <si>
    <t>灰井线</t>
  </si>
  <si>
    <t>CD8F211324</t>
  </si>
  <si>
    <t>CW9Q211324</t>
  </si>
  <si>
    <t>大尖线</t>
  </si>
  <si>
    <t>200</t>
  </si>
  <si>
    <t>CD7C211324</t>
  </si>
  <si>
    <t>西杨线</t>
  </si>
  <si>
    <t>CD8L211324</t>
  </si>
  <si>
    <t>西马线</t>
  </si>
  <si>
    <t>CNFG211324</t>
  </si>
  <si>
    <t>CD8M211324</t>
  </si>
  <si>
    <t>CD8H211324</t>
  </si>
  <si>
    <t>下河线</t>
  </si>
  <si>
    <t>CD8P211324</t>
  </si>
  <si>
    <t>盛窖线</t>
  </si>
  <si>
    <t>CD8T211324</t>
  </si>
  <si>
    <t>于安线</t>
  </si>
  <si>
    <t>CNEB211324</t>
  </si>
  <si>
    <t>于猴线</t>
  </si>
  <si>
    <t>CD8U211324</t>
  </si>
  <si>
    <t>于党线</t>
  </si>
  <si>
    <t>CNFE211324</t>
  </si>
  <si>
    <t>洞洞线</t>
  </si>
  <si>
    <t>CD8Q211324</t>
  </si>
  <si>
    <t>于大线</t>
  </si>
  <si>
    <t>CD8S211324</t>
  </si>
  <si>
    <t>苗小线</t>
  </si>
  <si>
    <t>CNFF211324</t>
  </si>
  <si>
    <t>绥后线</t>
  </si>
  <si>
    <t>CW9T211324</t>
  </si>
  <si>
    <t>下盆线</t>
  </si>
  <si>
    <t>CWZI211324</t>
  </si>
  <si>
    <t>CNEC211324</t>
  </si>
  <si>
    <t>CD8N211324</t>
  </si>
  <si>
    <t>梁盆线</t>
  </si>
  <si>
    <t>CD9M211324</t>
  </si>
  <si>
    <t>炕哈线</t>
  </si>
  <si>
    <t>CD9L211324</t>
  </si>
  <si>
    <t>海周线</t>
  </si>
  <si>
    <t>CD9P211324</t>
  </si>
  <si>
    <t>海马线</t>
  </si>
  <si>
    <t>CWZA211324</t>
  </si>
  <si>
    <t>桃炮线</t>
  </si>
  <si>
    <t>CWZE211324</t>
  </si>
  <si>
    <t>天张线</t>
  </si>
  <si>
    <t>k5+700</t>
  </si>
  <si>
    <t>CNEJ211324</t>
  </si>
  <si>
    <t>CWZD211324</t>
  </si>
  <si>
    <t>CD9J211324</t>
  </si>
  <si>
    <t>鲤老线</t>
  </si>
  <si>
    <t>CWZC211324</t>
  </si>
  <si>
    <t>桃小线</t>
  </si>
  <si>
    <t>CNJ5211324</t>
  </si>
  <si>
    <t>甘老线</t>
  </si>
  <si>
    <t>CW6T211324</t>
  </si>
  <si>
    <t>四北线</t>
  </si>
  <si>
    <t>CW7J211324</t>
  </si>
  <si>
    <t>二薛线</t>
  </si>
  <si>
    <t>k7+500</t>
  </si>
  <si>
    <t>k7+600</t>
  </si>
  <si>
    <t>CW7K211324</t>
  </si>
  <si>
    <t>宁娘线</t>
  </si>
  <si>
    <t>k2+5</t>
  </si>
  <si>
    <t>CWYG211324</t>
  </si>
  <si>
    <t>卧朱线</t>
  </si>
  <si>
    <t>甘大线</t>
  </si>
  <si>
    <t>CD7U211324</t>
  </si>
  <si>
    <t>下榜线</t>
  </si>
  <si>
    <t>CNFH211324</t>
  </si>
  <si>
    <t>CWYV211324</t>
  </si>
  <si>
    <t>k0+2</t>
  </si>
  <si>
    <t>CD6N211324</t>
  </si>
  <si>
    <t>甘西线</t>
  </si>
  <si>
    <t>CWYN211324</t>
  </si>
  <si>
    <t>菜下线</t>
  </si>
  <si>
    <t>k4000</t>
  </si>
  <si>
    <t>CNFR211324</t>
  </si>
  <si>
    <t>CW6L211324</t>
  </si>
  <si>
    <t>水西线</t>
  </si>
  <si>
    <t>CNEF211324</t>
  </si>
  <si>
    <t>CW9L211324</t>
  </si>
  <si>
    <t>三东线</t>
  </si>
  <si>
    <t>CW9M211324</t>
  </si>
  <si>
    <t>东金线</t>
  </si>
  <si>
    <t>CD6M211324</t>
  </si>
  <si>
    <t>东河线</t>
  </si>
  <si>
    <t>CNJP211324</t>
  </si>
  <si>
    <t>水小线</t>
  </si>
  <si>
    <t>CNJE211324</t>
  </si>
  <si>
    <t>建五线</t>
  </si>
  <si>
    <t>CW9D211324</t>
  </si>
  <si>
    <t>王大线</t>
  </si>
  <si>
    <t>k4+00</t>
  </si>
  <si>
    <t>CW9E211324</t>
  </si>
  <si>
    <t>宋薛线</t>
  </si>
  <si>
    <t>CW9J211324</t>
  </si>
  <si>
    <t>甘三线</t>
  </si>
  <si>
    <t>CNJF211324</t>
  </si>
  <si>
    <t>建杨线</t>
  </si>
  <si>
    <t>CD7E211324</t>
  </si>
  <si>
    <t>孤岳线</t>
  </si>
  <si>
    <t>k0</t>
  </si>
  <si>
    <t>k+200</t>
  </si>
  <si>
    <t>k5+600</t>
  </si>
  <si>
    <t>CW6Y211324</t>
  </si>
  <si>
    <t>罗丰线</t>
  </si>
  <si>
    <t>k+100</t>
  </si>
  <si>
    <t>CDGL211324</t>
  </si>
  <si>
    <t>CNJ6211324</t>
  </si>
  <si>
    <t>孤马线</t>
  </si>
  <si>
    <t>k0+2500</t>
  </si>
  <si>
    <t>CW6Z211324</t>
  </si>
  <si>
    <t>CW7A211324</t>
  </si>
  <si>
    <t>CW7B211324</t>
  </si>
  <si>
    <t>老艮线</t>
  </si>
  <si>
    <t>CW7C211324</t>
  </si>
  <si>
    <t>豆大线</t>
  </si>
  <si>
    <t>CW6W211324</t>
  </si>
  <si>
    <t>辘葛线</t>
  </si>
  <si>
    <t>CW6V211324</t>
  </si>
  <si>
    <t>肖上线</t>
  </si>
  <si>
    <t>CD7G211324</t>
  </si>
  <si>
    <t>CW6X211324</t>
  </si>
  <si>
    <t>丛峰线</t>
  </si>
  <si>
    <t>CW7G211324</t>
  </si>
  <si>
    <t>东国线</t>
  </si>
  <si>
    <t>CW7H211324</t>
  </si>
  <si>
    <t>东兴线</t>
  </si>
  <si>
    <t>k+400</t>
  </si>
  <si>
    <t>CW7E211324</t>
  </si>
  <si>
    <t>中东线</t>
  </si>
  <si>
    <t>k+800</t>
  </si>
  <si>
    <t>CNFD211324</t>
  </si>
  <si>
    <t>建东线</t>
  </si>
  <si>
    <t>CW7D211324</t>
  </si>
  <si>
    <t>任孤线</t>
  </si>
  <si>
    <t>CNK1211324</t>
  </si>
  <si>
    <t>战西线</t>
  </si>
  <si>
    <t>k1800</t>
  </si>
  <si>
    <t>CNET211324</t>
  </si>
  <si>
    <t>CW7F211324</t>
  </si>
  <si>
    <t>中北线</t>
  </si>
  <si>
    <t>CD7V211324</t>
  </si>
  <si>
    <t>北乐线</t>
  </si>
  <si>
    <t>CD7W211324</t>
  </si>
  <si>
    <t>北井线</t>
  </si>
  <si>
    <t>CD7H211324</t>
  </si>
  <si>
    <t>小丛线</t>
  </si>
  <si>
    <t>CNER211324</t>
  </si>
  <si>
    <t>叶小线</t>
  </si>
  <si>
    <t>CDGI211324</t>
  </si>
  <si>
    <t>梨丛线</t>
  </si>
  <si>
    <t>CW6U211324</t>
  </si>
  <si>
    <t>桥蒿线</t>
  </si>
  <si>
    <t>CW6P211324</t>
  </si>
  <si>
    <t>CNE4211324</t>
  </si>
  <si>
    <t>大端线</t>
  </si>
  <si>
    <t>CWYY211324</t>
  </si>
  <si>
    <t>土端线</t>
  </si>
  <si>
    <t>CNJD211324</t>
  </si>
  <si>
    <t>建铁线</t>
  </si>
  <si>
    <t>CNFJ211324</t>
  </si>
  <si>
    <t>梨石线</t>
  </si>
  <si>
    <t>CD6J211324</t>
  </si>
  <si>
    <t>三桥线</t>
  </si>
  <si>
    <t>CD9W211324</t>
  </si>
  <si>
    <t>k1+8300</t>
  </si>
  <si>
    <t>CNFX211324</t>
  </si>
  <si>
    <t>北官线</t>
  </si>
  <si>
    <t>CNFB211324</t>
  </si>
  <si>
    <t>CNJB211324</t>
  </si>
  <si>
    <t>建发线</t>
  </si>
  <si>
    <t>CNES211324</t>
  </si>
  <si>
    <t>土水线</t>
  </si>
  <si>
    <t>CNJA211324</t>
  </si>
  <si>
    <t>建杜线</t>
  </si>
  <si>
    <t>CD8D211324</t>
  </si>
  <si>
    <t>房苇线</t>
  </si>
  <si>
    <t>CWYA211324</t>
  </si>
  <si>
    <t>郭南线</t>
  </si>
  <si>
    <t>CD8C211324</t>
  </si>
  <si>
    <t>小肖线</t>
  </si>
  <si>
    <t>CDZZ211324</t>
  </si>
  <si>
    <t>CD8B211324</t>
  </si>
  <si>
    <t>CDGH211324</t>
  </si>
  <si>
    <t>小草线</t>
  </si>
  <si>
    <t>CD8A211324</t>
  </si>
  <si>
    <t>CD7K211324</t>
  </si>
  <si>
    <t>九北线</t>
  </si>
  <si>
    <t>CD9R211324</t>
  </si>
  <si>
    <t>CD9U211324</t>
  </si>
  <si>
    <t>九水线</t>
  </si>
  <si>
    <t>100</t>
  </si>
  <si>
    <t>CD9V211324</t>
  </si>
  <si>
    <t>CD9S211324</t>
  </si>
  <si>
    <t>旧苇线</t>
  </si>
  <si>
    <t>CWZN211324</t>
  </si>
  <si>
    <t>朱石线</t>
  </si>
  <si>
    <t>CD9T211324</t>
  </si>
  <si>
    <t>旧红线</t>
  </si>
  <si>
    <t>葫芦岛市</t>
  </si>
  <si>
    <t>连山区</t>
  </si>
  <si>
    <t>CEFV211402</t>
  </si>
  <si>
    <t>王吴线</t>
  </si>
  <si>
    <t>CECS211402</t>
  </si>
  <si>
    <t>庙韩线</t>
  </si>
  <si>
    <t>CE0M211402</t>
  </si>
  <si>
    <t>庙石线</t>
  </si>
  <si>
    <t>CXR1211402</t>
  </si>
  <si>
    <t>白北线</t>
  </si>
  <si>
    <t>CXP7211402</t>
  </si>
  <si>
    <t>贾北线</t>
  </si>
  <si>
    <t>CEFB211402</t>
  </si>
  <si>
    <t>王屯线</t>
  </si>
  <si>
    <t>CXRB211402</t>
  </si>
  <si>
    <t>楼东线</t>
  </si>
  <si>
    <t>CED4211402</t>
  </si>
  <si>
    <t>史马线</t>
  </si>
  <si>
    <t>CEP2211402</t>
  </si>
  <si>
    <t>史南线</t>
  </si>
  <si>
    <t>CEFW211402</t>
  </si>
  <si>
    <t>古二线</t>
  </si>
  <si>
    <t>CEP1211402</t>
  </si>
  <si>
    <t>门杏线</t>
  </si>
  <si>
    <t>CXPQ211402</t>
  </si>
  <si>
    <t>高谷线</t>
  </si>
  <si>
    <t>CEDV211402</t>
  </si>
  <si>
    <t>邢田线</t>
  </si>
  <si>
    <t>CX1N211402</t>
  </si>
  <si>
    <t>钟前线</t>
  </si>
  <si>
    <t>CEDX211402</t>
  </si>
  <si>
    <t>乌上线</t>
  </si>
  <si>
    <t>CX0Q211402</t>
  </si>
  <si>
    <t>张永线</t>
  </si>
  <si>
    <t>CEG5211402</t>
  </si>
  <si>
    <t>马星线</t>
  </si>
  <si>
    <t>CEFF211402</t>
  </si>
  <si>
    <t>CEFN211402</t>
  </si>
  <si>
    <t>CEGC211402</t>
  </si>
  <si>
    <t>硫竹线</t>
  </si>
  <si>
    <t>硫谷线</t>
  </si>
  <si>
    <t>CEDN211402</t>
  </si>
  <si>
    <t>凉林线</t>
  </si>
  <si>
    <t>CXPV211402</t>
  </si>
  <si>
    <t>庙凉线</t>
  </si>
  <si>
    <t>CXPU211402</t>
  </si>
  <si>
    <t>围东线</t>
  </si>
  <si>
    <t>CEFM211402</t>
  </si>
  <si>
    <t>围腰线</t>
  </si>
  <si>
    <t>CXS8211402</t>
  </si>
  <si>
    <t>曹黄线</t>
  </si>
  <si>
    <t>CX1Z211402</t>
  </si>
  <si>
    <t>石狮线</t>
  </si>
  <si>
    <t>CEA1211402</t>
  </si>
  <si>
    <t>CEAO211402</t>
  </si>
  <si>
    <t>敬下线</t>
  </si>
  <si>
    <t>CEDP211402</t>
  </si>
  <si>
    <t>陈佟线</t>
  </si>
  <si>
    <t>CEDQ211402</t>
  </si>
  <si>
    <t>山佟线</t>
  </si>
  <si>
    <t>CEDR211402</t>
  </si>
  <si>
    <t>CEDS211402</t>
  </si>
  <si>
    <t>佟楼线</t>
  </si>
  <si>
    <t>CEDT211402</t>
  </si>
  <si>
    <t>白双线</t>
  </si>
  <si>
    <t>CEF3211402</t>
  </si>
  <si>
    <t>CEF4211402</t>
  </si>
  <si>
    <t>林启风</t>
  </si>
  <si>
    <t>CEFD211402</t>
  </si>
  <si>
    <t>东武线</t>
  </si>
  <si>
    <t>CEFE211402</t>
  </si>
  <si>
    <t>狮石线</t>
  </si>
  <si>
    <t>CEFL211402</t>
  </si>
  <si>
    <t>龙庆线</t>
  </si>
  <si>
    <t>CEFP211402</t>
  </si>
  <si>
    <t>CEG7211402</t>
  </si>
  <si>
    <t>马石线</t>
  </si>
  <si>
    <t>CEGB211402</t>
  </si>
  <si>
    <t>龙水线</t>
  </si>
  <si>
    <t>CEOJ211402</t>
  </si>
  <si>
    <t>凉韩线</t>
  </si>
  <si>
    <t>CX0S211402</t>
  </si>
  <si>
    <t>敬雅线</t>
  </si>
  <si>
    <t>CX1Y211402</t>
  </si>
  <si>
    <t>围西线</t>
  </si>
  <si>
    <t>CX2B211402</t>
  </si>
  <si>
    <t>样样线</t>
  </si>
  <si>
    <t>CXPS211402</t>
  </si>
  <si>
    <t>黑黑线</t>
  </si>
  <si>
    <t>CE03211402</t>
  </si>
  <si>
    <t>葫仁线</t>
  </si>
  <si>
    <t>CEO2211402</t>
  </si>
  <si>
    <t>寺后线</t>
  </si>
  <si>
    <t>CEFK211402</t>
  </si>
  <si>
    <t>团柳线</t>
  </si>
  <si>
    <t>CX0V211402</t>
  </si>
  <si>
    <t>老长线</t>
  </si>
  <si>
    <t>CE0R211402</t>
  </si>
  <si>
    <t>盘老线</t>
  </si>
  <si>
    <t>CEOS211402</t>
  </si>
  <si>
    <t>椴潘线</t>
  </si>
  <si>
    <t>CXRK211402</t>
  </si>
  <si>
    <t>常塔线</t>
  </si>
  <si>
    <t>CEOZ211402</t>
  </si>
  <si>
    <t>砖何线</t>
  </si>
  <si>
    <t>CXPK211402</t>
  </si>
  <si>
    <t>何颜线</t>
  </si>
  <si>
    <t>CXPL211402</t>
  </si>
  <si>
    <t>大山线</t>
  </si>
  <si>
    <t>CEOF211402</t>
  </si>
  <si>
    <t>望汉线</t>
  </si>
  <si>
    <t>CXPJ211402</t>
  </si>
  <si>
    <t>望甸线</t>
  </si>
  <si>
    <t>CE0K211402</t>
  </si>
  <si>
    <t>新哑线</t>
  </si>
  <si>
    <t>CE2H211402</t>
  </si>
  <si>
    <t>新柳线</t>
  </si>
  <si>
    <t>CE63211402</t>
  </si>
  <si>
    <t>冯里线</t>
  </si>
  <si>
    <t>CE2I211402</t>
  </si>
  <si>
    <t>冷梨线</t>
  </si>
  <si>
    <t>CXPI211402</t>
  </si>
  <si>
    <t>柴苹线</t>
  </si>
  <si>
    <t>CXPH211402</t>
  </si>
  <si>
    <t>CE2J211402</t>
  </si>
  <si>
    <t>孟大线</t>
  </si>
  <si>
    <t>CE2L211402</t>
  </si>
  <si>
    <t>望夹线</t>
  </si>
  <si>
    <t>CE2M211402</t>
  </si>
  <si>
    <t>葫佟线</t>
  </si>
  <si>
    <t>CE60211402</t>
  </si>
  <si>
    <t>CE61211402</t>
  </si>
  <si>
    <t>佟鲍线</t>
  </si>
  <si>
    <t>CE62211402</t>
  </si>
  <si>
    <t>香西线</t>
  </si>
  <si>
    <t>CE64211402</t>
  </si>
  <si>
    <t>新鹊线</t>
  </si>
  <si>
    <t>CE65211402</t>
  </si>
  <si>
    <t>大北线</t>
  </si>
  <si>
    <t>CE66211402</t>
  </si>
  <si>
    <t>半孟线</t>
  </si>
  <si>
    <t>CE67211402</t>
  </si>
  <si>
    <t>顺火线</t>
  </si>
  <si>
    <t>CE68211402</t>
  </si>
  <si>
    <t>简夹线</t>
  </si>
  <si>
    <t>CEFQ211402</t>
  </si>
  <si>
    <t>杨朱线</t>
  </si>
  <si>
    <t>CEFR211402</t>
  </si>
  <si>
    <t>佟保线</t>
  </si>
  <si>
    <t>CEFS211402</t>
  </si>
  <si>
    <t>佟姚线</t>
  </si>
  <si>
    <t>CEGD211402</t>
  </si>
  <si>
    <t>汉顺线</t>
  </si>
  <si>
    <t>CEO8211402</t>
  </si>
  <si>
    <t>佟冯线</t>
  </si>
  <si>
    <t>CEO9211402</t>
  </si>
  <si>
    <t>新炖线</t>
  </si>
  <si>
    <t>CEOE211402</t>
  </si>
  <si>
    <t>下杨线</t>
  </si>
  <si>
    <t>CEOG211402</t>
  </si>
  <si>
    <t>鲍半线</t>
  </si>
  <si>
    <t>CEP3211402</t>
  </si>
  <si>
    <t>火庙线</t>
  </si>
  <si>
    <t>CX2C211402</t>
  </si>
  <si>
    <t>佟北线</t>
  </si>
  <si>
    <t>CXPG211402</t>
  </si>
  <si>
    <t>新腰线</t>
  </si>
  <si>
    <t>CXPM211402</t>
  </si>
  <si>
    <t>金铁线</t>
  </si>
  <si>
    <t>CXPN211402</t>
  </si>
  <si>
    <t>CXPO211402</t>
  </si>
  <si>
    <t>富下线</t>
  </si>
  <si>
    <t>CXR3211402</t>
  </si>
  <si>
    <t>佟红线</t>
  </si>
  <si>
    <t>CXS7211402</t>
  </si>
  <si>
    <t>杨柳线</t>
  </si>
  <si>
    <t>CXRA211402</t>
  </si>
  <si>
    <t>葫杂线</t>
  </si>
  <si>
    <t>CEF6211402</t>
  </si>
  <si>
    <t>老北线</t>
  </si>
  <si>
    <t>CE17211402</t>
  </si>
  <si>
    <t>葫齐线</t>
  </si>
  <si>
    <t>CECU211402</t>
  </si>
  <si>
    <t>叶刘线</t>
  </si>
  <si>
    <t>CXQP211402</t>
  </si>
  <si>
    <t>缸王线</t>
  </si>
  <si>
    <t>龙港区</t>
  </si>
  <si>
    <t>CEK0211403</t>
  </si>
  <si>
    <t>双兴线</t>
  </si>
  <si>
    <t>CEL7211403</t>
  </si>
  <si>
    <t>馨西线</t>
  </si>
  <si>
    <t>CXL1211403</t>
  </si>
  <si>
    <t>东印线</t>
  </si>
  <si>
    <t>CXK0211403</t>
  </si>
  <si>
    <t>CXK3211403</t>
  </si>
  <si>
    <t>双东线</t>
  </si>
  <si>
    <t>CEK2211403</t>
  </si>
  <si>
    <t>幼老线</t>
  </si>
  <si>
    <t>CXM7211403</t>
  </si>
  <si>
    <t>葫山线</t>
  </si>
  <si>
    <t>CXN6211403</t>
  </si>
  <si>
    <t>CE17211403</t>
  </si>
  <si>
    <t>周牛线</t>
  </si>
  <si>
    <t>CE10211403</t>
  </si>
  <si>
    <t>陆韩线</t>
  </si>
  <si>
    <t>CE18211403</t>
  </si>
  <si>
    <t>稻独线
（小白马村）</t>
  </si>
  <si>
    <t>CXM8211403</t>
  </si>
  <si>
    <t>马齐线</t>
  </si>
  <si>
    <t>YE23211403</t>
  </si>
  <si>
    <t>望岛线</t>
  </si>
  <si>
    <t>YE24211403</t>
  </si>
  <si>
    <t>葫笊线</t>
  </si>
  <si>
    <t>CXK4211403</t>
  </si>
  <si>
    <t>牛丹线</t>
  </si>
  <si>
    <t>南票区</t>
  </si>
  <si>
    <t>CXN4211404</t>
  </si>
  <si>
    <t>松大线</t>
  </si>
  <si>
    <t>CXMG211404</t>
  </si>
  <si>
    <t>小闫线</t>
  </si>
  <si>
    <t>CXWG211404</t>
  </si>
  <si>
    <t>六东线</t>
  </si>
  <si>
    <t>CXMT211404</t>
  </si>
  <si>
    <t>CEIQ211404</t>
  </si>
  <si>
    <t>辛英线</t>
  </si>
  <si>
    <t>CEH1211404</t>
  </si>
  <si>
    <t>辛户线</t>
  </si>
  <si>
    <t>CXWI211404</t>
  </si>
  <si>
    <t>上艾线</t>
  </si>
  <si>
    <t>CXM1211404</t>
  </si>
  <si>
    <t>缸白线</t>
  </si>
  <si>
    <t>CERL211404</t>
  </si>
  <si>
    <t>CXM0211404</t>
  </si>
  <si>
    <t>山椴线</t>
  </si>
  <si>
    <t>CEIM211404</t>
  </si>
  <si>
    <t>回回线</t>
  </si>
  <si>
    <t>CEHL211404</t>
  </si>
  <si>
    <t>偏古线</t>
  </si>
  <si>
    <t>CXWE211404</t>
  </si>
  <si>
    <t>古上线</t>
  </si>
  <si>
    <t>CXWF211404</t>
  </si>
  <si>
    <t>下尖线</t>
  </si>
  <si>
    <t>CXWB211404</t>
  </si>
  <si>
    <t>CXWA211404</t>
  </si>
  <si>
    <t>葡茶线</t>
  </si>
  <si>
    <t>CEIK211404</t>
  </si>
  <si>
    <t>CXWC211404</t>
  </si>
  <si>
    <t>葡四线</t>
  </si>
  <si>
    <t>CXN2211404</t>
  </si>
  <si>
    <t>杜柳线</t>
  </si>
  <si>
    <t>CERP211404</t>
  </si>
  <si>
    <t>松苏线</t>
  </si>
  <si>
    <t>CEHE211404</t>
  </si>
  <si>
    <t>大灰线</t>
  </si>
  <si>
    <t>CEH7211404</t>
  </si>
  <si>
    <t>红小线</t>
  </si>
  <si>
    <t>CE14211404</t>
  </si>
  <si>
    <t>偏高线</t>
  </si>
  <si>
    <t>CERD211404</t>
  </si>
  <si>
    <t>双根线</t>
  </si>
  <si>
    <t>CEDM211402</t>
  </si>
  <si>
    <t>头青线</t>
  </si>
  <si>
    <t>CXMQ211402</t>
  </si>
  <si>
    <t>CEC2211402</t>
  </si>
  <si>
    <t>东古线</t>
  </si>
  <si>
    <t>CEIC211402</t>
  </si>
  <si>
    <t>半马线</t>
  </si>
  <si>
    <t>CE07211402</t>
  </si>
  <si>
    <t>葫毛线</t>
  </si>
  <si>
    <t>CEA4211402</t>
  </si>
  <si>
    <t>石高线</t>
  </si>
  <si>
    <t>CECA211402</t>
  </si>
  <si>
    <t>温土线</t>
  </si>
  <si>
    <t>CXMK211402</t>
  </si>
  <si>
    <t>石达线</t>
  </si>
  <si>
    <t>CXML211402</t>
  </si>
  <si>
    <t>葫荀线</t>
  </si>
  <si>
    <t>CXN8211404</t>
  </si>
  <si>
    <t>董小线</t>
  </si>
  <si>
    <t>CEC8211402</t>
  </si>
  <si>
    <t>台英线</t>
  </si>
  <si>
    <t>CED1211402</t>
  </si>
  <si>
    <t>大井线</t>
  </si>
  <si>
    <t>CEDE211402</t>
  </si>
  <si>
    <t>台伞线</t>
  </si>
  <si>
    <t>CEIN211402</t>
  </si>
  <si>
    <t>台金线</t>
  </si>
  <si>
    <t>CERW211402</t>
  </si>
  <si>
    <t>英周线</t>
  </si>
  <si>
    <t>CXPP211402</t>
  </si>
  <si>
    <t>张下线</t>
  </si>
  <si>
    <t>CEIM211402</t>
  </si>
  <si>
    <t>长井线</t>
  </si>
  <si>
    <t>CEIH211404</t>
  </si>
  <si>
    <t>新南线延长线</t>
  </si>
  <si>
    <t>兴城市</t>
  </si>
  <si>
    <t>CXW1211481</t>
  </si>
  <si>
    <t>曲田线</t>
  </si>
  <si>
    <t>CEKP211481</t>
  </si>
  <si>
    <t>柳朱线</t>
  </si>
  <si>
    <t>CERD211481</t>
  </si>
  <si>
    <t>赵于线</t>
  </si>
  <si>
    <t>YE4D211481</t>
  </si>
  <si>
    <t>南牛线</t>
  </si>
  <si>
    <t>K12+300</t>
  </si>
  <si>
    <t>K12+500</t>
  </si>
  <si>
    <t>K12+700</t>
  </si>
  <si>
    <t>YE47211481</t>
  </si>
  <si>
    <t>望金线</t>
  </si>
  <si>
    <t>YE45211481</t>
  </si>
  <si>
    <t>关王线</t>
  </si>
  <si>
    <t>K11+200</t>
  </si>
  <si>
    <t>K12+200</t>
  </si>
  <si>
    <t>K14+900</t>
  </si>
  <si>
    <t>K15+200</t>
  </si>
  <si>
    <t>K16+200</t>
  </si>
  <si>
    <t>K16+400</t>
  </si>
  <si>
    <t>K17+000</t>
  </si>
  <si>
    <t>K17+900</t>
  </si>
  <si>
    <t>YE44211481</t>
  </si>
  <si>
    <t>海东线</t>
  </si>
  <si>
    <t>K13+800</t>
  </si>
  <si>
    <t>K9+900</t>
  </si>
  <si>
    <t>K13+400</t>
  </si>
  <si>
    <t>K13+500</t>
  </si>
  <si>
    <t>K11+600</t>
  </si>
  <si>
    <t>K11+900</t>
  </si>
  <si>
    <t>K11+400</t>
  </si>
  <si>
    <t>CXMC211481</t>
  </si>
  <si>
    <t>张山线</t>
  </si>
  <si>
    <t>CEM4211481</t>
  </si>
  <si>
    <t>刘陈线</t>
  </si>
  <si>
    <t>CXJB211481</t>
  </si>
  <si>
    <t>山东线</t>
  </si>
  <si>
    <t>YEC3211481</t>
  </si>
  <si>
    <t>周孙线</t>
  </si>
  <si>
    <t>CXMA211481</t>
  </si>
  <si>
    <t>K25+800</t>
  </si>
  <si>
    <t>K26+700</t>
  </si>
  <si>
    <t>K23+600</t>
  </si>
  <si>
    <t>CELQ211481</t>
  </si>
  <si>
    <t>董双线</t>
  </si>
  <si>
    <t>CEKM211481</t>
  </si>
  <si>
    <t>娘山线</t>
  </si>
  <si>
    <t>CE24211481</t>
  </si>
  <si>
    <t>CEBJ211481</t>
  </si>
  <si>
    <t>山张线</t>
  </si>
  <si>
    <t>CXMQ211481</t>
  </si>
  <si>
    <t>李阎线</t>
  </si>
  <si>
    <t>CEKT211481</t>
  </si>
  <si>
    <t>腰盐线</t>
  </si>
  <si>
    <t>CXI2211481</t>
  </si>
  <si>
    <t>李詹线</t>
  </si>
  <si>
    <t>CXNC211481</t>
  </si>
  <si>
    <t>罗王线</t>
  </si>
  <si>
    <t>CXND211481</t>
  </si>
  <si>
    <t>牛后线</t>
  </si>
  <si>
    <t>CELP211481</t>
  </si>
  <si>
    <t>沙金线</t>
  </si>
  <si>
    <t>CXG6211481</t>
  </si>
  <si>
    <t>海项线</t>
  </si>
  <si>
    <t>CXKM211481</t>
  </si>
  <si>
    <t>海尚线</t>
  </si>
  <si>
    <t>CEMC211481</t>
  </si>
  <si>
    <t>摸西线</t>
  </si>
  <si>
    <t>CEM9211481</t>
  </si>
  <si>
    <t>白朗线</t>
  </si>
  <si>
    <t>CEB2211481</t>
  </si>
  <si>
    <t>郎三线</t>
  </si>
  <si>
    <t>CXLY211481</t>
  </si>
  <si>
    <t>旧三线</t>
  </si>
  <si>
    <t>CELL211481</t>
  </si>
  <si>
    <t>旧民线</t>
  </si>
  <si>
    <t>CEKE211481</t>
  </si>
  <si>
    <t>旧陈线</t>
  </si>
  <si>
    <t>CELK211481</t>
  </si>
  <si>
    <t>半望线</t>
  </si>
  <si>
    <t>CEK4211481</t>
  </si>
  <si>
    <t>下苏线</t>
  </si>
  <si>
    <t>建昌县</t>
  </si>
  <si>
    <t>CEUE211422</t>
  </si>
  <si>
    <t>石立线</t>
  </si>
  <si>
    <t>CEUG211422</t>
  </si>
  <si>
    <t>CE14211422</t>
  </si>
  <si>
    <t>石金线</t>
  </si>
  <si>
    <t>CEWV211422</t>
  </si>
  <si>
    <t>侉苏线</t>
  </si>
  <si>
    <t>CEZ9211422</t>
  </si>
  <si>
    <t>屠龙线</t>
  </si>
  <si>
    <t>CXW8211422</t>
  </si>
  <si>
    <t>井大线</t>
  </si>
  <si>
    <t>井小线</t>
  </si>
  <si>
    <t>井什线</t>
  </si>
  <si>
    <t>CE23211422</t>
  </si>
  <si>
    <t>梨黄线</t>
  </si>
  <si>
    <t>CXI1211422</t>
  </si>
  <si>
    <t>荆柳线</t>
  </si>
  <si>
    <t>CX93211422</t>
  </si>
  <si>
    <t>荆杨线</t>
  </si>
  <si>
    <t>CEYN211422</t>
  </si>
  <si>
    <t>扎王线</t>
  </si>
  <si>
    <t>CEU3211422</t>
  </si>
  <si>
    <t>大姜线</t>
  </si>
  <si>
    <t>CEV5211422</t>
  </si>
  <si>
    <t>新莽线</t>
  </si>
  <si>
    <t>CEYR211422</t>
  </si>
  <si>
    <t>素梅线</t>
  </si>
  <si>
    <t>CXF4211422</t>
  </si>
  <si>
    <t>西宋线</t>
  </si>
  <si>
    <t>CX44211422</t>
  </si>
  <si>
    <t>马鞍线</t>
  </si>
  <si>
    <t>CX86211422</t>
  </si>
  <si>
    <t>二转线</t>
  </si>
  <si>
    <t>CEY1211422</t>
  </si>
  <si>
    <t>白东线</t>
  </si>
  <si>
    <t>CXF5211422</t>
  </si>
  <si>
    <t>双水线</t>
  </si>
  <si>
    <t>CXM8211422</t>
  </si>
  <si>
    <t>双河线</t>
  </si>
  <si>
    <t>CEY9211422</t>
  </si>
  <si>
    <t>西杜线</t>
  </si>
  <si>
    <t>CEZ0211422</t>
  </si>
  <si>
    <t>佟梅线</t>
  </si>
  <si>
    <t>CEY8211422</t>
  </si>
  <si>
    <t>梁全线</t>
  </si>
  <si>
    <t>CX77211422</t>
  </si>
  <si>
    <t>CE07211422</t>
  </si>
  <si>
    <t>梁李线</t>
  </si>
  <si>
    <t>CX81211422</t>
  </si>
  <si>
    <t>梁车线</t>
  </si>
  <si>
    <t>CEZV211422</t>
  </si>
  <si>
    <t>CXC4211422</t>
  </si>
  <si>
    <t>石当线</t>
  </si>
  <si>
    <t>CEYV211422</t>
  </si>
  <si>
    <t>朝磨线</t>
  </si>
  <si>
    <t>CXL7211422</t>
  </si>
  <si>
    <t>什磨线</t>
  </si>
  <si>
    <t>CEW3211422</t>
  </si>
  <si>
    <t>牛老线</t>
  </si>
  <si>
    <t>CE40211422</t>
  </si>
  <si>
    <t>付东线</t>
  </si>
  <si>
    <t>CE21211422</t>
  </si>
  <si>
    <t>东黑线</t>
  </si>
  <si>
    <t>CXZR211422</t>
  </si>
  <si>
    <t>碱台线</t>
  </si>
  <si>
    <t>CEZX211422</t>
  </si>
  <si>
    <t>CXUM211422</t>
  </si>
  <si>
    <t>烟白线</t>
  </si>
  <si>
    <t>CXF7211422</t>
  </si>
  <si>
    <t>范黄线</t>
  </si>
  <si>
    <t>CEWH211422</t>
  </si>
  <si>
    <t>CE16211422</t>
  </si>
  <si>
    <t>朝富线</t>
  </si>
  <si>
    <t>CXZO211422</t>
  </si>
  <si>
    <t>CX69211422</t>
  </si>
  <si>
    <t>CEYW211422</t>
  </si>
  <si>
    <t>周北线</t>
  </si>
  <si>
    <t>CX88211422</t>
  </si>
  <si>
    <t>CEVK211422</t>
  </si>
  <si>
    <t>新红线</t>
  </si>
  <si>
    <t>CXE3211422</t>
  </si>
  <si>
    <t>桦大线</t>
  </si>
  <si>
    <t>CEWJ211422</t>
  </si>
  <si>
    <t>新房线</t>
  </si>
  <si>
    <t>CEZ7211422</t>
  </si>
  <si>
    <t>北铀线</t>
  </si>
  <si>
    <t>CEYO211422</t>
  </si>
  <si>
    <t>CXVB211422</t>
  </si>
  <si>
    <t>宫小线</t>
  </si>
  <si>
    <t>CXVH211422</t>
  </si>
  <si>
    <t>腰葛线</t>
  </si>
  <si>
    <t>CXG9211422</t>
  </si>
  <si>
    <t>葛东线</t>
  </si>
  <si>
    <t>CEYT211422</t>
  </si>
  <si>
    <t>小毛线</t>
  </si>
  <si>
    <t>CXVC211422</t>
  </si>
  <si>
    <t>腰董线</t>
  </si>
  <si>
    <t>CEZT211422</t>
  </si>
  <si>
    <t>查二线</t>
  </si>
  <si>
    <t>CEWM211422</t>
  </si>
  <si>
    <t>查南线</t>
  </si>
  <si>
    <t>CXVE211422</t>
  </si>
  <si>
    <t>朱张线</t>
  </si>
  <si>
    <t>CXVT211422</t>
  </si>
  <si>
    <t>YEM6211422</t>
  </si>
  <si>
    <t>杨马线</t>
  </si>
  <si>
    <t>CXVS211422</t>
  </si>
  <si>
    <t>房麻线</t>
  </si>
  <si>
    <t>CEVS211422</t>
  </si>
  <si>
    <t>仓喜线</t>
  </si>
  <si>
    <t>CXW0211422</t>
  </si>
  <si>
    <t>仓西线</t>
  </si>
  <si>
    <t>YEN5211422</t>
  </si>
  <si>
    <t>仓北线</t>
  </si>
  <si>
    <t>k7+000</t>
  </si>
  <si>
    <t>CXVF211422</t>
  </si>
  <si>
    <t>廻大线</t>
  </si>
  <si>
    <t>迴枣线</t>
  </si>
  <si>
    <t>CXVD211422</t>
  </si>
  <si>
    <t>朱水线</t>
  </si>
  <si>
    <t>CXVG211422</t>
  </si>
  <si>
    <t>腰大线</t>
  </si>
  <si>
    <t>CEYM211422</t>
  </si>
  <si>
    <t>腰股线</t>
  </si>
  <si>
    <t>CXO6211422</t>
  </si>
  <si>
    <t>三天线</t>
  </si>
  <si>
    <t>CEWT211422</t>
  </si>
  <si>
    <t>梅干线</t>
  </si>
  <si>
    <t>CE41211422</t>
  </si>
  <si>
    <t>和正线</t>
  </si>
  <si>
    <t>CEY4211422</t>
  </si>
  <si>
    <t>正西线</t>
  </si>
  <si>
    <t>CEW0211422</t>
  </si>
  <si>
    <t>和桃线</t>
  </si>
  <si>
    <t>和查线</t>
  </si>
  <si>
    <t>CXO5211422</t>
  </si>
  <si>
    <t>CEZ8211422</t>
  </si>
  <si>
    <t>CEVW211422</t>
  </si>
  <si>
    <t>腰水线</t>
  </si>
  <si>
    <t>CE56211422</t>
  </si>
  <si>
    <t>CXA4211422</t>
  </si>
  <si>
    <t>朱汪线</t>
  </si>
  <si>
    <t>CE86211422</t>
  </si>
  <si>
    <t>五柳线</t>
  </si>
  <si>
    <t>CXM4211422</t>
  </si>
  <si>
    <t>五南线</t>
  </si>
  <si>
    <t>CEWK211422</t>
  </si>
  <si>
    <t>蒲东线</t>
  </si>
  <si>
    <t>CEWI211422</t>
  </si>
  <si>
    <t>CXD5211422</t>
  </si>
  <si>
    <t>八边线</t>
  </si>
  <si>
    <t>CX82211422</t>
  </si>
  <si>
    <t>和小线</t>
  </si>
  <si>
    <t>CE06211422</t>
  </si>
  <si>
    <t>和苇线</t>
  </si>
  <si>
    <t>CXW2211422</t>
  </si>
  <si>
    <t>鹦蒲线</t>
  </si>
  <si>
    <t>CEW1211422</t>
  </si>
  <si>
    <t>和鹦线</t>
  </si>
  <si>
    <t>CEVV211422</t>
  </si>
  <si>
    <t>白董线</t>
  </si>
  <si>
    <t>CX36211422</t>
  </si>
  <si>
    <t>枣北线</t>
  </si>
  <si>
    <t>CEUT211422</t>
  </si>
  <si>
    <t>网秀线</t>
  </si>
  <si>
    <t>CEZH211422</t>
  </si>
  <si>
    <t>网禹线</t>
  </si>
  <si>
    <t>CEZG211422</t>
  </si>
  <si>
    <t>温秋线</t>
  </si>
  <si>
    <t>CXU2211422</t>
  </si>
  <si>
    <t>新王线</t>
  </si>
  <si>
    <t>CXZ1211422</t>
  </si>
  <si>
    <t>新木线</t>
  </si>
  <si>
    <t>CXU3211422</t>
  </si>
  <si>
    <t>乔墙线</t>
  </si>
  <si>
    <t>CE57211422</t>
  </si>
  <si>
    <t>乔黄线</t>
  </si>
  <si>
    <t>CEZF211422</t>
  </si>
  <si>
    <t>杜小线</t>
  </si>
  <si>
    <t>CX94211422</t>
  </si>
  <si>
    <t>CX48211422</t>
  </si>
  <si>
    <t>北东线</t>
  </si>
  <si>
    <t>CEWD211422</t>
  </si>
  <si>
    <t>杨河线</t>
  </si>
  <si>
    <t>CEXC211422</t>
  </si>
  <si>
    <t>河马线</t>
  </si>
  <si>
    <t>CEX7211422</t>
  </si>
  <si>
    <t>罗罗线</t>
  </si>
  <si>
    <t>CEWF211422</t>
  </si>
  <si>
    <t>罗马线</t>
  </si>
  <si>
    <t>CE78211422</t>
  </si>
  <si>
    <t>贺北线</t>
  </si>
  <si>
    <t>CXC8211422</t>
  </si>
  <si>
    <t>马太线</t>
  </si>
  <si>
    <t>CEX8211422</t>
  </si>
  <si>
    <t>CXH1211422</t>
  </si>
  <si>
    <t>CX91211422</t>
  </si>
  <si>
    <t>张贺线</t>
  </si>
  <si>
    <t>CXI5211422</t>
  </si>
  <si>
    <t>前杨线</t>
  </si>
  <si>
    <t>CEWC211422</t>
  </si>
  <si>
    <t>CE80211422</t>
  </si>
  <si>
    <t>张沈线</t>
  </si>
  <si>
    <t>CXB1211422</t>
  </si>
  <si>
    <t>郑芹线</t>
  </si>
  <si>
    <t>CXH6211422</t>
  </si>
  <si>
    <t>阎葫线</t>
  </si>
  <si>
    <t>CXZ4211422</t>
  </si>
  <si>
    <t>闫桦线</t>
  </si>
  <si>
    <t>CEVY211422</t>
  </si>
  <si>
    <t>CE87211422</t>
  </si>
  <si>
    <t>白窝线</t>
  </si>
  <si>
    <t>CEV3211422</t>
  </si>
  <si>
    <t>徐会线</t>
  </si>
  <si>
    <t>CXUZ211422</t>
  </si>
  <si>
    <t>要北线</t>
  </si>
  <si>
    <t>CX34211422</t>
  </si>
  <si>
    <t>平麻线</t>
  </si>
  <si>
    <t>CEVJ211422</t>
  </si>
  <si>
    <t>平庙线</t>
  </si>
  <si>
    <t>CEYZ211422</t>
  </si>
  <si>
    <t>明中线</t>
  </si>
  <si>
    <t>CEZ1211422</t>
  </si>
  <si>
    <t>要水线</t>
  </si>
  <si>
    <t>CEV2211422</t>
  </si>
  <si>
    <t>要东线</t>
  </si>
  <si>
    <t>CX79211422</t>
  </si>
  <si>
    <t>东龙线</t>
  </si>
  <si>
    <t>CEV7211422</t>
  </si>
  <si>
    <t>什河线</t>
  </si>
  <si>
    <t>CX96211422</t>
  </si>
  <si>
    <t>朝老线</t>
  </si>
  <si>
    <t>CEV4211422</t>
  </si>
  <si>
    <t>大田线</t>
  </si>
  <si>
    <t>CEZ4211422</t>
  </si>
  <si>
    <t>洪麻线</t>
  </si>
  <si>
    <t>CEVR211422</t>
  </si>
  <si>
    <t>土于线</t>
  </si>
  <si>
    <t>CEVX211422</t>
  </si>
  <si>
    <t>石岭线</t>
  </si>
  <si>
    <t>CEVU211422</t>
  </si>
  <si>
    <t>CXI6211422</t>
  </si>
  <si>
    <t>张天线</t>
  </si>
  <si>
    <t>CXV1211422</t>
  </si>
  <si>
    <t>天罗线</t>
  </si>
  <si>
    <t>CX20211422</t>
  </si>
  <si>
    <t>罗潘线</t>
  </si>
  <si>
    <t>CEZ2211422</t>
  </si>
  <si>
    <t>吴张线</t>
  </si>
  <si>
    <t>CEVZ211422</t>
  </si>
  <si>
    <t>阎六线</t>
  </si>
  <si>
    <t>CX78211422</t>
  </si>
  <si>
    <t>西楼线</t>
  </si>
  <si>
    <t>CXC6211422</t>
  </si>
  <si>
    <t>田尤线</t>
  </si>
  <si>
    <t>CEWR211422</t>
  </si>
  <si>
    <t>药杜线</t>
  </si>
  <si>
    <t>CXVR211422</t>
  </si>
  <si>
    <t>杜巴线</t>
  </si>
  <si>
    <t>CXZM211422</t>
  </si>
  <si>
    <t>巴南线</t>
  </si>
  <si>
    <t>CXZI211422</t>
  </si>
  <si>
    <t>杜响线</t>
  </si>
  <si>
    <t>CXPA211422</t>
  </si>
  <si>
    <t>红城线</t>
  </si>
  <si>
    <t>CX26211422</t>
  </si>
  <si>
    <t>汤西线</t>
  </si>
  <si>
    <t>CXM2211422</t>
  </si>
  <si>
    <t>柳东线</t>
  </si>
  <si>
    <t>CX24211422</t>
  </si>
  <si>
    <t>柳老线</t>
  </si>
  <si>
    <t>CEYQ211422</t>
  </si>
  <si>
    <t>CEU8211422</t>
  </si>
  <si>
    <t>蒿三线</t>
  </si>
  <si>
    <t>CEZN211422</t>
  </si>
  <si>
    <t>韩老线</t>
  </si>
  <si>
    <t>CE37211422</t>
  </si>
  <si>
    <t>三箭线</t>
  </si>
  <si>
    <t>CX01211422</t>
  </si>
  <si>
    <t>CXVY211422</t>
  </si>
  <si>
    <t>天喇线</t>
  </si>
  <si>
    <t>CEYU211422</t>
  </si>
  <si>
    <t>CEWN211422</t>
  </si>
  <si>
    <t>王胡线</t>
  </si>
  <si>
    <t>CX73211422</t>
  </si>
  <si>
    <t>火张线</t>
  </si>
  <si>
    <t>CXOK211422</t>
  </si>
  <si>
    <t>火老线</t>
  </si>
  <si>
    <t>CXC7211422</t>
  </si>
  <si>
    <t>CX95211422</t>
  </si>
  <si>
    <t>桲北线</t>
  </si>
  <si>
    <t>CX55211422</t>
  </si>
  <si>
    <t>闫闫线</t>
  </si>
  <si>
    <t>CXE4211422</t>
  </si>
  <si>
    <t>腰木线</t>
  </si>
  <si>
    <t>CXUJ211422</t>
  </si>
  <si>
    <t>腰青线</t>
  </si>
  <si>
    <t>CE72211422</t>
  </si>
  <si>
    <t>庙烟线</t>
  </si>
  <si>
    <t>CX53211422</t>
  </si>
  <si>
    <t>老磨线</t>
  </si>
  <si>
    <t>CX32211422</t>
  </si>
  <si>
    <t>董学线</t>
  </si>
  <si>
    <t>CEUD211422</t>
  </si>
  <si>
    <t>柴黑线</t>
  </si>
  <si>
    <t>CX89211422</t>
  </si>
  <si>
    <t>弯四线</t>
  </si>
  <si>
    <t>CEUK211422</t>
  </si>
  <si>
    <t>柴二线</t>
  </si>
  <si>
    <t>CX64211422</t>
  </si>
  <si>
    <t>柴马线</t>
  </si>
  <si>
    <t>CX28211422</t>
  </si>
  <si>
    <t>山三线</t>
  </si>
  <si>
    <t>CX72211422</t>
  </si>
  <si>
    <t>四松线</t>
  </si>
  <si>
    <t>CXN2211422</t>
  </si>
  <si>
    <t>CXA9211422</t>
  </si>
  <si>
    <t>赵纪线</t>
  </si>
  <si>
    <t>CXZG211422</t>
  </si>
  <si>
    <t>货老线</t>
  </si>
  <si>
    <t>CEVE211422</t>
  </si>
  <si>
    <t>CEZU211422</t>
  </si>
  <si>
    <t>什三线</t>
  </si>
  <si>
    <t>CXB4211422</t>
  </si>
  <si>
    <t>陈山线</t>
  </si>
  <si>
    <t>CEVD211422</t>
  </si>
  <si>
    <t>陈务线</t>
  </si>
  <si>
    <t>CXZT211422</t>
  </si>
  <si>
    <t>务冰线</t>
  </si>
  <si>
    <t>YE99211422</t>
  </si>
  <si>
    <t>陈碾线</t>
  </si>
  <si>
    <t>CE28211422</t>
  </si>
  <si>
    <t>陈十线</t>
  </si>
  <si>
    <t>CEWA211422</t>
  </si>
  <si>
    <t>坎东线</t>
  </si>
  <si>
    <t>CEW5211422</t>
  </si>
  <si>
    <t>马苇线</t>
  </si>
  <si>
    <t>CEY6211422</t>
  </si>
  <si>
    <t>绥马线</t>
  </si>
  <si>
    <t>CEXP211422</t>
  </si>
  <si>
    <t>马小线</t>
  </si>
  <si>
    <t>葫芦市</t>
  </si>
  <si>
    <t>绥中县</t>
  </si>
  <si>
    <t>CES2211421</t>
  </si>
  <si>
    <t>高狼线</t>
  </si>
  <si>
    <t>CECI211421</t>
  </si>
  <si>
    <t>西大线</t>
  </si>
  <si>
    <t>CEA5211421</t>
  </si>
  <si>
    <t>绥孤线</t>
  </si>
  <si>
    <t>CE36211421</t>
  </si>
  <si>
    <t>绥三线</t>
  </si>
  <si>
    <t>CXCO211421</t>
  </si>
  <si>
    <t>绥崔线</t>
  </si>
  <si>
    <t>CETD211421</t>
  </si>
  <si>
    <t>绥前线</t>
  </si>
  <si>
    <t>西黑线</t>
  </si>
  <si>
    <t>CXSQ211421</t>
  </si>
  <si>
    <t>腰月线</t>
  </si>
  <si>
    <t>CEFD211421</t>
  </si>
  <si>
    <t>腰斜线</t>
  </si>
  <si>
    <t>CXS5211421</t>
  </si>
  <si>
    <t>小柳线</t>
  </si>
  <si>
    <t>CEDV211421</t>
  </si>
  <si>
    <t>东棒线</t>
  </si>
  <si>
    <t>CEPS211421</t>
  </si>
  <si>
    <t>绥大线</t>
  </si>
  <si>
    <t>CEPV211421</t>
  </si>
  <si>
    <t>六大线</t>
  </si>
  <si>
    <t>CEPP211421</t>
  </si>
  <si>
    <t>宽头线</t>
  </si>
  <si>
    <t>CEBA211421</t>
  </si>
  <si>
    <t>卜道线</t>
  </si>
  <si>
    <t>CY12211421</t>
  </si>
  <si>
    <t>西荒线</t>
  </si>
  <si>
    <t>CEPA211421</t>
  </si>
  <si>
    <t>CEFU211421</t>
  </si>
  <si>
    <t>祝冰线</t>
  </si>
  <si>
    <t>CEBI211421</t>
  </si>
  <si>
    <t>平虎线</t>
  </si>
  <si>
    <t>CEBO211421</t>
  </si>
  <si>
    <t>绥南线</t>
  </si>
  <si>
    <t>CEBP211421</t>
  </si>
  <si>
    <t>CEBQ211421</t>
  </si>
  <si>
    <t>北沟线</t>
  </si>
  <si>
    <t>CXAG211421</t>
  </si>
  <si>
    <t>绥寺线</t>
  </si>
  <si>
    <t>CERB211421</t>
  </si>
  <si>
    <t>前西线</t>
  </si>
  <si>
    <t>CE5Q211421</t>
  </si>
  <si>
    <t>塔龙线</t>
  </si>
  <si>
    <t>CXBS211421</t>
  </si>
  <si>
    <t>址周线</t>
  </si>
  <si>
    <t>CEBG211421</t>
  </si>
  <si>
    <t>马沟线</t>
  </si>
  <si>
    <r>
      <rPr>
        <sz val="11"/>
        <rFont val="宋体"/>
        <charset val="134"/>
      </rPr>
      <t>CESP211421</t>
    </r>
  </si>
  <si>
    <t>十八分场路</t>
  </si>
  <si>
    <r>
      <rPr>
        <sz val="11"/>
        <rFont val="宋体"/>
        <charset val="134"/>
      </rPr>
      <t>CE73211421</t>
    </r>
  </si>
  <si>
    <t>环农场路</t>
  </si>
</sst>
</file>

<file path=xl/styles.xml><?xml version="1.0" encoding="utf-8"?>
<styleSheet xmlns="http://schemas.openxmlformats.org/spreadsheetml/2006/main" xmlns:xr9="http://schemas.microsoft.com/office/spreadsheetml/2016/revision9">
  <numFmts count="1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_ "/>
    <numFmt numFmtId="178" formatCode="0_ "/>
    <numFmt numFmtId="179" formatCode="\kGeneral"/>
    <numFmt numFmtId="180" formatCode="\K0\+000"/>
    <numFmt numFmtId="181" formatCode="\k0\+000"/>
    <numFmt numFmtId="182" formatCode="0.0"/>
    <numFmt numFmtId="183" formatCode="0.0_);[Red]\(0.0\)"/>
    <numFmt numFmtId="184" formatCode="0_);[Red]\(0\)"/>
    <numFmt numFmtId="185" formatCode="0.00_ "/>
    <numFmt numFmtId="186" formatCode="0.000_ "/>
  </numFmts>
  <fonts count="36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0"/>
      <color indexed="30"/>
      <name val="宋体"/>
      <charset val="134"/>
    </font>
    <font>
      <b/>
      <sz val="10"/>
      <color indexed="8"/>
      <name val="宋体"/>
      <charset val="134"/>
    </font>
    <font>
      <b/>
      <sz val="10"/>
      <color indexed="10"/>
      <name val="宋体"/>
      <charset val="134"/>
    </font>
    <font>
      <sz val="10"/>
      <color indexed="10"/>
      <name val="宋体"/>
      <charset val="134"/>
    </font>
    <font>
      <sz val="11"/>
      <color indexed="10"/>
      <name val="宋体"/>
      <charset val="134"/>
    </font>
    <font>
      <sz val="12"/>
      <color indexed="8"/>
      <name val="宋体"/>
      <charset val="134"/>
    </font>
    <font>
      <b/>
      <sz val="10"/>
      <name val="宋体"/>
      <charset val="134"/>
    </font>
    <font>
      <sz val="10"/>
      <name val="黑体"/>
      <charset val="134"/>
    </font>
    <font>
      <b/>
      <sz val="20"/>
      <name val="宋体"/>
      <charset val="134"/>
    </font>
    <font>
      <sz val="10"/>
      <color theme="1"/>
      <name val="宋体"/>
      <charset val="134"/>
    </font>
    <font>
      <sz val="12"/>
      <name val="黑体"/>
      <charset val="134"/>
    </font>
    <font>
      <b/>
      <sz val="18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90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6" applyNumberFormat="0" applyAlignment="0" applyProtection="0">
      <alignment vertical="center"/>
    </xf>
    <xf numFmtId="0" fontId="29" fillId="2" borderId="17" applyNumberFormat="0" applyAlignment="0" applyProtection="0">
      <alignment vertical="center"/>
    </xf>
    <xf numFmtId="0" fontId="30" fillId="2" borderId="16" applyNumberFormat="0" applyAlignment="0" applyProtection="0">
      <alignment vertical="center"/>
    </xf>
    <xf numFmtId="0" fontId="31" fillId="6" borderId="18" applyNumberFormat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2" fillId="0" borderId="20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</cellStyleXfs>
  <cellXfs count="2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2" xfId="51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178" fontId="6" fillId="0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79" fontId="6" fillId="2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8" fontId="6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80" fontId="6" fillId="2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/>
    </xf>
    <xf numFmtId="177" fontId="3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181" fontId="4" fillId="0" borderId="2" xfId="0" applyNumberFormat="1" applyFont="1" applyFill="1" applyBorder="1" applyAlignment="1" applyProtection="1">
      <alignment horizontal="center" vertical="center" wrapText="1"/>
    </xf>
    <xf numFmtId="177" fontId="4" fillId="0" borderId="2" xfId="0" applyNumberFormat="1" applyFont="1" applyFill="1" applyBorder="1" applyAlignment="1" applyProtection="1">
      <alignment horizontal="center" vertical="center" wrapText="1"/>
    </xf>
    <xf numFmtId="181" fontId="4" fillId="0" borderId="2" xfId="0" applyNumberFormat="1" applyFont="1" applyFill="1" applyBorder="1" applyAlignment="1" applyProtection="1">
      <alignment horizontal="center" vertical="center"/>
    </xf>
    <xf numFmtId="182" fontId="4" fillId="0" borderId="2" xfId="0" applyNumberFormat="1" applyFont="1" applyFill="1" applyBorder="1" applyAlignment="1" applyProtection="1">
      <alignment horizontal="center" vertical="center"/>
    </xf>
    <xf numFmtId="178" fontId="3" fillId="0" borderId="2" xfId="0" applyNumberFormat="1" applyFont="1" applyFill="1" applyBorder="1" applyAlignment="1" applyProtection="1">
      <alignment horizontal="center" vertical="center" wrapText="1"/>
    </xf>
    <xf numFmtId="178" fontId="4" fillId="0" borderId="2" xfId="0" applyNumberFormat="1" applyFont="1" applyFill="1" applyBorder="1" applyAlignment="1" applyProtection="1">
      <alignment horizontal="center" vertical="center" wrapText="1"/>
    </xf>
    <xf numFmtId="177" fontId="4" fillId="0" borderId="2" xfId="0" applyNumberFormat="1" applyFont="1" applyFill="1" applyBorder="1" applyAlignment="1" applyProtection="1">
      <alignment horizontal="center" vertical="center"/>
    </xf>
    <xf numFmtId="0" fontId="12" fillId="0" borderId="2" xfId="0" applyFont="1" applyFill="1" applyBorder="1" applyAlignment="1" applyProtection="1">
      <alignment horizontal="center" vertical="center" wrapText="1"/>
    </xf>
    <xf numFmtId="178" fontId="12" fillId="0" borderId="2" xfId="0" applyNumberFormat="1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/>
    </xf>
    <xf numFmtId="181" fontId="4" fillId="0" borderId="10" xfId="0" applyNumberFormat="1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 wrapText="1"/>
    </xf>
    <xf numFmtId="0" fontId="12" fillId="0" borderId="10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center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 wrapText="1"/>
    </xf>
    <xf numFmtId="183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83" fontId="4" fillId="0" borderId="2" xfId="0" applyNumberFormat="1" applyFont="1" applyFill="1" applyBorder="1" applyAlignment="1">
      <alignment horizontal="center" vertical="center"/>
    </xf>
    <xf numFmtId="184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183" fontId="0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4" fillId="0" borderId="2" xfId="8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82" fontId="4" fillId="0" borderId="2" xfId="0" applyNumberFormat="1" applyFont="1" applyFill="1" applyBorder="1" applyAlignment="1">
      <alignment horizontal="center" vertical="center" wrapText="1"/>
    </xf>
    <xf numFmtId="182" fontId="4" fillId="0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178" fontId="3" fillId="0" borderId="2" xfId="0" applyNumberFormat="1" applyFont="1" applyFill="1" applyBorder="1" applyAlignment="1">
      <alignment horizontal="center" vertical="center" wrapText="1"/>
    </xf>
    <xf numFmtId="0" fontId="7" fillId="0" borderId="2" xfId="51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180" fontId="4" fillId="0" borderId="2" xfId="0" applyNumberFormat="1" applyFont="1" applyFill="1" applyBorder="1" applyAlignment="1">
      <alignment horizontal="center" vertical="center"/>
    </xf>
    <xf numFmtId="177" fontId="4" fillId="3" borderId="2" xfId="0" applyNumberFormat="1" applyFont="1" applyFill="1" applyBorder="1" applyAlignment="1">
      <alignment horizontal="center" vertical="center" wrapText="1"/>
    </xf>
    <xf numFmtId="177" fontId="4" fillId="3" borderId="2" xfId="0" applyNumberFormat="1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177" fontId="2" fillId="0" borderId="7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180" fontId="0" fillId="2" borderId="2" xfId="0" applyNumberFormat="1" applyFont="1" applyFill="1" applyBorder="1" applyAlignment="1">
      <alignment horizontal="center" vertical="center"/>
    </xf>
    <xf numFmtId="177" fontId="0" fillId="0" borderId="2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" xfId="86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/>
    </xf>
    <xf numFmtId="185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vertical="center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 wrapText="1"/>
    </xf>
    <xf numFmtId="49" fontId="13" fillId="0" borderId="2" xfId="0" applyNumberFormat="1" applyFont="1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78" applyFont="1" applyFill="1" applyBorder="1" applyAlignment="1">
      <alignment horizontal="center" vertical="center"/>
    </xf>
    <xf numFmtId="0" fontId="4" fillId="0" borderId="2" xfId="59" applyFont="1" applyFill="1" applyBorder="1" applyAlignment="1">
      <alignment horizontal="center" vertical="center"/>
    </xf>
    <xf numFmtId="49" fontId="4" fillId="0" borderId="2" xfId="59" applyNumberFormat="1" applyFont="1" applyFill="1" applyBorder="1" applyAlignment="1">
      <alignment horizontal="center" vertical="center"/>
    </xf>
    <xf numFmtId="0" fontId="4" fillId="0" borderId="2" xfId="78" applyFont="1" applyFill="1" applyBorder="1" applyAlignment="1">
      <alignment horizontal="center" vertical="center" wrapText="1"/>
    </xf>
    <xf numFmtId="0" fontId="4" fillId="0" borderId="2" xfId="59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5" fillId="0" borderId="0" xfId="0" applyNumberFormat="1" applyFont="1" applyFill="1" applyBorder="1" applyAlignment="1" applyProtection="1">
      <alignment vertical="center"/>
    </xf>
    <xf numFmtId="0" fontId="7" fillId="0" borderId="0" xfId="0" applyFont="1">
      <alignment vertical="center"/>
    </xf>
    <xf numFmtId="0" fontId="16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70" applyFont="1" applyFill="1" applyBorder="1" applyAlignment="1">
      <alignment horizontal="center" vertical="center"/>
    </xf>
    <xf numFmtId="49" fontId="7" fillId="0" borderId="2" xfId="89" applyNumberFormat="1" applyFont="1" applyFill="1" applyBorder="1" applyAlignment="1">
      <alignment horizontal="center" vertical="center"/>
    </xf>
    <xf numFmtId="186" fontId="7" fillId="0" borderId="2" xfId="69" applyNumberFormat="1" applyFont="1" applyFill="1" applyBorder="1" applyAlignment="1">
      <alignment horizontal="center" vertical="center"/>
    </xf>
    <xf numFmtId="177" fontId="7" fillId="0" borderId="2" xfId="89" applyNumberFormat="1" applyFont="1" applyFill="1" applyBorder="1" applyAlignment="1">
      <alignment horizontal="center" vertical="center"/>
    </xf>
    <xf numFmtId="0" fontId="7" fillId="0" borderId="2" xfId="67" applyFont="1" applyFill="1" applyBorder="1" applyAlignment="1">
      <alignment horizontal="center" vertical="center"/>
    </xf>
    <xf numFmtId="186" fontId="7" fillId="0" borderId="2" xfId="65" applyNumberFormat="1" applyFont="1" applyFill="1" applyBorder="1" applyAlignment="1">
      <alignment horizontal="center" vertical="center"/>
    </xf>
    <xf numFmtId="0" fontId="7" fillId="0" borderId="2" xfId="85" applyFont="1" applyFill="1" applyBorder="1" applyAlignment="1">
      <alignment horizontal="center" vertical="center"/>
    </xf>
    <xf numFmtId="186" fontId="7" fillId="0" borderId="2" xfId="61" applyNumberFormat="1" applyFont="1" applyFill="1" applyBorder="1" applyAlignment="1">
      <alignment horizontal="center" vertical="center"/>
    </xf>
    <xf numFmtId="0" fontId="7" fillId="0" borderId="2" xfId="66" applyFont="1" applyFill="1" applyBorder="1" applyAlignment="1">
      <alignment horizontal="center" vertical="center"/>
    </xf>
    <xf numFmtId="0" fontId="7" fillId="0" borderId="2" xfId="89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186" fontId="7" fillId="0" borderId="2" xfId="0" applyNumberFormat="1" applyFont="1" applyFill="1" applyBorder="1" applyAlignment="1">
      <alignment horizontal="center" vertical="center"/>
    </xf>
    <xf numFmtId="177" fontId="17" fillId="0" borderId="2" xfId="0" applyNumberFormat="1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51" applyFont="1" applyFill="1" applyBorder="1" applyAlignment="1">
      <alignment horizontal="center" vertical="center" wrapText="1"/>
    </xf>
    <xf numFmtId="0" fontId="14" fillId="0" borderId="2" xfId="49" applyFont="1" applyFill="1" applyBorder="1" applyAlignment="1">
      <alignment horizontal="center" vertical="center" wrapText="1"/>
    </xf>
    <xf numFmtId="0" fontId="7" fillId="0" borderId="2" xfId="68" applyFont="1" applyFill="1" applyBorder="1" applyAlignment="1">
      <alignment horizontal="center" vertical="center"/>
    </xf>
    <xf numFmtId="0" fontId="7" fillId="0" borderId="2" xfId="63" applyFont="1" applyFill="1" applyBorder="1" applyAlignment="1">
      <alignment horizontal="center" vertical="center"/>
    </xf>
    <xf numFmtId="0" fontId="7" fillId="0" borderId="2" xfId="64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0" fontId="7" fillId="0" borderId="2" xfId="59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80" fontId="4" fillId="0" borderId="2" xfId="0" applyNumberFormat="1" applyFont="1" applyFill="1" applyBorder="1" applyAlignment="1">
      <alignment horizontal="center" vertical="center" wrapText="1"/>
    </xf>
    <xf numFmtId="184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vertical="center"/>
    </xf>
    <xf numFmtId="180" fontId="4" fillId="0" borderId="2" xfId="0" applyNumberFormat="1" applyFont="1" applyFill="1" applyBorder="1">
      <alignment vertical="center"/>
    </xf>
    <xf numFmtId="180" fontId="4" fillId="0" borderId="2" xfId="0" applyNumberFormat="1" applyFont="1" applyFill="1" applyBorder="1" applyAlignment="1">
      <alignment horizontal="right" vertical="center"/>
    </xf>
    <xf numFmtId="177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86" fontId="4" fillId="0" borderId="2" xfId="0" applyNumberFormat="1" applyFont="1" applyFill="1" applyBorder="1" applyAlignment="1">
      <alignment horizontal="center" vertical="center"/>
    </xf>
    <xf numFmtId="178" fontId="0" fillId="0" borderId="2" xfId="0" applyNumberFormat="1" applyFont="1" applyFill="1" applyBorder="1" applyAlignment="1">
      <alignment horizontal="center" vertical="center"/>
    </xf>
    <xf numFmtId="185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/>
    </xf>
    <xf numFmtId="49" fontId="4" fillId="0" borderId="2" xfId="74" applyNumberFormat="1" applyFont="1" applyFill="1" applyBorder="1" applyAlignment="1" applyProtection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8" fillId="0" borderId="0" xfId="0" applyNumberFormat="1" applyFont="1" applyFill="1" applyBorder="1" applyAlignment="1" applyProtection="1">
      <alignment vertical="center"/>
    </xf>
    <xf numFmtId="0" fontId="19" fillId="0" borderId="0" xfId="0" applyFont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/>
    </xf>
  </cellXfs>
  <cellStyles count="9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5" xfId="50"/>
    <cellStyle name="常规 5" xfId="51"/>
    <cellStyle name="常规 36" xfId="52"/>
    <cellStyle name="常规 40" xfId="53"/>
    <cellStyle name="常规 35" xfId="54"/>
    <cellStyle name="常规 30 4" xfId="55"/>
    <cellStyle name="常规 30 2" xfId="56"/>
    <cellStyle name="常规 30" xfId="57"/>
    <cellStyle name="常规 2 7 2" xfId="58"/>
    <cellStyle name="常规 2" xfId="59"/>
    <cellStyle name="常规 24" xfId="60"/>
    <cellStyle name="常规 19" xfId="61"/>
    <cellStyle name="常规 22" xfId="62"/>
    <cellStyle name="常规 17" xfId="63"/>
    <cellStyle name="常规 21" xfId="64"/>
    <cellStyle name="常规 16" xfId="65"/>
    <cellStyle name="常规 20" xfId="66"/>
    <cellStyle name="常规 15" xfId="67"/>
    <cellStyle name="常规 14" xfId="68"/>
    <cellStyle name="常规 13" xfId="69"/>
    <cellStyle name="常规 12" xfId="70"/>
    <cellStyle name="常规 44" xfId="71"/>
    <cellStyle name="常规 39" xfId="72"/>
    <cellStyle name="常规 10 2 3" xfId="73"/>
    <cellStyle name="C:\Documents and Settings\Administrator\My Documents" xfId="74"/>
    <cellStyle name="常规 10 3" xfId="75"/>
    <cellStyle name="常规 2 8" xfId="76"/>
    <cellStyle name="常规 2 10" xfId="77"/>
    <cellStyle name="常规 7" xfId="78"/>
    <cellStyle name="常规 10 6" xfId="79"/>
    <cellStyle name="常规_汇总" xfId="80"/>
    <cellStyle name="常规 10" xfId="81"/>
    <cellStyle name="常规 2 9" xfId="82"/>
    <cellStyle name="常规 8" xfId="83"/>
    <cellStyle name="常规 23" xfId="84"/>
    <cellStyle name="常规 18" xfId="85"/>
    <cellStyle name="常规_Sheet3" xfId="86"/>
    <cellStyle name="常规 5_06-丹东村道安防工程调查填报表" xfId="87"/>
    <cellStyle name="常规 5 2 3" xfId="88"/>
    <cellStyle name="常规_K01" xfId="89"/>
  </cellStyles>
  <dxfs count="1">
    <dxf>
      <font>
        <b val="0"/>
        <i val="0"/>
        <color indexed="20"/>
      </font>
      <fill>
        <patternFill patternType="solid">
          <fgColor indexed="10"/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selection activeCell="P17" sqref="P17"/>
    </sheetView>
  </sheetViews>
  <sheetFormatPr defaultColWidth="9" defaultRowHeight="13.5"/>
  <cols>
    <col min="1" max="1" width="7.625" style="205" customWidth="1"/>
    <col min="2" max="2" width="8.75" style="205" customWidth="1"/>
    <col min="3" max="3" width="8.625" style="206" customWidth="1"/>
    <col min="4" max="4" width="8.625" style="205" customWidth="1"/>
    <col min="5" max="6" width="6.625" style="205" customWidth="1"/>
    <col min="7" max="7" width="7.125" style="205" customWidth="1"/>
    <col min="8" max="11" width="6.625" style="205" customWidth="1"/>
    <col min="12" max="12" width="7.125" style="205" customWidth="1"/>
    <col min="13" max="13" width="12.625" style="205" customWidth="1"/>
    <col min="14" max="14" width="11.5" style="129" customWidth="1"/>
    <col min="15" max="16384" width="9" style="205"/>
  </cols>
  <sheetData>
    <row r="1" ht="14.25" spans="1:1">
      <c r="A1" s="207" t="s">
        <v>0</v>
      </c>
    </row>
    <row r="2" ht="24.95" customHeight="1" spans="1:14">
      <c r="A2" s="208" t="s">
        <v>1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</row>
    <row r="3" ht="24.95" customHeight="1" spans="1:14">
      <c r="A3" s="78" t="s">
        <v>2</v>
      </c>
      <c r="B3" s="78" t="s">
        <v>3</v>
      </c>
      <c r="C3" s="199" t="s">
        <v>4</v>
      </c>
      <c r="D3" s="209" t="s">
        <v>5</v>
      </c>
      <c r="E3" s="210"/>
      <c r="F3" s="210"/>
      <c r="G3" s="210"/>
      <c r="H3" s="210"/>
      <c r="I3" s="210"/>
      <c r="J3" s="210"/>
      <c r="K3" s="210"/>
      <c r="L3" s="139"/>
      <c r="M3" s="211" t="s">
        <v>6</v>
      </c>
      <c r="N3" s="78" t="s">
        <v>7</v>
      </c>
    </row>
    <row r="4" ht="24.95" customHeight="1" spans="1:14">
      <c r="A4" s="78"/>
      <c r="B4" s="78"/>
      <c r="C4" s="82"/>
      <c r="D4" s="211" t="s">
        <v>8</v>
      </c>
      <c r="E4" s="78" t="s">
        <v>9</v>
      </c>
      <c r="F4" s="78"/>
      <c r="G4" s="211" t="s">
        <v>10</v>
      </c>
      <c r="H4" s="78" t="s">
        <v>11</v>
      </c>
      <c r="I4" s="78"/>
      <c r="J4" s="78"/>
      <c r="K4" s="78"/>
      <c r="L4" s="211" t="s">
        <v>12</v>
      </c>
      <c r="M4" s="213"/>
      <c r="N4" s="78"/>
    </row>
    <row r="5" ht="45" customHeight="1" spans="1:14">
      <c r="A5" s="78"/>
      <c r="B5" s="78"/>
      <c r="C5" s="82"/>
      <c r="D5" s="212"/>
      <c r="E5" s="78" t="s">
        <v>13</v>
      </c>
      <c r="F5" s="78" t="s">
        <v>14</v>
      </c>
      <c r="G5" s="212"/>
      <c r="H5" s="82" t="s">
        <v>15</v>
      </c>
      <c r="I5" s="199" t="s">
        <v>16</v>
      </c>
      <c r="J5" s="78" t="s">
        <v>17</v>
      </c>
      <c r="K5" s="78" t="s">
        <v>18</v>
      </c>
      <c r="L5" s="212"/>
      <c r="M5" s="213"/>
      <c r="N5" s="78"/>
    </row>
    <row r="6" s="129" customFormat="1" ht="18.95" customHeight="1" spans="1:14">
      <c r="A6" s="78" t="s">
        <v>19</v>
      </c>
      <c r="B6" s="78"/>
      <c r="C6" s="82">
        <f>SUM(C7:C12)</f>
        <v>182.21</v>
      </c>
      <c r="D6" s="82">
        <f t="shared" ref="D6:M6" si="0">SUM(D7:D12)</f>
        <v>59225</v>
      </c>
      <c r="E6" s="82">
        <f t="shared" si="0"/>
        <v>10</v>
      </c>
      <c r="F6" s="82">
        <f t="shared" si="0"/>
        <v>4</v>
      </c>
      <c r="G6" s="82">
        <f t="shared" si="0"/>
        <v>0</v>
      </c>
      <c r="H6" s="82">
        <f t="shared" si="0"/>
        <v>28</v>
      </c>
      <c r="I6" s="82">
        <f t="shared" si="0"/>
        <v>578</v>
      </c>
      <c r="J6" s="82">
        <f t="shared" si="0"/>
        <v>54</v>
      </c>
      <c r="K6" s="82">
        <f t="shared" si="0"/>
        <v>1</v>
      </c>
      <c r="L6" s="82">
        <f t="shared" si="0"/>
        <v>0</v>
      </c>
      <c r="M6" s="15">
        <f t="shared" si="0"/>
        <v>877.3</v>
      </c>
      <c r="N6" s="78"/>
    </row>
    <row r="7" ht="18.95" customHeight="1" spans="1:14">
      <c r="A7" s="78"/>
      <c r="B7" s="76" t="s">
        <v>20</v>
      </c>
      <c r="C7" s="82">
        <f>SUMIFS(明细!H:H,明细!$C:$C,$B7)</f>
        <v>9.51</v>
      </c>
      <c r="D7" s="82">
        <f>SUMIFS(明细!I:I,明细!$C:$C,$B7)</f>
        <v>6882</v>
      </c>
      <c r="E7" s="82">
        <f>SUMIFS(明细!J:J,明细!$C:$C,$B7)</f>
        <v>0</v>
      </c>
      <c r="F7" s="82">
        <f>SUMIFS(明细!K:K,明细!$C:$C,$B7)</f>
        <v>0</v>
      </c>
      <c r="G7" s="82">
        <f>SUMIFS(明细!L:L,明细!$C:$C,$B7)</f>
        <v>0</v>
      </c>
      <c r="H7" s="82">
        <f>SUMIFS(明细!M:M,明细!$C:$C,$B7)</f>
        <v>0</v>
      </c>
      <c r="I7" s="82">
        <f>SUMIFS(明细!N:N,明细!$C:$C,$B7)</f>
        <v>556</v>
      </c>
      <c r="J7" s="82">
        <f>SUMIFS(明细!O:O,明细!$C:$C,$B7)</f>
        <v>0</v>
      </c>
      <c r="K7" s="82">
        <f>SUMIFS(明细!P:P,明细!$C:$C,$B7)</f>
        <v>0</v>
      </c>
      <c r="L7" s="82">
        <f>SUMIFS(明细!Q:Q,明细!$C:$C,$B7)</f>
        <v>0</v>
      </c>
      <c r="M7" s="82">
        <f>ROUND(SUMIFS(明细!R:R,明细!$C:$C,$B7),1)</f>
        <v>108.1</v>
      </c>
      <c r="N7" s="78"/>
    </row>
    <row r="8" ht="18.95" customHeight="1" spans="1:14">
      <c r="A8" s="78"/>
      <c r="B8" s="76" t="s">
        <v>21</v>
      </c>
      <c r="C8" s="82">
        <f>SUMIFS(明细!H:H,明细!$C:$C,$B8)</f>
        <v>61.3</v>
      </c>
      <c r="D8" s="82">
        <f>SUMIFS(明细!I:I,明细!$C:$C,$B8)</f>
        <v>7136</v>
      </c>
      <c r="E8" s="82">
        <f>SUMIFS(明细!J:J,明细!$C:$C,$B8)</f>
        <v>0</v>
      </c>
      <c r="F8" s="82">
        <f>SUMIFS(明细!K:K,明细!$C:$C,$B8)</f>
        <v>0</v>
      </c>
      <c r="G8" s="82">
        <f>SUMIFS(明细!L:L,明细!$C:$C,$B8)</f>
        <v>0</v>
      </c>
      <c r="H8" s="82">
        <f>SUMIFS(明细!M:M,明细!$C:$C,$B8)</f>
        <v>0</v>
      </c>
      <c r="I8" s="82">
        <f>SUMIFS(明细!N:N,明细!$C:$C,$B8)</f>
        <v>0</v>
      </c>
      <c r="J8" s="82">
        <f>SUMIFS(明细!O:O,明细!$C:$C,$B8)</f>
        <v>0</v>
      </c>
      <c r="K8" s="82">
        <f>SUMIFS(明细!P:P,明细!$C:$C,$B8)</f>
        <v>0</v>
      </c>
      <c r="L8" s="82">
        <f>SUMIFS(明细!Q:Q,明细!$C:$C,$B8)</f>
        <v>0</v>
      </c>
      <c r="M8" s="82">
        <f>ROUND(SUMIFS(明细!R:R,明细!$C:$C,$B8),1)</f>
        <v>103.5</v>
      </c>
      <c r="N8" s="78"/>
    </row>
    <row r="9" ht="18.95" customHeight="1" spans="1:14">
      <c r="A9" s="78"/>
      <c r="B9" s="76" t="s">
        <v>22</v>
      </c>
      <c r="C9" s="82">
        <f>SUMIFS(明细!H:H,明细!$C:$C,$B9)</f>
        <v>62.6</v>
      </c>
      <c r="D9" s="82">
        <f>SUMIFS(明细!I:I,明细!$C:$C,$B9)</f>
        <v>34272</v>
      </c>
      <c r="E9" s="82">
        <f>SUMIFS(明细!J:J,明细!$C:$C,$B9)</f>
        <v>8</v>
      </c>
      <c r="F9" s="82">
        <f>SUMIFS(明细!K:K,明细!$C:$C,$B9)</f>
        <v>0</v>
      </c>
      <c r="G9" s="82">
        <f>SUMIFS(明细!L:L,明细!$C:$C,$B9)</f>
        <v>0</v>
      </c>
      <c r="H9" s="82">
        <f>SUMIFS(明细!M:M,明细!$C:$C,$B9)</f>
        <v>28</v>
      </c>
      <c r="I9" s="82">
        <f>SUMIFS(明细!N:N,明细!$C:$C,$B9)</f>
        <v>22</v>
      </c>
      <c r="J9" s="82">
        <f>SUMIFS(明细!O:O,明细!$C:$C,$B9)</f>
        <v>44</v>
      </c>
      <c r="K9" s="82">
        <f>SUMIFS(明细!P:P,明细!$C:$C,$B9)</f>
        <v>1</v>
      </c>
      <c r="L9" s="82">
        <f>SUMIFS(明细!Q:Q,明细!$C:$C,$B9)</f>
        <v>0</v>
      </c>
      <c r="M9" s="82">
        <f>ROUND(SUMIFS(明细!R:R,明细!$C:$C,$B9),1)</f>
        <v>505.5</v>
      </c>
      <c r="N9" s="78"/>
    </row>
    <row r="10" ht="18.95" customHeight="1" spans="1:14">
      <c r="A10" s="78"/>
      <c r="B10" s="76" t="s">
        <v>23</v>
      </c>
      <c r="C10" s="82">
        <f>SUMIFS(明细!H:H,明细!$C:$C,$B10)</f>
        <v>33.4</v>
      </c>
      <c r="D10" s="82">
        <f>SUMIFS(明细!I:I,明细!$C:$C,$B10)</f>
        <v>7423</v>
      </c>
      <c r="E10" s="82">
        <f>SUMIFS(明细!J:J,明细!$C:$C,$B10)</f>
        <v>2</v>
      </c>
      <c r="F10" s="82">
        <f>SUMIFS(明细!K:K,明细!$C:$C,$B10)</f>
        <v>4</v>
      </c>
      <c r="G10" s="82">
        <f>SUMIFS(明细!L:L,明细!$C:$C,$B10)</f>
        <v>0</v>
      </c>
      <c r="H10" s="82">
        <f>SUMIFS(明细!M:M,明细!$C:$C,$B10)</f>
        <v>0</v>
      </c>
      <c r="I10" s="82">
        <f>SUMIFS(明细!N:N,明细!$C:$C,$B10)</f>
        <v>0</v>
      </c>
      <c r="J10" s="82">
        <f>SUMIFS(明细!O:O,明细!$C:$C,$B10)</f>
        <v>10</v>
      </c>
      <c r="K10" s="82">
        <f>SUMIFS(明细!P:P,明细!$C:$C,$B10)</f>
        <v>0</v>
      </c>
      <c r="L10" s="82">
        <f>SUMIFS(明细!Q:Q,明细!$C:$C,$B10)</f>
        <v>0</v>
      </c>
      <c r="M10" s="82">
        <f>ROUND(SUMIFS(明细!R:R,明细!$C:$C,$B10),1)</f>
        <v>109.2</v>
      </c>
      <c r="N10" s="78"/>
    </row>
    <row r="11" ht="18.95" customHeight="1" spans="1:14">
      <c r="A11" s="78"/>
      <c r="B11" s="76" t="s">
        <v>24</v>
      </c>
      <c r="C11" s="82">
        <f>SUMIFS(明细!H:H,明细!$C:$C,$B11)</f>
        <v>3.8</v>
      </c>
      <c r="D11" s="82">
        <f>SUMIFS(明细!I:I,明细!$C:$C,$B11)</f>
        <v>700</v>
      </c>
      <c r="E11" s="82">
        <f>SUMIFS(明细!J:J,明细!$C:$C,$B11)</f>
        <v>0</v>
      </c>
      <c r="F11" s="82">
        <f>SUMIFS(明细!K:K,明细!$C:$C,$B11)</f>
        <v>0</v>
      </c>
      <c r="G11" s="82">
        <f>SUMIFS(明细!L:L,明细!$C:$C,$B11)</f>
        <v>0</v>
      </c>
      <c r="H11" s="82">
        <f>SUMIFS(明细!M:M,明细!$C:$C,$B11)</f>
        <v>0</v>
      </c>
      <c r="I11" s="82">
        <f>SUMIFS(明细!N:N,明细!$C:$C,$B11)</f>
        <v>0</v>
      </c>
      <c r="J11" s="82">
        <f>SUMIFS(明细!O:O,明细!$C:$C,$B11)</f>
        <v>0</v>
      </c>
      <c r="K11" s="82">
        <f>SUMIFS(明细!P:P,明细!$C:$C,$B11)</f>
        <v>0</v>
      </c>
      <c r="L11" s="82">
        <f>SUMIFS(明细!Q:Q,明细!$C:$C,$B11)</f>
        <v>0</v>
      </c>
      <c r="M11" s="82">
        <f>ROUND(SUMIFS(明细!R:R,明细!$C:$C,$B11),1)</f>
        <v>10.2</v>
      </c>
      <c r="N11" s="78"/>
    </row>
    <row r="12" ht="18.95" customHeight="1" spans="1:14">
      <c r="A12" s="78"/>
      <c r="B12" s="76" t="s">
        <v>25</v>
      </c>
      <c r="C12" s="82">
        <f>SUMIFS(明细!H:H,明细!$C:$C,$B12)</f>
        <v>11.6</v>
      </c>
      <c r="D12" s="82">
        <f>SUMIFS(明细!I:I,明细!$C:$C,$B12)</f>
        <v>2812</v>
      </c>
      <c r="E12" s="82">
        <f>SUMIFS(明细!J:J,明细!$C:$C,$B12)</f>
        <v>0</v>
      </c>
      <c r="F12" s="82">
        <f>SUMIFS(明细!K:K,明细!$C:$C,$B12)</f>
        <v>0</v>
      </c>
      <c r="G12" s="82">
        <f>SUMIFS(明细!L:L,明细!$C:$C,$B12)</f>
        <v>0</v>
      </c>
      <c r="H12" s="82">
        <f>SUMIFS(明细!M:M,明细!$C:$C,$B12)</f>
        <v>0</v>
      </c>
      <c r="I12" s="82">
        <f>SUMIFS(明细!N:N,明细!$C:$C,$B12)</f>
        <v>0</v>
      </c>
      <c r="J12" s="82">
        <f>SUMIFS(明细!O:O,明细!$C:$C,$B12)</f>
        <v>0</v>
      </c>
      <c r="K12" s="82">
        <f>SUMIFS(明细!P:P,明细!$C:$C,$B12)</f>
        <v>0</v>
      </c>
      <c r="L12" s="82">
        <f>SUMIFS(明细!Q:Q,明细!$C:$C,$B12)</f>
        <v>0</v>
      </c>
      <c r="M12" s="82">
        <f>ROUND(SUMIFS(明细!R:R,明细!$C:$C,$B12),1)</f>
        <v>40.8</v>
      </c>
      <c r="N12" s="78"/>
    </row>
  </sheetData>
  <mergeCells count="12">
    <mergeCell ref="A2:N2"/>
    <mergeCell ref="D3:L3"/>
    <mergeCell ref="E4:F4"/>
    <mergeCell ref="H4:K4"/>
    <mergeCell ref="A3:A5"/>
    <mergeCell ref="B3:B5"/>
    <mergeCell ref="C3:C5"/>
    <mergeCell ref="D4:D5"/>
    <mergeCell ref="G4:G5"/>
    <mergeCell ref="L4:L5"/>
    <mergeCell ref="M3:M5"/>
    <mergeCell ref="N3:N5"/>
  </mergeCells>
  <printOptions horizontalCentered="1"/>
  <pageMargins left="0.251388888888889" right="0.251388888888889" top="0.751388888888889" bottom="0.751388888888889" header="0.297916666666667" footer="0.297916666666667"/>
  <pageSetup paperSize="9" orientation="landscape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5"/>
  <sheetViews>
    <sheetView zoomScale="80" zoomScaleNormal="80" workbookViewId="0">
      <selection activeCell="L43" sqref="L43"/>
    </sheetView>
  </sheetViews>
  <sheetFormatPr defaultColWidth="9" defaultRowHeight="13.5"/>
  <cols>
    <col min="1" max="1" width="4.625" customWidth="1"/>
    <col min="2" max="2" width="6.625" customWidth="1"/>
    <col min="3" max="3" width="8.625" customWidth="1"/>
    <col min="5" max="5" width="6.625" customWidth="1"/>
    <col min="6" max="7" width="7.625" customWidth="1"/>
    <col min="8" max="8" width="9.125" style="1" customWidth="1"/>
    <col min="9" max="16" width="8.625" customWidth="1"/>
    <col min="17" max="17" width="7.625" customWidth="1"/>
    <col min="18" max="18" width="9.125" customWidth="1"/>
  </cols>
  <sheetData>
    <row r="1" ht="24.95" customHeight="1" spans="1:18">
      <c r="A1" s="2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4.95" customHeight="1" spans="1:18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3" t="s">
        <v>34</v>
      </c>
      <c r="I2" s="6" t="s">
        <v>5</v>
      </c>
      <c r="J2" s="7"/>
      <c r="K2" s="7"/>
      <c r="L2" s="7"/>
      <c r="M2" s="7"/>
      <c r="N2" s="7"/>
      <c r="O2" s="7"/>
      <c r="P2" s="7"/>
      <c r="Q2" s="9"/>
      <c r="R2" s="8" t="s">
        <v>6</v>
      </c>
    </row>
    <row r="3" ht="24.95" customHeight="1" spans="1:18">
      <c r="A3" s="3"/>
      <c r="B3" s="3"/>
      <c r="C3" s="3"/>
      <c r="D3" s="3"/>
      <c r="E3" s="3"/>
      <c r="F3" s="3"/>
      <c r="G3" s="3"/>
      <c r="H3" s="3"/>
      <c r="I3" s="8" t="s">
        <v>35</v>
      </c>
      <c r="J3" s="6" t="s">
        <v>36</v>
      </c>
      <c r="K3" s="9"/>
      <c r="L3" s="8" t="s">
        <v>37</v>
      </c>
      <c r="M3" s="6" t="s">
        <v>38</v>
      </c>
      <c r="N3" s="7"/>
      <c r="O3" s="7"/>
      <c r="P3" s="9"/>
      <c r="Q3" s="8" t="s">
        <v>12</v>
      </c>
      <c r="R3" s="14"/>
    </row>
    <row r="4" ht="45" customHeight="1" spans="1:18">
      <c r="A4" s="3"/>
      <c r="B4" s="3"/>
      <c r="C4" s="3"/>
      <c r="D4" s="3"/>
      <c r="E4" s="3"/>
      <c r="F4" s="3"/>
      <c r="G4" s="3"/>
      <c r="H4" s="3"/>
      <c r="I4" s="10"/>
      <c r="J4" s="11" t="s">
        <v>39</v>
      </c>
      <c r="K4" s="11" t="s">
        <v>40</v>
      </c>
      <c r="L4" s="10"/>
      <c r="M4" s="12" t="s">
        <v>41</v>
      </c>
      <c r="N4" s="12" t="s">
        <v>42</v>
      </c>
      <c r="O4" s="12" t="s">
        <v>43</v>
      </c>
      <c r="P4" s="12" t="s">
        <v>44</v>
      </c>
      <c r="Q4" s="10"/>
      <c r="R4" s="14"/>
    </row>
    <row r="5" spans="1:18">
      <c r="A5" s="78"/>
      <c r="B5" s="78"/>
      <c r="C5" s="78"/>
      <c r="D5" s="78"/>
      <c r="E5" s="78"/>
      <c r="F5" s="78"/>
      <c r="G5" s="78"/>
      <c r="H5" s="117">
        <f>SUM(H6:H95)</f>
        <v>90.7</v>
      </c>
      <c r="I5" s="201">
        <f t="shared" ref="I5" si="0">SUM(I6:I95)</f>
        <v>20422</v>
      </c>
      <c r="J5" s="201">
        <f t="shared" ref="J5:R5" si="1">SUM(J6:J95)</f>
        <v>11</v>
      </c>
      <c r="K5" s="201">
        <f t="shared" si="1"/>
        <v>115</v>
      </c>
      <c r="L5" s="201">
        <f t="shared" si="1"/>
        <v>0</v>
      </c>
      <c r="M5" s="201">
        <f t="shared" si="1"/>
        <v>42</v>
      </c>
      <c r="N5" s="201">
        <f t="shared" si="1"/>
        <v>48</v>
      </c>
      <c r="O5" s="201">
        <f t="shared" si="1"/>
        <v>107</v>
      </c>
      <c r="P5" s="201">
        <f t="shared" si="1"/>
        <v>2</v>
      </c>
      <c r="Q5" s="201">
        <f t="shared" si="1"/>
        <v>43</v>
      </c>
      <c r="R5" s="202">
        <f t="shared" si="1"/>
        <v>334.9036</v>
      </c>
    </row>
    <row r="6" spans="1:18">
      <c r="A6" s="82">
        <v>1</v>
      </c>
      <c r="B6" s="78" t="s">
        <v>45</v>
      </c>
      <c r="C6" s="78" t="s">
        <v>46</v>
      </c>
      <c r="D6" s="135" t="s">
        <v>47</v>
      </c>
      <c r="E6" s="78" t="s">
        <v>48</v>
      </c>
      <c r="F6" s="82" t="s">
        <v>49</v>
      </c>
      <c r="G6" s="82" t="s">
        <v>50</v>
      </c>
      <c r="H6" s="198">
        <v>0.1</v>
      </c>
      <c r="I6" s="82">
        <v>120</v>
      </c>
      <c r="J6" s="78"/>
      <c r="K6" s="82"/>
      <c r="L6" s="82"/>
      <c r="M6" s="82"/>
      <c r="N6" s="82"/>
      <c r="O6" s="82"/>
      <c r="P6" s="82"/>
      <c r="Q6" s="82"/>
      <c r="R6" s="15">
        <f>J6*0.4461+K6*0.1485+L6*0.15*0.004+I6*0.0145+M6*0.145+N6*0.015+O6*0.01+P6*0.16+Q6*0.2</f>
        <v>1.74</v>
      </c>
    </row>
    <row r="7" spans="1:18">
      <c r="A7" s="82">
        <v>2</v>
      </c>
      <c r="B7" s="78" t="s">
        <v>45</v>
      </c>
      <c r="C7" s="78" t="s">
        <v>46</v>
      </c>
      <c r="D7" s="135" t="s">
        <v>51</v>
      </c>
      <c r="E7" s="78" t="s">
        <v>52</v>
      </c>
      <c r="F7" s="82" t="s">
        <v>53</v>
      </c>
      <c r="G7" s="199" t="s">
        <v>54</v>
      </c>
      <c r="H7" s="198">
        <v>1.8</v>
      </c>
      <c r="I7" s="82">
        <v>100</v>
      </c>
      <c r="J7" s="78"/>
      <c r="K7" s="82"/>
      <c r="L7" s="82"/>
      <c r="M7" s="82"/>
      <c r="N7" s="82"/>
      <c r="O7" s="82"/>
      <c r="P7" s="82"/>
      <c r="Q7" s="82"/>
      <c r="R7" s="15">
        <f t="shared" ref="R7" si="2">J7*0.4461+K7*0.1485+L7*0.15*0.004+I7*0.0145+M7*0.145+N7*0.015+O7*0.01+P7*0.16+Q7*0.2</f>
        <v>1.45</v>
      </c>
    </row>
    <row r="8" spans="1:18">
      <c r="A8" s="82">
        <v>3</v>
      </c>
      <c r="B8" s="78" t="s">
        <v>45</v>
      </c>
      <c r="C8" s="78" t="s">
        <v>46</v>
      </c>
      <c r="D8" s="135" t="s">
        <v>55</v>
      </c>
      <c r="E8" s="78" t="s">
        <v>56</v>
      </c>
      <c r="F8" s="82" t="s">
        <v>53</v>
      </c>
      <c r="G8" s="82" t="s">
        <v>57</v>
      </c>
      <c r="H8" s="198">
        <v>1.2</v>
      </c>
      <c r="I8" s="82">
        <v>100</v>
      </c>
      <c r="J8" s="78"/>
      <c r="K8" s="82"/>
      <c r="L8" s="82"/>
      <c r="M8" s="82"/>
      <c r="N8" s="82"/>
      <c r="O8" s="82"/>
      <c r="P8" s="82"/>
      <c r="Q8" s="82"/>
      <c r="R8" s="15">
        <f t="shared" ref="R8:R39" si="3">J8*0.4461+K8*0.1485+L8*0.15*0.004+I8*0.0145+M8*0.145+N8*0.015+O8*0.01+P8*0.16+Q8*0.2</f>
        <v>1.45</v>
      </c>
    </row>
    <row r="9" spans="1:18">
      <c r="A9" s="82">
        <v>4</v>
      </c>
      <c r="B9" s="78" t="s">
        <v>45</v>
      </c>
      <c r="C9" s="78" t="s">
        <v>46</v>
      </c>
      <c r="D9" s="135" t="s">
        <v>58</v>
      </c>
      <c r="E9" s="78" t="s">
        <v>59</v>
      </c>
      <c r="F9" s="82" t="s">
        <v>60</v>
      </c>
      <c r="G9" s="82" t="s">
        <v>61</v>
      </c>
      <c r="H9" s="198">
        <v>0.3</v>
      </c>
      <c r="I9" s="82">
        <v>326</v>
      </c>
      <c r="J9" s="78"/>
      <c r="K9" s="82"/>
      <c r="L9" s="82"/>
      <c r="M9" s="82"/>
      <c r="N9" s="82"/>
      <c r="O9" s="82"/>
      <c r="P9" s="82"/>
      <c r="Q9" s="82"/>
      <c r="R9" s="15">
        <f t="shared" si="3"/>
        <v>4.727</v>
      </c>
    </row>
    <row r="10" spans="1:18">
      <c r="A10" s="82">
        <v>5</v>
      </c>
      <c r="B10" s="78" t="s">
        <v>45</v>
      </c>
      <c r="C10" s="78" t="s">
        <v>46</v>
      </c>
      <c r="D10" s="135" t="s">
        <v>62</v>
      </c>
      <c r="E10" s="78" t="s">
        <v>63</v>
      </c>
      <c r="F10" s="82" t="s">
        <v>64</v>
      </c>
      <c r="G10" s="199" t="s">
        <v>65</v>
      </c>
      <c r="H10" s="198">
        <v>0.6</v>
      </c>
      <c r="I10" s="82">
        <v>580</v>
      </c>
      <c r="J10" s="78"/>
      <c r="K10" s="82"/>
      <c r="L10" s="82"/>
      <c r="M10" s="82"/>
      <c r="N10" s="82"/>
      <c r="O10" s="82"/>
      <c r="P10" s="82"/>
      <c r="Q10" s="82"/>
      <c r="R10" s="15">
        <f t="shared" si="3"/>
        <v>8.41</v>
      </c>
    </row>
    <row r="11" spans="1:18">
      <c r="A11" s="82">
        <v>6</v>
      </c>
      <c r="B11" s="78" t="s">
        <v>45</v>
      </c>
      <c r="C11" s="78" t="s">
        <v>46</v>
      </c>
      <c r="D11" s="135" t="s">
        <v>66</v>
      </c>
      <c r="E11" s="78" t="s">
        <v>67</v>
      </c>
      <c r="F11" s="82" t="s">
        <v>68</v>
      </c>
      <c r="G11" s="199" t="s">
        <v>69</v>
      </c>
      <c r="H11" s="198">
        <v>0.2</v>
      </c>
      <c r="I11" s="82">
        <v>350</v>
      </c>
      <c r="J11" s="78"/>
      <c r="K11" s="82"/>
      <c r="L11" s="82"/>
      <c r="M11" s="82"/>
      <c r="N11" s="82"/>
      <c r="O11" s="82"/>
      <c r="P11" s="82"/>
      <c r="Q11" s="82"/>
      <c r="R11" s="15">
        <f t="shared" si="3"/>
        <v>5.075</v>
      </c>
    </row>
    <row r="12" spans="1:18">
      <c r="A12" s="82">
        <v>7</v>
      </c>
      <c r="B12" s="78" t="s">
        <v>45</v>
      </c>
      <c r="C12" s="78" t="s">
        <v>46</v>
      </c>
      <c r="D12" s="135" t="s">
        <v>70</v>
      </c>
      <c r="E12" s="78" t="s">
        <v>71</v>
      </c>
      <c r="F12" s="82" t="s">
        <v>72</v>
      </c>
      <c r="G12" s="82" t="s">
        <v>57</v>
      </c>
      <c r="H12" s="198">
        <v>0.3</v>
      </c>
      <c r="I12" s="82">
        <v>300</v>
      </c>
      <c r="J12" s="78"/>
      <c r="K12" s="82"/>
      <c r="L12" s="82"/>
      <c r="M12" s="82"/>
      <c r="N12" s="82"/>
      <c r="O12" s="82"/>
      <c r="P12" s="82"/>
      <c r="Q12" s="82"/>
      <c r="R12" s="15">
        <f t="shared" si="3"/>
        <v>4.35</v>
      </c>
    </row>
    <row r="13" spans="1:18">
      <c r="A13" s="82">
        <v>8</v>
      </c>
      <c r="B13" s="78" t="s">
        <v>45</v>
      </c>
      <c r="C13" s="78" t="s">
        <v>46</v>
      </c>
      <c r="D13" s="135" t="s">
        <v>73</v>
      </c>
      <c r="E13" s="78" t="s">
        <v>74</v>
      </c>
      <c r="F13" s="82" t="s">
        <v>75</v>
      </c>
      <c r="G13" s="82" t="s">
        <v>60</v>
      </c>
      <c r="H13" s="198">
        <v>0.1</v>
      </c>
      <c r="I13" s="82">
        <v>100</v>
      </c>
      <c r="J13" s="78"/>
      <c r="K13" s="82"/>
      <c r="L13" s="82"/>
      <c r="M13" s="82"/>
      <c r="N13" s="82"/>
      <c r="O13" s="82"/>
      <c r="P13" s="82"/>
      <c r="Q13" s="82"/>
      <c r="R13" s="15">
        <f t="shared" si="3"/>
        <v>1.45</v>
      </c>
    </row>
    <row r="14" spans="1:18">
      <c r="A14" s="82">
        <v>9</v>
      </c>
      <c r="B14" s="78" t="s">
        <v>45</v>
      </c>
      <c r="C14" s="78" t="s">
        <v>46</v>
      </c>
      <c r="D14" s="135" t="s">
        <v>76</v>
      </c>
      <c r="E14" s="78" t="s">
        <v>77</v>
      </c>
      <c r="F14" s="82" t="s">
        <v>78</v>
      </c>
      <c r="G14" s="82" t="s">
        <v>79</v>
      </c>
      <c r="H14" s="198">
        <v>0.5</v>
      </c>
      <c r="I14" s="82">
        <v>360</v>
      </c>
      <c r="J14" s="78"/>
      <c r="K14" s="82"/>
      <c r="L14" s="82"/>
      <c r="M14" s="82"/>
      <c r="N14" s="82"/>
      <c r="O14" s="82"/>
      <c r="P14" s="82"/>
      <c r="Q14" s="82"/>
      <c r="R14" s="15">
        <f t="shared" si="3"/>
        <v>5.22</v>
      </c>
    </row>
    <row r="15" spans="1:18">
      <c r="A15" s="82">
        <v>10</v>
      </c>
      <c r="B15" s="78" t="s">
        <v>45</v>
      </c>
      <c r="C15" s="78" t="s">
        <v>46</v>
      </c>
      <c r="D15" s="135" t="s">
        <v>80</v>
      </c>
      <c r="E15" s="78" t="s">
        <v>81</v>
      </c>
      <c r="F15" s="82" t="s">
        <v>82</v>
      </c>
      <c r="G15" s="82" t="s">
        <v>83</v>
      </c>
      <c r="H15" s="198">
        <v>0.9</v>
      </c>
      <c r="I15" s="82">
        <v>400</v>
      </c>
      <c r="J15" s="78"/>
      <c r="K15" s="82"/>
      <c r="L15" s="82"/>
      <c r="M15" s="82"/>
      <c r="N15" s="82"/>
      <c r="O15" s="82"/>
      <c r="P15" s="82"/>
      <c r="Q15" s="82"/>
      <c r="R15" s="15">
        <f t="shared" si="3"/>
        <v>5.8</v>
      </c>
    </row>
    <row r="16" spans="1:18">
      <c r="A16" s="82">
        <v>11</v>
      </c>
      <c r="B16" s="78" t="s">
        <v>45</v>
      </c>
      <c r="C16" s="78" t="s">
        <v>46</v>
      </c>
      <c r="D16" s="135" t="s">
        <v>84</v>
      </c>
      <c r="E16" s="78" t="s">
        <v>85</v>
      </c>
      <c r="F16" s="82" t="s">
        <v>86</v>
      </c>
      <c r="G16" s="82" t="s">
        <v>87</v>
      </c>
      <c r="H16" s="198">
        <v>0.2</v>
      </c>
      <c r="I16" s="82">
        <v>200</v>
      </c>
      <c r="J16" s="78"/>
      <c r="K16" s="82"/>
      <c r="L16" s="82"/>
      <c r="M16" s="82"/>
      <c r="N16" s="82"/>
      <c r="O16" s="82"/>
      <c r="P16" s="82"/>
      <c r="Q16" s="82"/>
      <c r="R16" s="15">
        <f t="shared" si="3"/>
        <v>2.9</v>
      </c>
    </row>
    <row r="17" spans="1:18">
      <c r="A17" s="82">
        <v>12</v>
      </c>
      <c r="B17" s="78" t="s">
        <v>45</v>
      </c>
      <c r="C17" s="78" t="s">
        <v>46</v>
      </c>
      <c r="D17" s="135" t="s">
        <v>88</v>
      </c>
      <c r="E17" s="78" t="s">
        <v>89</v>
      </c>
      <c r="F17" s="82" t="s">
        <v>90</v>
      </c>
      <c r="G17" s="82" t="s">
        <v>91</v>
      </c>
      <c r="H17" s="198">
        <v>0.3</v>
      </c>
      <c r="I17" s="82">
        <v>300</v>
      </c>
      <c r="J17" s="78"/>
      <c r="K17" s="82"/>
      <c r="L17" s="82"/>
      <c r="M17" s="82"/>
      <c r="N17" s="82"/>
      <c r="O17" s="82"/>
      <c r="P17" s="82"/>
      <c r="Q17" s="82"/>
      <c r="R17" s="15">
        <f t="shared" si="3"/>
        <v>4.35</v>
      </c>
    </row>
    <row r="18" spans="1:18">
      <c r="A18" s="82">
        <v>13</v>
      </c>
      <c r="B18" s="78" t="s">
        <v>45</v>
      </c>
      <c r="C18" s="78" t="s">
        <v>46</v>
      </c>
      <c r="D18" s="135" t="s">
        <v>92</v>
      </c>
      <c r="E18" s="78" t="s">
        <v>93</v>
      </c>
      <c r="F18" s="135" t="s">
        <v>57</v>
      </c>
      <c r="G18" s="78" t="s">
        <v>83</v>
      </c>
      <c r="H18" s="117">
        <v>0.1</v>
      </c>
      <c r="I18" s="82">
        <v>100</v>
      </c>
      <c r="J18" s="78"/>
      <c r="K18" s="82"/>
      <c r="L18" s="82"/>
      <c r="M18" s="82"/>
      <c r="N18" s="82"/>
      <c r="O18" s="82"/>
      <c r="P18" s="82"/>
      <c r="Q18" s="82"/>
      <c r="R18" s="15">
        <f t="shared" si="3"/>
        <v>1.45</v>
      </c>
    </row>
    <row r="19" spans="1:18">
      <c r="A19" s="82">
        <v>14</v>
      </c>
      <c r="B19" s="78" t="s">
        <v>45</v>
      </c>
      <c r="C19" s="78" t="s">
        <v>46</v>
      </c>
      <c r="D19" s="135" t="s">
        <v>94</v>
      </c>
      <c r="E19" s="78" t="s">
        <v>95</v>
      </c>
      <c r="F19" s="135" t="s">
        <v>96</v>
      </c>
      <c r="G19" s="135" t="s">
        <v>97</v>
      </c>
      <c r="H19" s="117">
        <v>2.3</v>
      </c>
      <c r="I19" s="82">
        <v>200</v>
      </c>
      <c r="J19" s="78"/>
      <c r="K19" s="82"/>
      <c r="L19" s="82"/>
      <c r="M19" s="82"/>
      <c r="N19" s="82"/>
      <c r="O19" s="82"/>
      <c r="P19" s="82"/>
      <c r="Q19" s="82"/>
      <c r="R19" s="15">
        <f t="shared" si="3"/>
        <v>2.9</v>
      </c>
    </row>
    <row r="20" spans="1:18">
      <c r="A20" s="82">
        <v>15</v>
      </c>
      <c r="B20" s="78" t="s">
        <v>45</v>
      </c>
      <c r="C20" s="78" t="s">
        <v>46</v>
      </c>
      <c r="D20" s="135" t="s">
        <v>98</v>
      </c>
      <c r="E20" s="78" t="s">
        <v>99</v>
      </c>
      <c r="F20" s="135" t="s">
        <v>100</v>
      </c>
      <c r="G20" s="135" t="s">
        <v>101</v>
      </c>
      <c r="H20" s="117">
        <v>0.1</v>
      </c>
      <c r="I20" s="82">
        <v>100</v>
      </c>
      <c r="J20" s="78"/>
      <c r="K20" s="82"/>
      <c r="L20" s="82"/>
      <c r="M20" s="82"/>
      <c r="N20" s="82"/>
      <c r="O20" s="82"/>
      <c r="P20" s="82"/>
      <c r="Q20" s="82"/>
      <c r="R20" s="15">
        <f t="shared" si="3"/>
        <v>1.45</v>
      </c>
    </row>
    <row r="21" spans="1:18">
      <c r="A21" s="82">
        <v>16</v>
      </c>
      <c r="B21" s="78" t="s">
        <v>45</v>
      </c>
      <c r="C21" s="78" t="s">
        <v>46</v>
      </c>
      <c r="D21" s="135" t="s">
        <v>98</v>
      </c>
      <c r="E21" s="78" t="s">
        <v>99</v>
      </c>
      <c r="F21" s="135" t="s">
        <v>102</v>
      </c>
      <c r="G21" s="135" t="s">
        <v>96</v>
      </c>
      <c r="H21" s="117">
        <v>0.5</v>
      </c>
      <c r="I21" s="82">
        <v>300</v>
      </c>
      <c r="J21" s="78"/>
      <c r="K21" s="82"/>
      <c r="L21" s="82"/>
      <c r="M21" s="82"/>
      <c r="N21" s="82"/>
      <c r="O21" s="82"/>
      <c r="P21" s="82"/>
      <c r="Q21" s="82"/>
      <c r="R21" s="15">
        <f t="shared" si="3"/>
        <v>4.35</v>
      </c>
    </row>
    <row r="22" spans="1:18">
      <c r="A22" s="82">
        <v>17</v>
      </c>
      <c r="B22" s="76" t="s">
        <v>45</v>
      </c>
      <c r="C22" s="76" t="s">
        <v>103</v>
      </c>
      <c r="D22" s="76" t="s">
        <v>104</v>
      </c>
      <c r="E22" s="76" t="s">
        <v>105</v>
      </c>
      <c r="F22" s="76" t="s">
        <v>83</v>
      </c>
      <c r="G22" s="76" t="s">
        <v>106</v>
      </c>
      <c r="H22" s="77">
        <v>0.1</v>
      </c>
      <c r="I22" s="75"/>
      <c r="J22" s="76"/>
      <c r="K22" s="75"/>
      <c r="L22" s="75"/>
      <c r="M22" s="75"/>
      <c r="N22" s="75"/>
      <c r="O22" s="75"/>
      <c r="P22" s="75">
        <v>1</v>
      </c>
      <c r="Q22" s="75"/>
      <c r="R22" s="15">
        <f t="shared" si="3"/>
        <v>0.16</v>
      </c>
    </row>
    <row r="23" spans="1:18">
      <c r="A23" s="82">
        <v>18</v>
      </c>
      <c r="B23" s="76" t="s">
        <v>45</v>
      </c>
      <c r="C23" s="76" t="s">
        <v>103</v>
      </c>
      <c r="D23" s="76" t="s">
        <v>107</v>
      </c>
      <c r="E23" s="76" t="s">
        <v>108</v>
      </c>
      <c r="F23" s="76" t="s">
        <v>109</v>
      </c>
      <c r="G23" s="76" t="s">
        <v>106</v>
      </c>
      <c r="H23" s="77">
        <v>1.4</v>
      </c>
      <c r="I23" s="75"/>
      <c r="J23" s="76"/>
      <c r="K23" s="75">
        <v>4</v>
      </c>
      <c r="L23" s="75"/>
      <c r="M23" s="75"/>
      <c r="N23" s="75"/>
      <c r="O23" s="75"/>
      <c r="P23" s="75"/>
      <c r="Q23" s="75"/>
      <c r="R23" s="15">
        <f t="shared" si="3"/>
        <v>0.594</v>
      </c>
    </row>
    <row r="24" spans="1:18">
      <c r="A24" s="82">
        <v>19</v>
      </c>
      <c r="B24" s="76" t="s">
        <v>45</v>
      </c>
      <c r="C24" s="76" t="s">
        <v>103</v>
      </c>
      <c r="D24" s="76" t="s">
        <v>110</v>
      </c>
      <c r="E24" s="76" t="s">
        <v>111</v>
      </c>
      <c r="F24" s="200" t="s">
        <v>112</v>
      </c>
      <c r="G24" s="200" t="s">
        <v>113</v>
      </c>
      <c r="H24" s="77">
        <v>0.3</v>
      </c>
      <c r="I24" s="75"/>
      <c r="J24" s="76"/>
      <c r="K24" s="75">
        <v>2</v>
      </c>
      <c r="L24" s="75"/>
      <c r="M24" s="75"/>
      <c r="N24" s="75"/>
      <c r="O24" s="75"/>
      <c r="P24" s="75"/>
      <c r="Q24" s="75"/>
      <c r="R24" s="15">
        <f t="shared" si="3"/>
        <v>0.297</v>
      </c>
    </row>
    <row r="25" spans="1:18">
      <c r="A25" s="82">
        <v>20</v>
      </c>
      <c r="B25" s="76" t="s">
        <v>45</v>
      </c>
      <c r="C25" s="76" t="s">
        <v>103</v>
      </c>
      <c r="D25" s="76" t="s">
        <v>114</v>
      </c>
      <c r="E25" s="76" t="s">
        <v>115</v>
      </c>
      <c r="F25" s="200" t="s">
        <v>82</v>
      </c>
      <c r="G25" s="200" t="s">
        <v>112</v>
      </c>
      <c r="H25" s="77">
        <v>0.1</v>
      </c>
      <c r="I25" s="75"/>
      <c r="J25" s="76"/>
      <c r="K25" s="75">
        <v>2</v>
      </c>
      <c r="L25" s="75"/>
      <c r="M25" s="75"/>
      <c r="N25" s="75"/>
      <c r="O25" s="75"/>
      <c r="P25" s="75"/>
      <c r="Q25" s="75"/>
      <c r="R25" s="15">
        <f t="shared" si="3"/>
        <v>0.297</v>
      </c>
    </row>
    <row r="26" spans="1:18">
      <c r="A26" s="82">
        <v>21</v>
      </c>
      <c r="B26" s="76" t="s">
        <v>45</v>
      </c>
      <c r="C26" s="76" t="s">
        <v>103</v>
      </c>
      <c r="D26" s="76" t="s">
        <v>116</v>
      </c>
      <c r="E26" s="76" t="s">
        <v>117</v>
      </c>
      <c r="F26" s="76" t="s">
        <v>53</v>
      </c>
      <c r="G26" s="76" t="s">
        <v>83</v>
      </c>
      <c r="H26" s="77">
        <v>1.3</v>
      </c>
      <c r="I26" s="75"/>
      <c r="J26" s="76"/>
      <c r="K26" s="75">
        <v>4</v>
      </c>
      <c r="L26" s="75"/>
      <c r="M26" s="75"/>
      <c r="N26" s="75"/>
      <c r="O26" s="75"/>
      <c r="P26" s="75"/>
      <c r="Q26" s="75"/>
      <c r="R26" s="15">
        <f t="shared" si="3"/>
        <v>0.594</v>
      </c>
    </row>
    <row r="27" spans="1:18">
      <c r="A27" s="82">
        <v>22</v>
      </c>
      <c r="B27" s="76" t="s">
        <v>45</v>
      </c>
      <c r="C27" s="76" t="s">
        <v>103</v>
      </c>
      <c r="D27" s="76" t="s">
        <v>118</v>
      </c>
      <c r="E27" s="76" t="s">
        <v>119</v>
      </c>
      <c r="F27" s="200" t="s">
        <v>120</v>
      </c>
      <c r="G27" s="200" t="s">
        <v>121</v>
      </c>
      <c r="H27" s="77">
        <v>0.2</v>
      </c>
      <c r="I27" s="75"/>
      <c r="J27" s="76"/>
      <c r="K27" s="75">
        <v>2</v>
      </c>
      <c r="L27" s="75"/>
      <c r="M27" s="75"/>
      <c r="N27" s="75"/>
      <c r="O27" s="75"/>
      <c r="P27" s="75"/>
      <c r="Q27" s="75"/>
      <c r="R27" s="15">
        <f t="shared" si="3"/>
        <v>0.297</v>
      </c>
    </row>
    <row r="28" spans="1:18">
      <c r="A28" s="82">
        <v>23</v>
      </c>
      <c r="B28" s="76" t="s">
        <v>45</v>
      </c>
      <c r="C28" s="76" t="s">
        <v>103</v>
      </c>
      <c r="D28" s="76" t="s">
        <v>122</v>
      </c>
      <c r="E28" s="76" t="s">
        <v>123</v>
      </c>
      <c r="F28" s="200" t="s">
        <v>82</v>
      </c>
      <c r="G28" s="200" t="s">
        <v>124</v>
      </c>
      <c r="H28" s="77">
        <v>2.5</v>
      </c>
      <c r="I28" s="75">
        <v>300</v>
      </c>
      <c r="J28" s="76"/>
      <c r="K28" s="75">
        <v>4</v>
      </c>
      <c r="L28" s="75"/>
      <c r="M28" s="75"/>
      <c r="N28" s="75"/>
      <c r="O28" s="75"/>
      <c r="P28" s="75"/>
      <c r="Q28" s="75"/>
      <c r="R28" s="15">
        <f t="shared" si="3"/>
        <v>4.944</v>
      </c>
    </row>
    <row r="29" spans="1:18">
      <c r="A29" s="82">
        <v>24</v>
      </c>
      <c r="B29" s="76" t="s">
        <v>45</v>
      </c>
      <c r="C29" s="76" t="s">
        <v>103</v>
      </c>
      <c r="D29" s="76" t="s">
        <v>125</v>
      </c>
      <c r="E29" s="76" t="s">
        <v>126</v>
      </c>
      <c r="F29" s="200" t="s">
        <v>127</v>
      </c>
      <c r="G29" s="200" t="s">
        <v>128</v>
      </c>
      <c r="H29" s="77">
        <v>1.6</v>
      </c>
      <c r="I29" s="75">
        <v>300</v>
      </c>
      <c r="J29" s="76"/>
      <c r="K29" s="75">
        <v>2</v>
      </c>
      <c r="L29" s="75"/>
      <c r="M29" s="75"/>
      <c r="N29" s="75"/>
      <c r="O29" s="75"/>
      <c r="P29" s="75"/>
      <c r="Q29" s="75"/>
      <c r="R29" s="15">
        <f t="shared" si="3"/>
        <v>4.647</v>
      </c>
    </row>
    <row r="30" spans="1:18">
      <c r="A30" s="82">
        <v>25</v>
      </c>
      <c r="B30" s="76" t="s">
        <v>45</v>
      </c>
      <c r="C30" s="76" t="s">
        <v>103</v>
      </c>
      <c r="D30" s="76" t="s">
        <v>129</v>
      </c>
      <c r="E30" s="76" t="s">
        <v>130</v>
      </c>
      <c r="F30" s="200" t="s">
        <v>75</v>
      </c>
      <c r="G30" s="200" t="s">
        <v>112</v>
      </c>
      <c r="H30" s="77">
        <v>0.4</v>
      </c>
      <c r="I30" s="75"/>
      <c r="J30" s="76"/>
      <c r="K30" s="75">
        <v>2</v>
      </c>
      <c r="L30" s="75"/>
      <c r="M30" s="75"/>
      <c r="N30" s="75"/>
      <c r="O30" s="75"/>
      <c r="P30" s="75"/>
      <c r="Q30" s="75"/>
      <c r="R30" s="15">
        <f t="shared" si="3"/>
        <v>0.297</v>
      </c>
    </row>
    <row r="31" spans="1:18">
      <c r="A31" s="82">
        <v>26</v>
      </c>
      <c r="B31" s="76" t="s">
        <v>45</v>
      </c>
      <c r="C31" s="76" t="s">
        <v>103</v>
      </c>
      <c r="D31" s="76" t="s">
        <v>131</v>
      </c>
      <c r="E31" s="76" t="s">
        <v>132</v>
      </c>
      <c r="F31" s="200" t="s">
        <v>133</v>
      </c>
      <c r="G31" s="200" t="s">
        <v>128</v>
      </c>
      <c r="H31" s="77">
        <v>0.2</v>
      </c>
      <c r="I31" s="75"/>
      <c r="J31" s="76"/>
      <c r="K31" s="75">
        <v>2</v>
      </c>
      <c r="L31" s="75"/>
      <c r="M31" s="75"/>
      <c r="N31" s="75"/>
      <c r="O31" s="75"/>
      <c r="P31" s="75"/>
      <c r="Q31" s="75"/>
      <c r="R31" s="15">
        <f t="shared" si="3"/>
        <v>0.297</v>
      </c>
    </row>
    <row r="32" spans="1:18">
      <c r="A32" s="82">
        <v>27</v>
      </c>
      <c r="B32" s="76" t="s">
        <v>45</v>
      </c>
      <c r="C32" s="76" t="s">
        <v>103</v>
      </c>
      <c r="D32" s="76" t="s">
        <v>134</v>
      </c>
      <c r="E32" s="76" t="s">
        <v>135</v>
      </c>
      <c r="F32" s="200" t="s">
        <v>83</v>
      </c>
      <c r="G32" s="200" t="s">
        <v>136</v>
      </c>
      <c r="H32" s="77">
        <v>2.3</v>
      </c>
      <c r="I32" s="75"/>
      <c r="J32" s="76"/>
      <c r="K32" s="75">
        <v>4</v>
      </c>
      <c r="L32" s="75"/>
      <c r="M32" s="75"/>
      <c r="N32" s="75"/>
      <c r="O32" s="75"/>
      <c r="P32" s="75"/>
      <c r="Q32" s="75"/>
      <c r="R32" s="15">
        <f t="shared" si="3"/>
        <v>0.594</v>
      </c>
    </row>
    <row r="33" spans="1:18">
      <c r="A33" s="82">
        <v>28</v>
      </c>
      <c r="B33" s="76" t="s">
        <v>45</v>
      </c>
      <c r="C33" s="76" t="s">
        <v>103</v>
      </c>
      <c r="D33" s="76" t="s">
        <v>137</v>
      </c>
      <c r="E33" s="76" t="s">
        <v>138</v>
      </c>
      <c r="F33" s="200" t="s">
        <v>128</v>
      </c>
      <c r="G33" s="200" t="s">
        <v>64</v>
      </c>
      <c r="H33" s="77">
        <v>0.2</v>
      </c>
      <c r="I33" s="75"/>
      <c r="J33" s="76"/>
      <c r="K33" s="75">
        <v>2</v>
      </c>
      <c r="L33" s="75"/>
      <c r="M33" s="75"/>
      <c r="N33" s="75"/>
      <c r="O33" s="75"/>
      <c r="P33" s="75"/>
      <c r="Q33" s="75"/>
      <c r="R33" s="15">
        <f t="shared" si="3"/>
        <v>0.297</v>
      </c>
    </row>
    <row r="34" spans="1:18">
      <c r="A34" s="82">
        <v>29</v>
      </c>
      <c r="B34" s="76" t="s">
        <v>45</v>
      </c>
      <c r="C34" s="76" t="s">
        <v>103</v>
      </c>
      <c r="D34" s="76" t="s">
        <v>139</v>
      </c>
      <c r="E34" s="76" t="s">
        <v>140</v>
      </c>
      <c r="F34" s="200" t="s">
        <v>112</v>
      </c>
      <c r="G34" s="200" t="s">
        <v>83</v>
      </c>
      <c r="H34" s="77">
        <v>0.8</v>
      </c>
      <c r="I34" s="75"/>
      <c r="J34" s="76"/>
      <c r="K34" s="75">
        <v>6</v>
      </c>
      <c r="L34" s="75"/>
      <c r="M34" s="75"/>
      <c r="N34" s="75"/>
      <c r="O34" s="75"/>
      <c r="P34" s="75"/>
      <c r="Q34" s="75"/>
      <c r="R34" s="15">
        <f t="shared" si="3"/>
        <v>0.891</v>
      </c>
    </row>
    <row r="35" spans="1:18">
      <c r="A35" s="82">
        <v>30</v>
      </c>
      <c r="B35" s="76" t="s">
        <v>45</v>
      </c>
      <c r="C35" s="76" t="s">
        <v>103</v>
      </c>
      <c r="D35" s="76" t="s">
        <v>141</v>
      </c>
      <c r="E35" s="76" t="s">
        <v>142</v>
      </c>
      <c r="F35" s="200" t="s">
        <v>143</v>
      </c>
      <c r="G35" s="200" t="s">
        <v>144</v>
      </c>
      <c r="H35" s="77">
        <v>0.2</v>
      </c>
      <c r="I35" s="75"/>
      <c r="J35" s="76"/>
      <c r="K35" s="75">
        <v>2</v>
      </c>
      <c r="L35" s="75"/>
      <c r="M35" s="75"/>
      <c r="N35" s="75"/>
      <c r="O35" s="75"/>
      <c r="P35" s="75"/>
      <c r="Q35" s="75"/>
      <c r="R35" s="15">
        <f t="shared" si="3"/>
        <v>0.297</v>
      </c>
    </row>
    <row r="36" spans="1:18">
      <c r="A36" s="82">
        <v>31</v>
      </c>
      <c r="B36" s="76" t="s">
        <v>45</v>
      </c>
      <c r="C36" s="76" t="s">
        <v>103</v>
      </c>
      <c r="D36" s="76" t="s">
        <v>145</v>
      </c>
      <c r="E36" s="76" t="s">
        <v>146</v>
      </c>
      <c r="F36" s="200" t="s">
        <v>147</v>
      </c>
      <c r="G36" s="200" t="s">
        <v>148</v>
      </c>
      <c r="H36" s="77">
        <v>3</v>
      </c>
      <c r="I36" s="75">
        <v>300</v>
      </c>
      <c r="J36" s="76"/>
      <c r="K36" s="75">
        <v>10</v>
      </c>
      <c r="L36" s="75"/>
      <c r="M36" s="75"/>
      <c r="N36" s="75"/>
      <c r="O36" s="75"/>
      <c r="P36" s="75"/>
      <c r="Q36" s="75"/>
      <c r="R36" s="15">
        <f t="shared" si="3"/>
        <v>5.835</v>
      </c>
    </row>
    <row r="37" spans="1:18">
      <c r="A37" s="82">
        <v>32</v>
      </c>
      <c r="B37" s="76" t="s">
        <v>45</v>
      </c>
      <c r="C37" s="76" t="s">
        <v>103</v>
      </c>
      <c r="D37" s="76" t="s">
        <v>149</v>
      </c>
      <c r="E37" s="76" t="s">
        <v>150</v>
      </c>
      <c r="F37" s="200" t="s">
        <v>54</v>
      </c>
      <c r="G37" s="200" t="s">
        <v>151</v>
      </c>
      <c r="H37" s="77">
        <v>3</v>
      </c>
      <c r="I37" s="75">
        <v>650</v>
      </c>
      <c r="J37" s="76"/>
      <c r="K37" s="75">
        <v>2</v>
      </c>
      <c r="L37" s="75"/>
      <c r="M37" s="75"/>
      <c r="N37" s="75"/>
      <c r="O37" s="75"/>
      <c r="P37" s="75"/>
      <c r="Q37" s="75"/>
      <c r="R37" s="15">
        <f t="shared" si="3"/>
        <v>9.722</v>
      </c>
    </row>
    <row r="38" spans="1:18">
      <c r="A38" s="82">
        <v>33</v>
      </c>
      <c r="B38" s="76" t="s">
        <v>45</v>
      </c>
      <c r="C38" s="76" t="s">
        <v>103</v>
      </c>
      <c r="D38" s="76" t="s">
        <v>152</v>
      </c>
      <c r="E38" s="76" t="s">
        <v>153</v>
      </c>
      <c r="F38" s="200" t="s">
        <v>154</v>
      </c>
      <c r="G38" s="200" t="s">
        <v>155</v>
      </c>
      <c r="H38" s="77">
        <v>0.2</v>
      </c>
      <c r="I38" s="75">
        <v>150</v>
      </c>
      <c r="J38" s="76"/>
      <c r="K38" s="75">
        <v>2</v>
      </c>
      <c r="L38" s="75"/>
      <c r="M38" s="75"/>
      <c r="N38" s="75"/>
      <c r="O38" s="75"/>
      <c r="P38" s="75"/>
      <c r="Q38" s="75"/>
      <c r="R38" s="15">
        <f t="shared" si="3"/>
        <v>2.472</v>
      </c>
    </row>
    <row r="39" spans="1:18">
      <c r="A39" s="82">
        <v>34</v>
      </c>
      <c r="B39" s="76" t="s">
        <v>45</v>
      </c>
      <c r="C39" s="76" t="s">
        <v>103</v>
      </c>
      <c r="D39" s="76" t="s">
        <v>156</v>
      </c>
      <c r="E39" s="76" t="s">
        <v>157</v>
      </c>
      <c r="F39" s="22" t="s">
        <v>82</v>
      </c>
      <c r="G39" s="200" t="s">
        <v>112</v>
      </c>
      <c r="H39" s="77">
        <v>0.1</v>
      </c>
      <c r="I39" s="75">
        <v>100</v>
      </c>
      <c r="J39" s="76"/>
      <c r="K39" s="75"/>
      <c r="L39" s="75"/>
      <c r="M39" s="75"/>
      <c r="N39" s="75"/>
      <c r="O39" s="75"/>
      <c r="P39" s="75"/>
      <c r="Q39" s="75"/>
      <c r="R39" s="15">
        <f t="shared" si="3"/>
        <v>1.45</v>
      </c>
    </row>
    <row r="40" spans="1:18">
      <c r="A40" s="82">
        <v>35</v>
      </c>
      <c r="B40" s="76" t="s">
        <v>45</v>
      </c>
      <c r="C40" s="76" t="s">
        <v>103</v>
      </c>
      <c r="D40" s="76" t="s">
        <v>158</v>
      </c>
      <c r="E40" s="76" t="s">
        <v>159</v>
      </c>
      <c r="F40" s="200" t="s">
        <v>100</v>
      </c>
      <c r="G40" s="200" t="s">
        <v>127</v>
      </c>
      <c r="H40" s="77">
        <v>0.3</v>
      </c>
      <c r="I40" s="75">
        <v>250</v>
      </c>
      <c r="J40" s="76"/>
      <c r="K40" s="75"/>
      <c r="L40" s="75"/>
      <c r="M40" s="75"/>
      <c r="N40" s="75"/>
      <c r="O40" s="75"/>
      <c r="P40" s="75"/>
      <c r="Q40" s="75"/>
      <c r="R40" s="15">
        <f t="shared" ref="R40:R71" si="4">J40*0.4461+K40*0.1485+L40*0.15*0.004+I40*0.0145+M40*0.145+N40*0.015+O40*0.01+P40*0.16+Q40*0.2</f>
        <v>3.625</v>
      </c>
    </row>
    <row r="41" spans="1:18">
      <c r="A41" s="82">
        <v>36</v>
      </c>
      <c r="B41" s="76" t="s">
        <v>45</v>
      </c>
      <c r="C41" s="76" t="s">
        <v>160</v>
      </c>
      <c r="D41" s="76" t="s">
        <v>161</v>
      </c>
      <c r="E41" s="214" t="s">
        <v>162</v>
      </c>
      <c r="F41" s="76" t="s">
        <v>100</v>
      </c>
      <c r="G41" s="76" t="s">
        <v>163</v>
      </c>
      <c r="H41" s="77">
        <v>1.2</v>
      </c>
      <c r="I41" s="75">
        <v>70</v>
      </c>
      <c r="J41" s="76"/>
      <c r="K41" s="75"/>
      <c r="L41" s="75"/>
      <c r="M41" s="75"/>
      <c r="N41" s="75">
        <v>4</v>
      </c>
      <c r="O41" s="75"/>
      <c r="P41" s="75"/>
      <c r="Q41" s="75"/>
      <c r="R41" s="15">
        <f t="shared" si="4"/>
        <v>1.075</v>
      </c>
    </row>
    <row r="42" spans="1:18">
      <c r="A42" s="82">
        <v>37</v>
      </c>
      <c r="B42" s="76" t="s">
        <v>45</v>
      </c>
      <c r="C42" s="76" t="s">
        <v>160</v>
      </c>
      <c r="D42" s="76" t="s">
        <v>164</v>
      </c>
      <c r="E42" s="76" t="s">
        <v>165</v>
      </c>
      <c r="F42" s="76" t="s">
        <v>100</v>
      </c>
      <c r="G42" s="76" t="s">
        <v>166</v>
      </c>
      <c r="H42" s="77">
        <v>1.6</v>
      </c>
      <c r="I42" s="75">
        <v>40</v>
      </c>
      <c r="J42" s="76"/>
      <c r="K42" s="75"/>
      <c r="L42" s="75"/>
      <c r="M42" s="75"/>
      <c r="N42" s="75">
        <v>2</v>
      </c>
      <c r="O42" s="75"/>
      <c r="P42" s="75"/>
      <c r="Q42" s="75">
        <v>4</v>
      </c>
      <c r="R42" s="15">
        <f t="shared" si="4"/>
        <v>1.41</v>
      </c>
    </row>
    <row r="43" spans="1:18">
      <c r="A43" s="82">
        <v>38</v>
      </c>
      <c r="B43" s="76" t="s">
        <v>45</v>
      </c>
      <c r="C43" s="76" t="s">
        <v>160</v>
      </c>
      <c r="D43" s="76" t="s">
        <v>167</v>
      </c>
      <c r="E43" s="76" t="s">
        <v>168</v>
      </c>
      <c r="F43" s="76" t="s">
        <v>82</v>
      </c>
      <c r="G43" s="76" t="s">
        <v>112</v>
      </c>
      <c r="H43" s="77">
        <v>0.1</v>
      </c>
      <c r="I43" s="75">
        <v>80</v>
      </c>
      <c r="J43" s="76"/>
      <c r="K43" s="75"/>
      <c r="L43" s="75"/>
      <c r="M43" s="75"/>
      <c r="N43" s="75">
        <v>2</v>
      </c>
      <c r="O43" s="75"/>
      <c r="P43" s="75"/>
      <c r="Q43" s="75"/>
      <c r="R43" s="15">
        <f t="shared" si="4"/>
        <v>1.19</v>
      </c>
    </row>
    <row r="44" spans="1:18">
      <c r="A44" s="82">
        <v>39</v>
      </c>
      <c r="B44" s="76" t="s">
        <v>45</v>
      </c>
      <c r="C44" s="76" t="s">
        <v>160</v>
      </c>
      <c r="D44" s="76" t="s">
        <v>169</v>
      </c>
      <c r="E44" s="76" t="s">
        <v>170</v>
      </c>
      <c r="F44" s="76" t="s">
        <v>100</v>
      </c>
      <c r="G44" s="76" t="s">
        <v>64</v>
      </c>
      <c r="H44" s="77">
        <v>2</v>
      </c>
      <c r="I44" s="75">
        <v>300</v>
      </c>
      <c r="J44" s="76">
        <v>3</v>
      </c>
      <c r="K44" s="75"/>
      <c r="L44" s="75"/>
      <c r="M44" s="75"/>
      <c r="N44" s="75"/>
      <c r="O44" s="75"/>
      <c r="P44" s="75"/>
      <c r="Q44" s="75">
        <v>6</v>
      </c>
      <c r="R44" s="15">
        <f t="shared" si="4"/>
        <v>6.8883</v>
      </c>
    </row>
    <row r="45" spans="1:18">
      <c r="A45" s="82">
        <v>40</v>
      </c>
      <c r="B45" s="76" t="s">
        <v>45</v>
      </c>
      <c r="C45" s="76" t="s">
        <v>160</v>
      </c>
      <c r="D45" s="76" t="s">
        <v>171</v>
      </c>
      <c r="E45" s="76" t="s">
        <v>172</v>
      </c>
      <c r="F45" s="76" t="s">
        <v>72</v>
      </c>
      <c r="G45" s="76" t="s">
        <v>173</v>
      </c>
      <c r="H45" s="77">
        <v>2.9</v>
      </c>
      <c r="I45" s="75">
        <v>300</v>
      </c>
      <c r="J45" s="76">
        <v>2</v>
      </c>
      <c r="K45" s="75"/>
      <c r="L45" s="75"/>
      <c r="M45" s="75"/>
      <c r="N45" s="75"/>
      <c r="O45" s="75"/>
      <c r="P45" s="75"/>
      <c r="Q45" s="75">
        <v>4</v>
      </c>
      <c r="R45" s="15">
        <f t="shared" si="4"/>
        <v>6.0422</v>
      </c>
    </row>
    <row r="46" spans="1:18">
      <c r="A46" s="82">
        <v>41</v>
      </c>
      <c r="B46" s="76" t="s">
        <v>45</v>
      </c>
      <c r="C46" s="76" t="s">
        <v>160</v>
      </c>
      <c r="D46" s="76" t="s">
        <v>174</v>
      </c>
      <c r="E46" s="76" t="s">
        <v>175</v>
      </c>
      <c r="F46" s="76" t="s">
        <v>176</v>
      </c>
      <c r="G46" s="76" t="s">
        <v>177</v>
      </c>
      <c r="H46" s="77">
        <v>0.1</v>
      </c>
      <c r="I46" s="75">
        <v>100</v>
      </c>
      <c r="J46" s="76">
        <v>1</v>
      </c>
      <c r="K46" s="75"/>
      <c r="L46" s="75"/>
      <c r="M46" s="75"/>
      <c r="N46" s="75"/>
      <c r="O46" s="75"/>
      <c r="P46" s="75"/>
      <c r="Q46" s="75">
        <v>2</v>
      </c>
      <c r="R46" s="15">
        <f t="shared" si="4"/>
        <v>2.2961</v>
      </c>
    </row>
    <row r="47" spans="1:18">
      <c r="A47" s="82">
        <v>42</v>
      </c>
      <c r="B47" s="76" t="s">
        <v>45</v>
      </c>
      <c r="C47" s="76" t="s">
        <v>160</v>
      </c>
      <c r="D47" s="76" t="s">
        <v>178</v>
      </c>
      <c r="E47" s="76" t="s">
        <v>179</v>
      </c>
      <c r="F47" s="76" t="s">
        <v>75</v>
      </c>
      <c r="G47" s="76" t="s">
        <v>180</v>
      </c>
      <c r="H47" s="77">
        <v>0.7</v>
      </c>
      <c r="I47" s="75">
        <v>300</v>
      </c>
      <c r="J47" s="76">
        <v>2</v>
      </c>
      <c r="K47" s="75"/>
      <c r="L47" s="75"/>
      <c r="M47" s="75"/>
      <c r="N47" s="75"/>
      <c r="O47" s="75"/>
      <c r="P47" s="75"/>
      <c r="Q47" s="75">
        <v>4</v>
      </c>
      <c r="R47" s="15">
        <f t="shared" si="4"/>
        <v>6.0422</v>
      </c>
    </row>
    <row r="48" spans="1:18">
      <c r="A48" s="82">
        <v>43</v>
      </c>
      <c r="B48" s="76" t="s">
        <v>45</v>
      </c>
      <c r="C48" s="76" t="s">
        <v>160</v>
      </c>
      <c r="D48" s="76" t="s">
        <v>181</v>
      </c>
      <c r="E48" s="76" t="s">
        <v>182</v>
      </c>
      <c r="F48" s="76" t="s">
        <v>82</v>
      </c>
      <c r="G48" s="76" t="s">
        <v>183</v>
      </c>
      <c r="H48" s="77">
        <v>2.8</v>
      </c>
      <c r="I48" s="75">
        <v>150</v>
      </c>
      <c r="J48" s="76"/>
      <c r="K48" s="75">
        <v>1</v>
      </c>
      <c r="L48" s="75"/>
      <c r="M48" s="75"/>
      <c r="N48" s="75"/>
      <c r="O48" s="75">
        <v>1</v>
      </c>
      <c r="P48" s="75"/>
      <c r="Q48" s="75">
        <v>2</v>
      </c>
      <c r="R48" s="15">
        <f t="shared" si="4"/>
        <v>2.7335</v>
      </c>
    </row>
    <row r="49" spans="1:18">
      <c r="A49" s="82">
        <v>44</v>
      </c>
      <c r="B49" s="76" t="s">
        <v>45</v>
      </c>
      <c r="C49" s="76" t="s">
        <v>160</v>
      </c>
      <c r="D49" s="76" t="s">
        <v>184</v>
      </c>
      <c r="E49" s="76" t="s">
        <v>185</v>
      </c>
      <c r="F49" s="76" t="s">
        <v>186</v>
      </c>
      <c r="G49" s="76" t="s">
        <v>187</v>
      </c>
      <c r="H49" s="77">
        <v>1.8</v>
      </c>
      <c r="I49" s="75">
        <v>200</v>
      </c>
      <c r="J49" s="76"/>
      <c r="K49" s="75">
        <v>2</v>
      </c>
      <c r="L49" s="76"/>
      <c r="M49" s="75"/>
      <c r="N49" s="75"/>
      <c r="O49" s="75">
        <v>1</v>
      </c>
      <c r="P49" s="75"/>
      <c r="Q49" s="75">
        <v>4</v>
      </c>
      <c r="R49" s="15">
        <f t="shared" si="4"/>
        <v>4.007</v>
      </c>
    </row>
    <row r="50" spans="1:18">
      <c r="A50" s="82">
        <v>45</v>
      </c>
      <c r="B50" s="76" t="s">
        <v>45</v>
      </c>
      <c r="C50" s="76" t="s">
        <v>160</v>
      </c>
      <c r="D50" s="76" t="s">
        <v>184</v>
      </c>
      <c r="E50" s="76" t="s">
        <v>185</v>
      </c>
      <c r="F50" s="76" t="s">
        <v>188</v>
      </c>
      <c r="G50" s="76" t="s">
        <v>189</v>
      </c>
      <c r="H50" s="77">
        <v>0.1</v>
      </c>
      <c r="I50" s="75">
        <v>200</v>
      </c>
      <c r="J50" s="76"/>
      <c r="K50" s="75"/>
      <c r="L50" s="75"/>
      <c r="M50" s="75"/>
      <c r="N50" s="75"/>
      <c r="O50" s="75"/>
      <c r="P50" s="75"/>
      <c r="Q50" s="75"/>
      <c r="R50" s="15">
        <f t="shared" si="4"/>
        <v>2.9</v>
      </c>
    </row>
    <row r="51" spans="1:18">
      <c r="A51" s="82">
        <v>46</v>
      </c>
      <c r="B51" s="76" t="s">
        <v>45</v>
      </c>
      <c r="C51" s="76" t="s">
        <v>160</v>
      </c>
      <c r="D51" s="76" t="s">
        <v>190</v>
      </c>
      <c r="E51" s="76" t="s">
        <v>191</v>
      </c>
      <c r="F51" s="76" t="s">
        <v>192</v>
      </c>
      <c r="G51" s="76" t="s">
        <v>106</v>
      </c>
      <c r="H51" s="77">
        <v>0.7</v>
      </c>
      <c r="I51" s="75">
        <v>700</v>
      </c>
      <c r="J51" s="76"/>
      <c r="K51" s="75"/>
      <c r="L51" s="75"/>
      <c r="M51" s="75"/>
      <c r="N51" s="75"/>
      <c r="O51" s="75"/>
      <c r="P51" s="75"/>
      <c r="Q51" s="75"/>
      <c r="R51" s="15">
        <f t="shared" si="4"/>
        <v>10.15</v>
      </c>
    </row>
    <row r="52" spans="1:18">
      <c r="A52" s="82">
        <v>47</v>
      </c>
      <c r="B52" s="76" t="s">
        <v>45</v>
      </c>
      <c r="C52" s="76" t="s">
        <v>160</v>
      </c>
      <c r="D52" s="76" t="s">
        <v>193</v>
      </c>
      <c r="E52" s="76" t="s">
        <v>194</v>
      </c>
      <c r="F52" s="76" t="s">
        <v>82</v>
      </c>
      <c r="G52" s="76" t="s">
        <v>112</v>
      </c>
      <c r="H52" s="77">
        <v>0.1</v>
      </c>
      <c r="I52" s="75">
        <v>100</v>
      </c>
      <c r="J52" s="76"/>
      <c r="K52" s="75"/>
      <c r="L52" s="75"/>
      <c r="M52" s="75"/>
      <c r="N52" s="75"/>
      <c r="O52" s="75"/>
      <c r="P52" s="75"/>
      <c r="Q52" s="75"/>
      <c r="R52" s="15">
        <f t="shared" si="4"/>
        <v>1.45</v>
      </c>
    </row>
    <row r="53" spans="1:18">
      <c r="A53" s="82">
        <v>48</v>
      </c>
      <c r="B53" s="76" t="s">
        <v>45</v>
      </c>
      <c r="C53" s="76" t="s">
        <v>160</v>
      </c>
      <c r="D53" s="76" t="s">
        <v>195</v>
      </c>
      <c r="E53" s="76" t="s">
        <v>196</v>
      </c>
      <c r="F53" s="76" t="s">
        <v>60</v>
      </c>
      <c r="G53" s="76" t="s">
        <v>83</v>
      </c>
      <c r="H53" s="77">
        <v>1.1</v>
      </c>
      <c r="I53" s="75">
        <v>300</v>
      </c>
      <c r="J53" s="76"/>
      <c r="K53" s="75">
        <v>2</v>
      </c>
      <c r="L53" s="76"/>
      <c r="M53" s="75"/>
      <c r="N53" s="75"/>
      <c r="O53" s="75"/>
      <c r="P53" s="75"/>
      <c r="Q53" s="75">
        <v>2</v>
      </c>
      <c r="R53" s="15">
        <f t="shared" si="4"/>
        <v>5.047</v>
      </c>
    </row>
    <row r="54" spans="1:18">
      <c r="A54" s="82">
        <v>49</v>
      </c>
      <c r="B54" s="76" t="s">
        <v>45</v>
      </c>
      <c r="C54" s="76" t="s">
        <v>160</v>
      </c>
      <c r="D54" s="76" t="s">
        <v>197</v>
      </c>
      <c r="E54" s="76" t="s">
        <v>198</v>
      </c>
      <c r="F54" s="76" t="s">
        <v>60</v>
      </c>
      <c r="G54" s="76" t="s">
        <v>128</v>
      </c>
      <c r="H54" s="77">
        <v>1.5</v>
      </c>
      <c r="I54" s="75">
        <v>400</v>
      </c>
      <c r="J54" s="76"/>
      <c r="K54" s="75">
        <v>2</v>
      </c>
      <c r="L54" s="76"/>
      <c r="M54" s="75"/>
      <c r="N54" s="75"/>
      <c r="O54" s="75"/>
      <c r="P54" s="75"/>
      <c r="Q54" s="75">
        <v>2</v>
      </c>
      <c r="R54" s="15">
        <f t="shared" si="4"/>
        <v>6.497</v>
      </c>
    </row>
    <row r="55" spans="1:18">
      <c r="A55" s="82">
        <v>50</v>
      </c>
      <c r="B55" s="76" t="s">
        <v>45</v>
      </c>
      <c r="C55" s="76" t="s">
        <v>160</v>
      </c>
      <c r="D55" s="76" t="s">
        <v>199</v>
      </c>
      <c r="E55" s="76" t="s">
        <v>200</v>
      </c>
      <c r="F55" s="76" t="s">
        <v>72</v>
      </c>
      <c r="G55" s="76" t="s">
        <v>163</v>
      </c>
      <c r="H55" s="77">
        <v>0.2</v>
      </c>
      <c r="I55" s="75">
        <v>200</v>
      </c>
      <c r="J55" s="76">
        <v>1</v>
      </c>
      <c r="K55" s="75"/>
      <c r="L55" s="75"/>
      <c r="M55" s="75"/>
      <c r="N55" s="75"/>
      <c r="O55" s="75"/>
      <c r="P55" s="75"/>
      <c r="Q55" s="75">
        <v>2</v>
      </c>
      <c r="R55" s="15">
        <f t="shared" si="4"/>
        <v>3.7461</v>
      </c>
    </row>
    <row r="56" spans="1:18">
      <c r="A56" s="82">
        <v>51</v>
      </c>
      <c r="B56" s="76" t="s">
        <v>45</v>
      </c>
      <c r="C56" s="76" t="s">
        <v>160</v>
      </c>
      <c r="D56" s="76" t="s">
        <v>201</v>
      </c>
      <c r="E56" s="76" t="s">
        <v>202</v>
      </c>
      <c r="F56" s="76" t="s">
        <v>186</v>
      </c>
      <c r="G56" s="76" t="s">
        <v>83</v>
      </c>
      <c r="H56" s="77">
        <v>0.7</v>
      </c>
      <c r="I56" s="75">
        <v>200</v>
      </c>
      <c r="J56" s="76">
        <v>2</v>
      </c>
      <c r="K56" s="75"/>
      <c r="L56" s="75"/>
      <c r="M56" s="75"/>
      <c r="N56" s="75"/>
      <c r="O56" s="75"/>
      <c r="P56" s="75"/>
      <c r="Q56" s="75">
        <v>4</v>
      </c>
      <c r="R56" s="15">
        <f t="shared" si="4"/>
        <v>4.5922</v>
      </c>
    </row>
    <row r="57" spans="1:18">
      <c r="A57" s="82">
        <v>52</v>
      </c>
      <c r="B57" s="76" t="s">
        <v>45</v>
      </c>
      <c r="C57" s="76" t="s">
        <v>160</v>
      </c>
      <c r="D57" s="76" t="s">
        <v>203</v>
      </c>
      <c r="E57" s="76" t="s">
        <v>204</v>
      </c>
      <c r="F57" s="76" t="s">
        <v>186</v>
      </c>
      <c r="G57" s="76" t="s">
        <v>79</v>
      </c>
      <c r="H57" s="77">
        <v>0.2</v>
      </c>
      <c r="I57" s="75">
        <v>200</v>
      </c>
      <c r="J57" s="76"/>
      <c r="K57" s="75"/>
      <c r="L57" s="75"/>
      <c r="M57" s="75"/>
      <c r="N57" s="75"/>
      <c r="O57" s="75"/>
      <c r="P57" s="75"/>
      <c r="Q57" s="75">
        <v>2</v>
      </c>
      <c r="R57" s="15">
        <f t="shared" si="4"/>
        <v>3.3</v>
      </c>
    </row>
    <row r="58" spans="1:18">
      <c r="A58" s="82">
        <v>53</v>
      </c>
      <c r="B58" s="76" t="s">
        <v>45</v>
      </c>
      <c r="C58" s="76" t="s">
        <v>160</v>
      </c>
      <c r="D58" s="76" t="s">
        <v>205</v>
      </c>
      <c r="E58" s="76" t="s">
        <v>206</v>
      </c>
      <c r="F58" s="76" t="s">
        <v>207</v>
      </c>
      <c r="G58" s="76" t="s">
        <v>188</v>
      </c>
      <c r="H58" s="77">
        <v>2.7</v>
      </c>
      <c r="I58" s="75">
        <v>100</v>
      </c>
      <c r="J58" s="76"/>
      <c r="K58" s="75">
        <v>2</v>
      </c>
      <c r="L58" s="75"/>
      <c r="M58" s="75"/>
      <c r="N58" s="75"/>
      <c r="O58" s="75">
        <v>1</v>
      </c>
      <c r="P58" s="75"/>
      <c r="Q58" s="75">
        <v>2</v>
      </c>
      <c r="R58" s="15">
        <f t="shared" si="4"/>
        <v>2.157</v>
      </c>
    </row>
    <row r="59" spans="1:18">
      <c r="A59" s="82">
        <v>54</v>
      </c>
      <c r="B59" s="76" t="s">
        <v>45</v>
      </c>
      <c r="C59" s="76" t="s">
        <v>160</v>
      </c>
      <c r="D59" s="76" t="s">
        <v>208</v>
      </c>
      <c r="E59" s="76" t="s">
        <v>209</v>
      </c>
      <c r="F59" s="76" t="s">
        <v>210</v>
      </c>
      <c r="G59" s="76" t="s">
        <v>211</v>
      </c>
      <c r="H59" s="77">
        <v>0.6</v>
      </c>
      <c r="I59" s="75">
        <v>1060</v>
      </c>
      <c r="J59" s="76"/>
      <c r="K59" s="75">
        <v>4</v>
      </c>
      <c r="L59" s="75"/>
      <c r="M59" s="75"/>
      <c r="N59" s="75"/>
      <c r="O59" s="75"/>
      <c r="P59" s="75"/>
      <c r="Q59" s="75"/>
      <c r="R59" s="15">
        <f t="shared" si="4"/>
        <v>15.964</v>
      </c>
    </row>
    <row r="60" spans="1:18">
      <c r="A60" s="82">
        <v>55</v>
      </c>
      <c r="B60" s="76" t="s">
        <v>45</v>
      </c>
      <c r="C60" s="76" t="s">
        <v>160</v>
      </c>
      <c r="D60" s="76" t="s">
        <v>212</v>
      </c>
      <c r="E60" s="76" t="s">
        <v>213</v>
      </c>
      <c r="F60" s="76" t="s">
        <v>214</v>
      </c>
      <c r="G60" s="76" t="s">
        <v>215</v>
      </c>
      <c r="H60" s="77">
        <v>0.2</v>
      </c>
      <c r="I60" s="75">
        <v>400</v>
      </c>
      <c r="J60" s="76"/>
      <c r="K60" s="75"/>
      <c r="L60" s="75"/>
      <c r="M60" s="75"/>
      <c r="N60" s="75"/>
      <c r="O60" s="75"/>
      <c r="P60" s="75">
        <v>1</v>
      </c>
      <c r="Q60" s="75">
        <v>2</v>
      </c>
      <c r="R60" s="15">
        <f t="shared" si="4"/>
        <v>6.36</v>
      </c>
    </row>
    <row r="61" spans="1:18">
      <c r="A61" s="82">
        <v>56</v>
      </c>
      <c r="B61" s="76" t="s">
        <v>45</v>
      </c>
      <c r="C61" s="76" t="s">
        <v>160</v>
      </c>
      <c r="D61" s="76" t="s">
        <v>216</v>
      </c>
      <c r="E61" s="76" t="s">
        <v>217</v>
      </c>
      <c r="F61" s="76" t="s">
        <v>218</v>
      </c>
      <c r="G61" s="76" t="s">
        <v>219</v>
      </c>
      <c r="H61" s="77">
        <v>0.1</v>
      </c>
      <c r="I61" s="75">
        <v>56</v>
      </c>
      <c r="J61" s="76"/>
      <c r="K61" s="75">
        <v>4</v>
      </c>
      <c r="L61" s="75"/>
      <c r="M61" s="75"/>
      <c r="N61" s="75"/>
      <c r="O61" s="75"/>
      <c r="P61" s="75"/>
      <c r="Q61" s="75"/>
      <c r="R61" s="15">
        <f t="shared" si="4"/>
        <v>1.406</v>
      </c>
    </row>
    <row r="62" spans="1:18">
      <c r="A62" s="82">
        <v>57</v>
      </c>
      <c r="B62" s="76" t="s">
        <v>45</v>
      </c>
      <c r="C62" s="76" t="s">
        <v>160</v>
      </c>
      <c r="D62" s="76" t="s">
        <v>220</v>
      </c>
      <c r="E62" s="76" t="s">
        <v>221</v>
      </c>
      <c r="F62" s="76" t="s">
        <v>222</v>
      </c>
      <c r="G62" s="76" t="s">
        <v>223</v>
      </c>
      <c r="H62" s="77">
        <v>0.1</v>
      </c>
      <c r="I62" s="76">
        <v>50</v>
      </c>
      <c r="J62" s="76"/>
      <c r="K62" s="76"/>
      <c r="L62" s="76"/>
      <c r="M62" s="76"/>
      <c r="N62" s="76"/>
      <c r="O62" s="76"/>
      <c r="P62" s="76"/>
      <c r="Q62" s="76"/>
      <c r="R62" s="15">
        <f t="shared" si="4"/>
        <v>0.725</v>
      </c>
    </row>
    <row r="63" spans="1:18">
      <c r="A63" s="82">
        <v>58</v>
      </c>
      <c r="B63" s="76" t="s">
        <v>45</v>
      </c>
      <c r="C63" s="76" t="s">
        <v>160</v>
      </c>
      <c r="D63" s="76" t="s">
        <v>224</v>
      </c>
      <c r="E63" s="76" t="s">
        <v>225</v>
      </c>
      <c r="F63" s="76" t="s">
        <v>226</v>
      </c>
      <c r="G63" s="76" t="s">
        <v>227</v>
      </c>
      <c r="H63" s="77">
        <v>0.1</v>
      </c>
      <c r="I63" s="76">
        <v>10</v>
      </c>
      <c r="J63" s="76"/>
      <c r="K63" s="76"/>
      <c r="L63" s="76"/>
      <c r="M63" s="76"/>
      <c r="N63" s="76"/>
      <c r="O63" s="76"/>
      <c r="P63" s="76"/>
      <c r="Q63" s="76"/>
      <c r="R63" s="15">
        <f t="shared" si="4"/>
        <v>0.145</v>
      </c>
    </row>
    <row r="64" spans="1:18">
      <c r="A64" s="82">
        <v>59</v>
      </c>
      <c r="B64" s="76" t="s">
        <v>45</v>
      </c>
      <c r="C64" s="76" t="s">
        <v>160</v>
      </c>
      <c r="D64" s="76" t="s">
        <v>228</v>
      </c>
      <c r="E64" s="76" t="s">
        <v>229</v>
      </c>
      <c r="F64" s="76" t="s">
        <v>230</v>
      </c>
      <c r="G64" s="76" t="s">
        <v>231</v>
      </c>
      <c r="H64" s="77">
        <v>0.1</v>
      </c>
      <c r="I64" s="76">
        <v>60</v>
      </c>
      <c r="J64" s="76"/>
      <c r="K64" s="76"/>
      <c r="L64" s="76"/>
      <c r="M64" s="76"/>
      <c r="N64" s="76"/>
      <c r="O64" s="76"/>
      <c r="P64" s="76"/>
      <c r="Q64" s="76"/>
      <c r="R64" s="15">
        <f t="shared" si="4"/>
        <v>0.87</v>
      </c>
    </row>
    <row r="65" spans="1:18">
      <c r="A65" s="82">
        <v>60</v>
      </c>
      <c r="B65" s="76" t="s">
        <v>45</v>
      </c>
      <c r="C65" s="76" t="s">
        <v>160</v>
      </c>
      <c r="D65" s="76" t="s">
        <v>232</v>
      </c>
      <c r="E65" s="76" t="s">
        <v>233</v>
      </c>
      <c r="F65" s="76" t="s">
        <v>234</v>
      </c>
      <c r="G65" s="76" t="s">
        <v>235</v>
      </c>
      <c r="H65" s="77">
        <v>1</v>
      </c>
      <c r="I65" s="76">
        <v>70</v>
      </c>
      <c r="J65" s="76"/>
      <c r="K65" s="76">
        <v>1</v>
      </c>
      <c r="L65" s="76"/>
      <c r="M65" s="76"/>
      <c r="N65" s="76"/>
      <c r="O65" s="76"/>
      <c r="P65" s="76"/>
      <c r="Q65" s="76">
        <v>1</v>
      </c>
      <c r="R65" s="15">
        <f t="shared" si="4"/>
        <v>1.3635</v>
      </c>
    </row>
    <row r="66" spans="1:18">
      <c r="A66" s="82">
        <v>61</v>
      </c>
      <c r="B66" s="76" t="s">
        <v>45</v>
      </c>
      <c r="C66" s="76" t="s">
        <v>160</v>
      </c>
      <c r="D66" s="76" t="s">
        <v>236</v>
      </c>
      <c r="E66" s="76" t="s">
        <v>237</v>
      </c>
      <c r="F66" s="76" t="s">
        <v>128</v>
      </c>
      <c r="G66" s="76" t="s">
        <v>238</v>
      </c>
      <c r="H66" s="77">
        <v>0.1</v>
      </c>
      <c r="I66" s="76">
        <v>160</v>
      </c>
      <c r="J66" s="76"/>
      <c r="K66" s="76"/>
      <c r="L66" s="76"/>
      <c r="M66" s="76"/>
      <c r="N66" s="76"/>
      <c r="O66" s="76"/>
      <c r="P66" s="76"/>
      <c r="Q66" s="76"/>
      <c r="R66" s="15">
        <f t="shared" si="4"/>
        <v>2.32</v>
      </c>
    </row>
    <row r="67" spans="1:18">
      <c r="A67" s="82">
        <v>62</v>
      </c>
      <c r="B67" s="76" t="s">
        <v>45</v>
      </c>
      <c r="C67" s="76" t="s">
        <v>160</v>
      </c>
      <c r="D67" s="76" t="s">
        <v>239</v>
      </c>
      <c r="E67" s="76" t="s">
        <v>240</v>
      </c>
      <c r="F67" s="76" t="s">
        <v>53</v>
      </c>
      <c r="G67" s="76" t="s">
        <v>112</v>
      </c>
      <c r="H67" s="77">
        <v>0.5</v>
      </c>
      <c r="I67" s="76">
        <v>60</v>
      </c>
      <c r="J67" s="76"/>
      <c r="K67" s="76">
        <v>2</v>
      </c>
      <c r="L67" s="76"/>
      <c r="M67" s="76"/>
      <c r="N67" s="76"/>
      <c r="O67" s="76"/>
      <c r="P67" s="76"/>
      <c r="Q67" s="76"/>
      <c r="R67" s="15">
        <f t="shared" si="4"/>
        <v>1.167</v>
      </c>
    </row>
    <row r="68" spans="1:18">
      <c r="A68" s="82">
        <v>63</v>
      </c>
      <c r="B68" s="76" t="s">
        <v>45</v>
      </c>
      <c r="C68" s="76" t="s">
        <v>160</v>
      </c>
      <c r="D68" s="76" t="s">
        <v>241</v>
      </c>
      <c r="E68" s="76" t="s">
        <v>242</v>
      </c>
      <c r="F68" s="76" t="s">
        <v>243</v>
      </c>
      <c r="G68" s="76" t="s">
        <v>244</v>
      </c>
      <c r="H68" s="77">
        <v>1.5</v>
      </c>
      <c r="I68" s="76">
        <v>100</v>
      </c>
      <c r="J68" s="76"/>
      <c r="K68" s="76">
        <v>3</v>
      </c>
      <c r="L68" s="76"/>
      <c r="M68" s="76"/>
      <c r="N68" s="76"/>
      <c r="O68" s="76"/>
      <c r="P68" s="76"/>
      <c r="Q68" s="76"/>
      <c r="R68" s="15">
        <f t="shared" si="4"/>
        <v>1.8955</v>
      </c>
    </row>
    <row r="69" spans="1:18">
      <c r="A69" s="82">
        <v>64</v>
      </c>
      <c r="B69" s="78" t="s">
        <v>45</v>
      </c>
      <c r="C69" s="78" t="s">
        <v>245</v>
      </c>
      <c r="D69" s="203" t="s">
        <v>246</v>
      </c>
      <c r="E69" s="78" t="s">
        <v>247</v>
      </c>
      <c r="F69" s="78" t="s">
        <v>100</v>
      </c>
      <c r="G69" s="78" t="s">
        <v>207</v>
      </c>
      <c r="H69" s="78">
        <v>1.7</v>
      </c>
      <c r="I69" s="82">
        <v>200</v>
      </c>
      <c r="J69" s="82"/>
      <c r="K69" s="82"/>
      <c r="L69" s="82"/>
      <c r="M69" s="82">
        <v>4</v>
      </c>
      <c r="N69" s="78">
        <v>4</v>
      </c>
      <c r="O69" s="82">
        <v>8</v>
      </c>
      <c r="P69" s="82"/>
      <c r="Q69" s="82"/>
      <c r="R69" s="15">
        <f t="shared" si="4"/>
        <v>3.62</v>
      </c>
    </row>
    <row r="70" spans="1:18">
      <c r="A70" s="82">
        <v>65</v>
      </c>
      <c r="B70" s="78" t="s">
        <v>45</v>
      </c>
      <c r="C70" s="78" t="s">
        <v>245</v>
      </c>
      <c r="D70" s="203" t="s">
        <v>248</v>
      </c>
      <c r="E70" s="78" t="s">
        <v>249</v>
      </c>
      <c r="F70" s="78" t="s">
        <v>100</v>
      </c>
      <c r="G70" s="78" t="s">
        <v>65</v>
      </c>
      <c r="H70" s="78">
        <v>2.6</v>
      </c>
      <c r="I70" s="82">
        <v>150</v>
      </c>
      <c r="J70" s="82"/>
      <c r="K70" s="82"/>
      <c r="L70" s="82"/>
      <c r="M70" s="78">
        <v>4</v>
      </c>
      <c r="N70" s="78">
        <v>4</v>
      </c>
      <c r="O70" s="82">
        <v>12</v>
      </c>
      <c r="P70" s="82"/>
      <c r="Q70" s="82"/>
      <c r="R70" s="15">
        <f t="shared" si="4"/>
        <v>2.935</v>
      </c>
    </row>
    <row r="71" spans="1:18">
      <c r="A71" s="82">
        <v>66</v>
      </c>
      <c r="B71" s="78" t="s">
        <v>45</v>
      </c>
      <c r="C71" s="78" t="s">
        <v>245</v>
      </c>
      <c r="D71" s="203" t="s">
        <v>250</v>
      </c>
      <c r="E71" s="78" t="s">
        <v>251</v>
      </c>
      <c r="F71" s="78" t="s">
        <v>100</v>
      </c>
      <c r="G71" s="78" t="s">
        <v>65</v>
      </c>
      <c r="H71" s="78">
        <v>2.6</v>
      </c>
      <c r="I71" s="82">
        <v>150</v>
      </c>
      <c r="J71" s="82"/>
      <c r="K71" s="82"/>
      <c r="L71" s="82"/>
      <c r="M71" s="78">
        <v>2</v>
      </c>
      <c r="N71" s="78">
        <v>4</v>
      </c>
      <c r="O71" s="82">
        <v>8</v>
      </c>
      <c r="P71" s="82"/>
      <c r="Q71" s="82"/>
      <c r="R71" s="15">
        <f t="shared" ref="R71" si="5">J71*0.4461+K71*0.1485+L71*0.15*0.004+I71*0.0145+M71*0.145+N71*0.015+O71*0.01+P71*0.16+Q71*0.2</f>
        <v>2.605</v>
      </c>
    </row>
    <row r="72" spans="1:18">
      <c r="A72" s="82">
        <v>67</v>
      </c>
      <c r="B72" s="78" t="s">
        <v>45</v>
      </c>
      <c r="C72" s="78" t="s">
        <v>245</v>
      </c>
      <c r="D72" s="203" t="s">
        <v>252</v>
      </c>
      <c r="E72" s="78" t="s">
        <v>182</v>
      </c>
      <c r="F72" s="78" t="s">
        <v>100</v>
      </c>
      <c r="G72" s="78" t="s">
        <v>106</v>
      </c>
      <c r="H72" s="78">
        <v>1.5</v>
      </c>
      <c r="I72" s="82">
        <v>200</v>
      </c>
      <c r="J72" s="82"/>
      <c r="K72" s="82"/>
      <c r="L72" s="82"/>
      <c r="M72" s="78">
        <v>4</v>
      </c>
      <c r="N72" s="78">
        <v>4</v>
      </c>
      <c r="O72" s="82">
        <v>8</v>
      </c>
      <c r="P72" s="82"/>
      <c r="Q72" s="82"/>
      <c r="R72" s="15">
        <f t="shared" ref="R72:R95" si="6">J72*0.4461+K72*0.1485+L72*0.15*0.004+I72*0.0145+M72*0.145+N72*0.015+O72*0.01+P72*0.16+Q72*0.2</f>
        <v>3.62</v>
      </c>
    </row>
    <row r="73" spans="1:18">
      <c r="A73" s="82">
        <v>68</v>
      </c>
      <c r="B73" s="78" t="s">
        <v>45</v>
      </c>
      <c r="C73" s="78" t="s">
        <v>245</v>
      </c>
      <c r="D73" s="203" t="s">
        <v>253</v>
      </c>
      <c r="E73" s="78" t="s">
        <v>254</v>
      </c>
      <c r="F73" s="78" t="s">
        <v>53</v>
      </c>
      <c r="G73" s="78" t="s">
        <v>255</v>
      </c>
      <c r="H73" s="78">
        <v>2.6</v>
      </c>
      <c r="I73" s="82">
        <v>150</v>
      </c>
      <c r="J73" s="82"/>
      <c r="K73" s="82"/>
      <c r="L73" s="82"/>
      <c r="M73" s="78">
        <v>4</v>
      </c>
      <c r="N73" s="78">
        <v>4</v>
      </c>
      <c r="O73" s="82">
        <v>12</v>
      </c>
      <c r="P73" s="82"/>
      <c r="Q73" s="82"/>
      <c r="R73" s="15">
        <f t="shared" si="6"/>
        <v>2.935</v>
      </c>
    </row>
    <row r="74" spans="1:18">
      <c r="A74" s="82">
        <v>69</v>
      </c>
      <c r="B74" s="78" t="s">
        <v>45</v>
      </c>
      <c r="C74" s="78" t="s">
        <v>245</v>
      </c>
      <c r="D74" s="203" t="s">
        <v>256</v>
      </c>
      <c r="E74" s="78" t="s">
        <v>257</v>
      </c>
      <c r="F74" s="78" t="s">
        <v>75</v>
      </c>
      <c r="G74" s="78" t="s">
        <v>258</v>
      </c>
      <c r="H74" s="78">
        <v>0.9</v>
      </c>
      <c r="I74" s="82">
        <v>150</v>
      </c>
      <c r="J74" s="82"/>
      <c r="K74" s="82"/>
      <c r="L74" s="82"/>
      <c r="M74" s="78">
        <v>4</v>
      </c>
      <c r="N74" s="78">
        <v>4</v>
      </c>
      <c r="O74" s="82">
        <v>12</v>
      </c>
      <c r="P74" s="82"/>
      <c r="Q74" s="82"/>
      <c r="R74" s="15">
        <f t="shared" si="6"/>
        <v>2.935</v>
      </c>
    </row>
    <row r="75" spans="1:18">
      <c r="A75" s="82">
        <v>70</v>
      </c>
      <c r="B75" s="78" t="s">
        <v>45</v>
      </c>
      <c r="C75" s="78" t="s">
        <v>245</v>
      </c>
      <c r="D75" s="203" t="s">
        <v>259</v>
      </c>
      <c r="E75" s="78" t="s">
        <v>260</v>
      </c>
      <c r="F75" s="78" t="s">
        <v>100</v>
      </c>
      <c r="G75" s="78" t="s">
        <v>65</v>
      </c>
      <c r="H75" s="78">
        <v>2.6</v>
      </c>
      <c r="I75" s="82">
        <v>150</v>
      </c>
      <c r="J75" s="82"/>
      <c r="K75" s="82"/>
      <c r="L75" s="82"/>
      <c r="M75" s="78">
        <v>4</v>
      </c>
      <c r="N75" s="78">
        <v>4</v>
      </c>
      <c r="O75" s="82">
        <v>12</v>
      </c>
      <c r="P75" s="82"/>
      <c r="Q75" s="82"/>
      <c r="R75" s="15">
        <f t="shared" si="6"/>
        <v>2.935</v>
      </c>
    </row>
    <row r="76" spans="1:18">
      <c r="A76" s="82">
        <v>71</v>
      </c>
      <c r="B76" s="78" t="s">
        <v>45</v>
      </c>
      <c r="C76" s="78" t="s">
        <v>245</v>
      </c>
      <c r="D76" s="203" t="s">
        <v>261</v>
      </c>
      <c r="E76" s="78" t="s">
        <v>262</v>
      </c>
      <c r="F76" s="78" t="s">
        <v>100</v>
      </c>
      <c r="G76" s="78" t="s">
        <v>263</v>
      </c>
      <c r="H76" s="78">
        <v>2.8</v>
      </c>
      <c r="I76" s="82">
        <v>150</v>
      </c>
      <c r="J76" s="82"/>
      <c r="K76" s="82"/>
      <c r="L76" s="82"/>
      <c r="M76" s="82">
        <v>4</v>
      </c>
      <c r="N76" s="78">
        <v>4</v>
      </c>
      <c r="O76" s="82">
        <v>8</v>
      </c>
      <c r="P76" s="82"/>
      <c r="Q76" s="82"/>
      <c r="R76" s="15">
        <f t="shared" si="6"/>
        <v>2.895</v>
      </c>
    </row>
    <row r="77" spans="1:18">
      <c r="A77" s="82">
        <v>72</v>
      </c>
      <c r="B77" s="78" t="s">
        <v>45</v>
      </c>
      <c r="C77" s="78" t="s">
        <v>245</v>
      </c>
      <c r="D77" s="203" t="s">
        <v>264</v>
      </c>
      <c r="E77" s="78" t="s">
        <v>265</v>
      </c>
      <c r="F77" s="78" t="s">
        <v>100</v>
      </c>
      <c r="G77" s="78" t="s">
        <v>82</v>
      </c>
      <c r="H77" s="78">
        <v>0.5</v>
      </c>
      <c r="I77" s="82">
        <v>150</v>
      </c>
      <c r="J77" s="82"/>
      <c r="K77" s="82"/>
      <c r="L77" s="82"/>
      <c r="M77" s="82">
        <v>4</v>
      </c>
      <c r="N77" s="82">
        <v>2</v>
      </c>
      <c r="O77" s="82">
        <v>8</v>
      </c>
      <c r="P77" s="82"/>
      <c r="Q77" s="82"/>
      <c r="R77" s="15">
        <f t="shared" si="6"/>
        <v>2.865</v>
      </c>
    </row>
    <row r="78" spans="1:18">
      <c r="A78" s="82">
        <v>73</v>
      </c>
      <c r="B78" s="78" t="s">
        <v>45</v>
      </c>
      <c r="C78" s="78" t="s">
        <v>245</v>
      </c>
      <c r="D78" s="203" t="s">
        <v>266</v>
      </c>
      <c r="E78" s="78" t="s">
        <v>267</v>
      </c>
      <c r="F78" s="78" t="s">
        <v>100</v>
      </c>
      <c r="G78" s="78" t="s">
        <v>187</v>
      </c>
      <c r="H78" s="78">
        <v>2.5</v>
      </c>
      <c r="I78" s="82">
        <v>200</v>
      </c>
      <c r="J78" s="82"/>
      <c r="K78" s="82"/>
      <c r="L78" s="82"/>
      <c r="M78" s="78">
        <v>4</v>
      </c>
      <c r="N78" s="82">
        <v>2</v>
      </c>
      <c r="O78" s="82">
        <v>8</v>
      </c>
      <c r="P78" s="82"/>
      <c r="Q78" s="82"/>
      <c r="R78" s="15">
        <f t="shared" si="6"/>
        <v>3.59</v>
      </c>
    </row>
    <row r="79" spans="1:18">
      <c r="A79" s="82">
        <v>74</v>
      </c>
      <c r="B79" s="78" t="s">
        <v>45</v>
      </c>
      <c r="C79" s="78" t="s">
        <v>245</v>
      </c>
      <c r="D79" s="203" t="s">
        <v>268</v>
      </c>
      <c r="E79" s="78" t="s">
        <v>269</v>
      </c>
      <c r="F79" s="78" t="s">
        <v>100</v>
      </c>
      <c r="G79" s="78" t="s">
        <v>207</v>
      </c>
      <c r="H79" s="78">
        <v>1.7</v>
      </c>
      <c r="I79" s="82">
        <v>80</v>
      </c>
      <c r="J79" s="82"/>
      <c r="K79" s="82"/>
      <c r="L79" s="82"/>
      <c r="M79" s="82">
        <v>4</v>
      </c>
      <c r="N79" s="82">
        <v>2</v>
      </c>
      <c r="O79" s="82">
        <v>8</v>
      </c>
      <c r="P79" s="82"/>
      <c r="Q79" s="82"/>
      <c r="R79" s="15">
        <f t="shared" si="6"/>
        <v>1.85</v>
      </c>
    </row>
    <row r="80" spans="1:18">
      <c r="A80" s="82">
        <v>75</v>
      </c>
      <c r="B80" s="78" t="s">
        <v>45</v>
      </c>
      <c r="C80" s="78" t="s">
        <v>245</v>
      </c>
      <c r="D80" s="203" t="s">
        <v>268</v>
      </c>
      <c r="E80" s="78" t="s">
        <v>269</v>
      </c>
      <c r="F80" s="78" t="s">
        <v>189</v>
      </c>
      <c r="G80" s="78" t="s">
        <v>270</v>
      </c>
      <c r="H80" s="78">
        <v>0.8</v>
      </c>
      <c r="I80" s="82">
        <v>200</v>
      </c>
      <c r="J80" s="82"/>
      <c r="K80" s="82"/>
      <c r="L80" s="82"/>
      <c r="M80" s="78"/>
      <c r="N80" s="82">
        <v>2</v>
      </c>
      <c r="O80" s="82"/>
      <c r="P80" s="82"/>
      <c r="Q80" s="82"/>
      <c r="R80" s="15">
        <f t="shared" si="6"/>
        <v>2.93</v>
      </c>
    </row>
    <row r="81" spans="1:18">
      <c r="A81" s="82">
        <v>76</v>
      </c>
      <c r="B81" s="78" t="s">
        <v>45</v>
      </c>
      <c r="C81" s="78" t="s">
        <v>271</v>
      </c>
      <c r="D81" s="78" t="s">
        <v>272</v>
      </c>
      <c r="E81" s="78" t="s">
        <v>273</v>
      </c>
      <c r="F81" s="78" t="s">
        <v>274</v>
      </c>
      <c r="G81" s="78" t="s">
        <v>275</v>
      </c>
      <c r="H81" s="78">
        <v>2</v>
      </c>
      <c r="I81" s="82">
        <v>2500</v>
      </c>
      <c r="J81" s="78"/>
      <c r="K81" s="82">
        <v>4</v>
      </c>
      <c r="L81" s="82"/>
      <c r="M81" s="82"/>
      <c r="N81" s="82"/>
      <c r="O81" s="82"/>
      <c r="P81" s="82"/>
      <c r="Q81" s="82"/>
      <c r="R81" s="15">
        <f t="shared" si="6"/>
        <v>36.844</v>
      </c>
    </row>
    <row r="82" spans="1:18">
      <c r="A82" s="82">
        <v>77</v>
      </c>
      <c r="B82" s="78" t="s">
        <v>45</v>
      </c>
      <c r="C82" s="78" t="s">
        <v>271</v>
      </c>
      <c r="D82" s="78" t="s">
        <v>276</v>
      </c>
      <c r="E82" s="78" t="s">
        <v>277</v>
      </c>
      <c r="F82" s="135" t="s">
        <v>278</v>
      </c>
      <c r="G82" s="78" t="s">
        <v>279</v>
      </c>
      <c r="H82" s="78">
        <v>1</v>
      </c>
      <c r="I82" s="82">
        <v>100</v>
      </c>
      <c r="J82" s="78"/>
      <c r="K82" s="82">
        <v>2</v>
      </c>
      <c r="L82" s="82"/>
      <c r="M82" s="82"/>
      <c r="N82" s="82"/>
      <c r="O82" s="82"/>
      <c r="P82" s="82"/>
      <c r="Q82" s="82"/>
      <c r="R82" s="15">
        <f t="shared" si="6"/>
        <v>1.747</v>
      </c>
    </row>
    <row r="83" spans="1:18">
      <c r="A83" s="82">
        <v>78</v>
      </c>
      <c r="B83" s="78" t="s">
        <v>45</v>
      </c>
      <c r="C83" s="78" t="s">
        <v>271</v>
      </c>
      <c r="D83" s="78" t="s">
        <v>280</v>
      </c>
      <c r="E83" s="78" t="s">
        <v>281</v>
      </c>
      <c r="F83" s="78" t="s">
        <v>282</v>
      </c>
      <c r="G83" s="78" t="s">
        <v>283</v>
      </c>
      <c r="H83" s="78">
        <v>2.1</v>
      </c>
      <c r="I83" s="82">
        <v>170</v>
      </c>
      <c r="J83" s="78"/>
      <c r="K83" s="82">
        <v>2</v>
      </c>
      <c r="L83" s="82"/>
      <c r="M83" s="82"/>
      <c r="N83" s="82"/>
      <c r="O83" s="82"/>
      <c r="P83" s="82"/>
      <c r="Q83" s="82"/>
      <c r="R83" s="15">
        <f t="shared" si="6"/>
        <v>2.762</v>
      </c>
    </row>
    <row r="84" spans="1:18">
      <c r="A84" s="82">
        <v>79</v>
      </c>
      <c r="B84" s="78" t="s">
        <v>45</v>
      </c>
      <c r="C84" s="78" t="s">
        <v>271</v>
      </c>
      <c r="D84" s="204" t="s">
        <v>284</v>
      </c>
      <c r="E84" s="78" t="s">
        <v>285</v>
      </c>
      <c r="F84" s="78" t="s">
        <v>274</v>
      </c>
      <c r="G84" s="78" t="s">
        <v>286</v>
      </c>
      <c r="H84" s="78">
        <v>0.2</v>
      </c>
      <c r="I84" s="82">
        <v>300</v>
      </c>
      <c r="J84" s="78"/>
      <c r="K84" s="82"/>
      <c r="L84" s="82"/>
      <c r="M84" s="82"/>
      <c r="N84" s="82"/>
      <c r="O84" s="82"/>
      <c r="P84" s="82"/>
      <c r="Q84" s="82"/>
      <c r="R84" s="15">
        <f t="shared" si="6"/>
        <v>4.35</v>
      </c>
    </row>
    <row r="85" spans="1:18">
      <c r="A85" s="82">
        <v>80</v>
      </c>
      <c r="B85" s="78" t="s">
        <v>45</v>
      </c>
      <c r="C85" s="78" t="s">
        <v>271</v>
      </c>
      <c r="D85" s="204" t="s">
        <v>287</v>
      </c>
      <c r="E85" s="78" t="s">
        <v>288</v>
      </c>
      <c r="F85" s="78" t="s">
        <v>289</v>
      </c>
      <c r="G85" s="78" t="s">
        <v>290</v>
      </c>
      <c r="H85" s="78">
        <v>0.9</v>
      </c>
      <c r="I85" s="82">
        <v>380</v>
      </c>
      <c r="J85" s="78"/>
      <c r="K85" s="82"/>
      <c r="L85" s="82"/>
      <c r="M85" s="82"/>
      <c r="N85" s="82"/>
      <c r="O85" s="82"/>
      <c r="P85" s="82"/>
      <c r="Q85" s="82"/>
      <c r="R85" s="15">
        <f t="shared" si="6"/>
        <v>5.51</v>
      </c>
    </row>
    <row r="86" spans="1:18">
      <c r="A86" s="82">
        <v>81</v>
      </c>
      <c r="B86" s="78" t="s">
        <v>45</v>
      </c>
      <c r="C86" s="78" t="s">
        <v>271</v>
      </c>
      <c r="D86" s="78" t="s">
        <v>291</v>
      </c>
      <c r="E86" s="78" t="s">
        <v>292</v>
      </c>
      <c r="F86" s="78" t="s">
        <v>293</v>
      </c>
      <c r="G86" s="78" t="s">
        <v>294</v>
      </c>
      <c r="H86" s="78">
        <v>0.3</v>
      </c>
      <c r="I86" s="82">
        <v>30</v>
      </c>
      <c r="J86" s="78"/>
      <c r="K86" s="82">
        <v>4</v>
      </c>
      <c r="L86" s="82"/>
      <c r="M86" s="82"/>
      <c r="N86" s="82"/>
      <c r="O86" s="82"/>
      <c r="P86" s="82"/>
      <c r="Q86" s="82"/>
      <c r="R86" s="15">
        <f t="shared" si="6"/>
        <v>1.029</v>
      </c>
    </row>
    <row r="87" spans="1:18">
      <c r="A87" s="82">
        <v>82</v>
      </c>
      <c r="B87" s="78" t="s">
        <v>45</v>
      </c>
      <c r="C87" s="78" t="s">
        <v>271</v>
      </c>
      <c r="D87" s="78" t="s">
        <v>295</v>
      </c>
      <c r="E87" s="78" t="s">
        <v>296</v>
      </c>
      <c r="F87" s="78" t="s">
        <v>297</v>
      </c>
      <c r="G87" s="78" t="s">
        <v>298</v>
      </c>
      <c r="H87" s="78">
        <v>1.5</v>
      </c>
      <c r="I87" s="82">
        <v>50</v>
      </c>
      <c r="J87" s="78"/>
      <c r="K87" s="82">
        <v>4</v>
      </c>
      <c r="L87" s="82"/>
      <c r="M87" s="82"/>
      <c r="N87" s="82"/>
      <c r="O87" s="82"/>
      <c r="P87" s="82"/>
      <c r="Q87" s="82"/>
      <c r="R87" s="15">
        <f t="shared" si="6"/>
        <v>1.319</v>
      </c>
    </row>
    <row r="88" spans="1:18">
      <c r="A88" s="82">
        <v>83</v>
      </c>
      <c r="B88" s="78" t="s">
        <v>45</v>
      </c>
      <c r="C88" s="78" t="s">
        <v>271</v>
      </c>
      <c r="D88" s="78" t="s">
        <v>295</v>
      </c>
      <c r="E88" s="78" t="s">
        <v>296</v>
      </c>
      <c r="F88" s="78" t="s">
        <v>299</v>
      </c>
      <c r="G88" s="78" t="s">
        <v>300</v>
      </c>
      <c r="H88" s="78">
        <v>0.3</v>
      </c>
      <c r="I88" s="82">
        <v>40</v>
      </c>
      <c r="J88" s="78"/>
      <c r="K88" s="82">
        <v>4</v>
      </c>
      <c r="L88" s="82"/>
      <c r="M88" s="82"/>
      <c r="N88" s="82"/>
      <c r="O88" s="82"/>
      <c r="P88" s="82"/>
      <c r="Q88" s="82"/>
      <c r="R88" s="15">
        <f t="shared" si="6"/>
        <v>1.174</v>
      </c>
    </row>
    <row r="89" spans="1:18">
      <c r="A89" s="82">
        <v>84</v>
      </c>
      <c r="B89" s="78" t="s">
        <v>45</v>
      </c>
      <c r="C89" s="78" t="s">
        <v>271</v>
      </c>
      <c r="D89" s="78" t="s">
        <v>301</v>
      </c>
      <c r="E89" s="78" t="s">
        <v>302</v>
      </c>
      <c r="F89" s="78" t="s">
        <v>303</v>
      </c>
      <c r="G89" s="78" t="s">
        <v>289</v>
      </c>
      <c r="H89" s="78">
        <v>0.1</v>
      </c>
      <c r="I89" s="82">
        <v>30</v>
      </c>
      <c r="J89" s="78"/>
      <c r="K89" s="82">
        <v>2</v>
      </c>
      <c r="L89" s="82"/>
      <c r="M89" s="82"/>
      <c r="N89" s="82"/>
      <c r="O89" s="82"/>
      <c r="P89" s="82"/>
      <c r="Q89" s="82"/>
      <c r="R89" s="15">
        <f t="shared" si="6"/>
        <v>0.732</v>
      </c>
    </row>
    <row r="90" spans="1:18">
      <c r="A90" s="82">
        <v>85</v>
      </c>
      <c r="B90" s="78" t="s">
        <v>45</v>
      </c>
      <c r="C90" s="78" t="s">
        <v>271</v>
      </c>
      <c r="D90" s="78" t="s">
        <v>304</v>
      </c>
      <c r="E90" s="78" t="s">
        <v>305</v>
      </c>
      <c r="F90" s="78" t="s">
        <v>286</v>
      </c>
      <c r="G90" s="78" t="s">
        <v>293</v>
      </c>
      <c r="H90" s="78">
        <v>0.5</v>
      </c>
      <c r="I90" s="82">
        <v>40</v>
      </c>
      <c r="J90" s="78"/>
      <c r="K90" s="82">
        <v>2</v>
      </c>
      <c r="L90" s="82"/>
      <c r="M90" s="82"/>
      <c r="N90" s="82"/>
      <c r="O90" s="82"/>
      <c r="P90" s="82"/>
      <c r="Q90" s="82"/>
      <c r="R90" s="15">
        <f t="shared" si="6"/>
        <v>0.877</v>
      </c>
    </row>
    <row r="91" spans="1:18">
      <c r="A91" s="82">
        <v>86</v>
      </c>
      <c r="B91" s="78" t="s">
        <v>45</v>
      </c>
      <c r="C91" s="78" t="s">
        <v>271</v>
      </c>
      <c r="D91" s="78" t="s">
        <v>306</v>
      </c>
      <c r="E91" s="78" t="s">
        <v>307</v>
      </c>
      <c r="F91" s="78" t="s">
        <v>308</v>
      </c>
      <c r="G91" s="78" t="s">
        <v>309</v>
      </c>
      <c r="H91" s="78">
        <v>0.1</v>
      </c>
      <c r="I91" s="82">
        <v>100</v>
      </c>
      <c r="J91" s="78"/>
      <c r="K91" s="82"/>
      <c r="L91" s="82"/>
      <c r="M91" s="82"/>
      <c r="N91" s="82"/>
      <c r="O91" s="82"/>
      <c r="P91" s="82"/>
      <c r="Q91" s="82"/>
      <c r="R91" s="15">
        <f t="shared" si="6"/>
        <v>1.45</v>
      </c>
    </row>
    <row r="92" spans="1:18">
      <c r="A92" s="82">
        <v>87</v>
      </c>
      <c r="B92" s="78" t="s">
        <v>45</v>
      </c>
      <c r="C92" s="78" t="s">
        <v>271</v>
      </c>
      <c r="D92" s="78" t="s">
        <v>310</v>
      </c>
      <c r="E92" s="78" t="s">
        <v>311</v>
      </c>
      <c r="F92" s="78" t="s">
        <v>312</v>
      </c>
      <c r="G92" s="78" t="s">
        <v>313</v>
      </c>
      <c r="H92" s="78">
        <v>2.4</v>
      </c>
      <c r="I92" s="82">
        <v>30</v>
      </c>
      <c r="J92" s="78"/>
      <c r="K92" s="82">
        <v>10</v>
      </c>
      <c r="L92" s="82"/>
      <c r="M92" s="82"/>
      <c r="N92" s="82"/>
      <c r="O92" s="82"/>
      <c r="P92" s="82"/>
      <c r="Q92" s="82"/>
      <c r="R92" s="15">
        <f t="shared" si="6"/>
        <v>1.92</v>
      </c>
    </row>
    <row r="93" spans="1:18">
      <c r="A93" s="82">
        <v>88</v>
      </c>
      <c r="B93" s="78" t="s">
        <v>45</v>
      </c>
      <c r="C93" s="78" t="s">
        <v>271</v>
      </c>
      <c r="D93" s="78" t="s">
        <v>310</v>
      </c>
      <c r="E93" s="78" t="s">
        <v>311</v>
      </c>
      <c r="F93" s="78" t="s">
        <v>314</v>
      </c>
      <c r="G93" s="78" t="s">
        <v>315</v>
      </c>
      <c r="H93" s="78">
        <v>0.8</v>
      </c>
      <c r="I93" s="82">
        <v>70</v>
      </c>
      <c r="J93" s="78"/>
      <c r="K93" s="82">
        <v>6</v>
      </c>
      <c r="L93" s="82"/>
      <c r="M93" s="82"/>
      <c r="N93" s="82"/>
      <c r="O93" s="82"/>
      <c r="P93" s="82"/>
      <c r="Q93" s="82"/>
      <c r="R93" s="15">
        <f t="shared" si="6"/>
        <v>1.906</v>
      </c>
    </row>
    <row r="94" spans="1:18">
      <c r="A94" s="82">
        <v>89</v>
      </c>
      <c r="B94" s="78" t="s">
        <v>45</v>
      </c>
      <c r="C94" s="78" t="s">
        <v>271</v>
      </c>
      <c r="D94" s="78" t="s">
        <v>316</v>
      </c>
      <c r="E94" s="78" t="s">
        <v>317</v>
      </c>
      <c r="F94" s="78" t="s">
        <v>293</v>
      </c>
      <c r="G94" s="78" t="s">
        <v>318</v>
      </c>
      <c r="H94" s="78">
        <v>1.4</v>
      </c>
      <c r="I94" s="78">
        <v>1200</v>
      </c>
      <c r="J94" s="78"/>
      <c r="K94" s="82"/>
      <c r="L94" s="82"/>
      <c r="M94" s="82"/>
      <c r="N94" s="82"/>
      <c r="O94" s="82"/>
      <c r="P94" s="82"/>
      <c r="Q94" s="82"/>
      <c r="R94" s="15">
        <f t="shared" si="6"/>
        <v>17.4</v>
      </c>
    </row>
    <row r="95" spans="1:18">
      <c r="A95" s="82">
        <v>90</v>
      </c>
      <c r="B95" s="78" t="s">
        <v>45</v>
      </c>
      <c r="C95" s="78" t="s">
        <v>271</v>
      </c>
      <c r="D95" s="78" t="s">
        <v>319</v>
      </c>
      <c r="E95" s="78" t="s">
        <v>317</v>
      </c>
      <c r="F95" s="78" t="s">
        <v>320</v>
      </c>
      <c r="G95" s="78" t="s">
        <v>308</v>
      </c>
      <c r="H95" s="78">
        <v>1.8</v>
      </c>
      <c r="I95" s="78">
        <v>1500</v>
      </c>
      <c r="J95" s="78"/>
      <c r="K95" s="82"/>
      <c r="L95" s="82"/>
      <c r="M95" s="82"/>
      <c r="N95" s="82"/>
      <c r="O95" s="82"/>
      <c r="P95" s="82"/>
      <c r="Q95" s="82"/>
      <c r="R95" s="15">
        <f t="shared" si="6"/>
        <v>21.75</v>
      </c>
    </row>
  </sheetData>
  <mergeCells count="16">
    <mergeCell ref="A1:R1"/>
    <mergeCell ref="I2:Q2"/>
    <mergeCell ref="J3:K3"/>
    <mergeCell ref="M3:P3"/>
    <mergeCell ref="A2:A4"/>
    <mergeCell ref="B2:B4"/>
    <mergeCell ref="C2:C4"/>
    <mergeCell ref="D2:D4"/>
    <mergeCell ref="E2:E4"/>
    <mergeCell ref="F2:F4"/>
    <mergeCell ref="G2:G4"/>
    <mergeCell ref="H2:H4"/>
    <mergeCell ref="I3:I4"/>
    <mergeCell ref="L3:L4"/>
    <mergeCell ref="Q3:Q4"/>
    <mergeCell ref="R2:R4"/>
  </mergeCells>
  <conditionalFormatting sqref="D80">
    <cfRule type="expression" dxfId="0" priority="1" stopIfTrue="1">
      <formula>AND(COUNTIF(#REF!,D80)&gt;1,NOT(ISBLANK(D80)))</formula>
    </cfRule>
  </conditionalFormatting>
  <conditionalFormatting sqref="D69:D79">
    <cfRule type="expression" dxfId="0" priority="2" stopIfTrue="1">
      <formula>AND(COUNTIF($D$31:$D$68,D69)&gt;1,NOT(ISBLANK(D69)))</formula>
    </cfRule>
  </conditionalFormatting>
  <pageMargins left="0.25" right="0.25" top="0.75" bottom="0.75" header="0.3" footer="0.3"/>
  <pageSetup paperSize="9" orientation="landscape" horizontalDpi="2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9"/>
  <sheetViews>
    <sheetView zoomScale="80" zoomScaleNormal="80" workbookViewId="0">
      <selection activeCell="M14" sqref="M14"/>
    </sheetView>
  </sheetViews>
  <sheetFormatPr defaultColWidth="9" defaultRowHeight="13.5"/>
  <cols>
    <col min="1" max="1" width="4.625" customWidth="1"/>
    <col min="2" max="2" width="6.625" customWidth="1"/>
    <col min="3" max="3" width="8.625" customWidth="1"/>
    <col min="4" max="4" width="9" style="23"/>
    <col min="5" max="5" width="6.625" customWidth="1"/>
    <col min="6" max="7" width="7.625" customWidth="1"/>
    <col min="8" max="8" width="9.125" style="1" customWidth="1"/>
    <col min="9" max="16" width="8.625" customWidth="1"/>
    <col min="17" max="17" width="7.625" customWidth="1"/>
    <col min="18" max="18" width="9.125" customWidth="1"/>
  </cols>
  <sheetData>
    <row r="1" ht="24.95" customHeight="1" spans="1:19">
      <c r="A1" s="2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2"/>
    </row>
    <row r="2" ht="24.95" customHeight="1" spans="1:19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3" t="s">
        <v>34</v>
      </c>
      <c r="I2" s="6" t="s">
        <v>5</v>
      </c>
      <c r="J2" s="7"/>
      <c r="K2" s="7"/>
      <c r="L2" s="7"/>
      <c r="M2" s="7"/>
      <c r="N2" s="7"/>
      <c r="O2" s="7"/>
      <c r="P2" s="7"/>
      <c r="Q2" s="9"/>
      <c r="R2" s="8" t="s">
        <v>6</v>
      </c>
      <c r="S2" s="119"/>
    </row>
    <row r="3" ht="24.95" customHeight="1" spans="1:19">
      <c r="A3" s="3"/>
      <c r="B3" s="3"/>
      <c r="C3" s="3"/>
      <c r="D3" s="3"/>
      <c r="E3" s="3"/>
      <c r="F3" s="3"/>
      <c r="G3" s="3"/>
      <c r="H3" s="3"/>
      <c r="I3" s="8" t="s">
        <v>35</v>
      </c>
      <c r="J3" s="6" t="s">
        <v>36</v>
      </c>
      <c r="K3" s="9"/>
      <c r="L3" s="8" t="s">
        <v>37</v>
      </c>
      <c r="M3" s="6" t="s">
        <v>38</v>
      </c>
      <c r="N3" s="7"/>
      <c r="O3" s="7"/>
      <c r="P3" s="9"/>
      <c r="Q3" s="8" t="s">
        <v>12</v>
      </c>
      <c r="R3" s="14"/>
      <c r="S3" s="119"/>
    </row>
    <row r="4" ht="45" customHeight="1" spans="1:19">
      <c r="A4" s="3"/>
      <c r="B4" s="3"/>
      <c r="C4" s="3"/>
      <c r="D4" s="3"/>
      <c r="E4" s="3"/>
      <c r="F4" s="3"/>
      <c r="G4" s="3"/>
      <c r="H4" s="3"/>
      <c r="I4" s="10"/>
      <c r="J4" s="11" t="s">
        <v>39</v>
      </c>
      <c r="K4" s="11" t="s">
        <v>40</v>
      </c>
      <c r="L4" s="10"/>
      <c r="M4" s="12" t="s">
        <v>41</v>
      </c>
      <c r="N4" s="12" t="s">
        <v>42</v>
      </c>
      <c r="O4" s="12" t="s">
        <v>43</v>
      </c>
      <c r="P4" s="12" t="s">
        <v>44</v>
      </c>
      <c r="Q4" s="10"/>
      <c r="R4" s="14"/>
      <c r="S4" s="119"/>
    </row>
    <row r="5" spans="1:19">
      <c r="A5" s="4"/>
      <c r="B5" s="4"/>
      <c r="C5" s="4"/>
      <c r="D5" s="99"/>
      <c r="E5" s="4"/>
      <c r="F5" s="4"/>
      <c r="G5" s="4"/>
      <c r="H5" s="4">
        <f>SUM(H6:H179)</f>
        <v>168.4</v>
      </c>
      <c r="I5" s="4">
        <f t="shared" ref="I5" si="0">SUM(I6:I179)</f>
        <v>58490</v>
      </c>
      <c r="J5" s="4">
        <f t="shared" ref="J5:R5" si="1">SUM(J6:J179)</f>
        <v>0</v>
      </c>
      <c r="K5" s="4">
        <f t="shared" si="1"/>
        <v>303</v>
      </c>
      <c r="L5" s="4">
        <f t="shared" si="1"/>
        <v>0</v>
      </c>
      <c r="M5" s="4">
        <f t="shared" si="1"/>
        <v>46</v>
      </c>
      <c r="N5" s="4">
        <f t="shared" si="1"/>
        <v>72</v>
      </c>
      <c r="O5" s="4">
        <f t="shared" si="1"/>
        <v>0</v>
      </c>
      <c r="P5" s="4">
        <f t="shared" si="1"/>
        <v>1</v>
      </c>
      <c r="Q5" s="4">
        <f t="shared" si="1"/>
        <v>39</v>
      </c>
      <c r="R5" s="122">
        <f t="shared" si="1"/>
        <v>908.8105</v>
      </c>
      <c r="S5" s="119"/>
    </row>
    <row r="6" spans="1:19">
      <c r="A6" s="76">
        <v>1</v>
      </c>
      <c r="B6" s="76" t="s">
        <v>321</v>
      </c>
      <c r="C6" s="76" t="s">
        <v>322</v>
      </c>
      <c r="D6" s="76" t="s">
        <v>323</v>
      </c>
      <c r="E6" s="76" t="s">
        <v>324</v>
      </c>
      <c r="F6" s="76" t="s">
        <v>100</v>
      </c>
      <c r="G6" s="76" t="s">
        <v>64</v>
      </c>
      <c r="H6" s="76">
        <v>2</v>
      </c>
      <c r="I6" s="75">
        <v>830</v>
      </c>
      <c r="J6" s="76"/>
      <c r="K6" s="75">
        <v>5</v>
      </c>
      <c r="L6" s="75"/>
      <c r="M6" s="75"/>
      <c r="N6" s="75"/>
      <c r="O6" s="75"/>
      <c r="P6" s="75"/>
      <c r="Q6" s="75"/>
      <c r="R6" s="15">
        <f>J6*0.4461+K6*0.1485+L6*0.15*0.004+I6*0.0145+M6*0.145+N6*0.015+O6*0.01+P6*0.16+Q6*0.2</f>
        <v>12.7775</v>
      </c>
      <c r="S6" s="22"/>
    </row>
    <row r="7" spans="1:19">
      <c r="A7" s="76">
        <v>2</v>
      </c>
      <c r="B7" s="76" t="s">
        <v>321</v>
      </c>
      <c r="C7" s="76" t="s">
        <v>322</v>
      </c>
      <c r="D7" s="76" t="s">
        <v>325</v>
      </c>
      <c r="E7" s="76" t="s">
        <v>326</v>
      </c>
      <c r="F7" s="76" t="s">
        <v>100</v>
      </c>
      <c r="G7" s="76" t="s">
        <v>64</v>
      </c>
      <c r="H7" s="76">
        <v>2</v>
      </c>
      <c r="I7" s="75">
        <v>290</v>
      </c>
      <c r="J7" s="76"/>
      <c r="K7" s="75">
        <v>3</v>
      </c>
      <c r="L7" s="75"/>
      <c r="M7" s="75"/>
      <c r="N7" s="75"/>
      <c r="O7" s="75"/>
      <c r="P7" s="75"/>
      <c r="Q7" s="75">
        <v>2</v>
      </c>
      <c r="R7" s="15">
        <f t="shared" ref="R7" si="2">J7*0.4461+K7*0.1485+L7*0.15*0.004+I7*0.0145+M7*0.145+N7*0.015+O7*0.01+P7*0.16+Q7*0.2</f>
        <v>5.0505</v>
      </c>
      <c r="S7" s="22"/>
    </row>
    <row r="8" spans="1:19">
      <c r="A8" s="76">
        <v>3</v>
      </c>
      <c r="B8" s="76" t="s">
        <v>321</v>
      </c>
      <c r="C8" s="76" t="s">
        <v>322</v>
      </c>
      <c r="D8" s="76" t="s">
        <v>327</v>
      </c>
      <c r="E8" s="76" t="s">
        <v>328</v>
      </c>
      <c r="F8" s="76" t="s">
        <v>100</v>
      </c>
      <c r="G8" s="76" t="s">
        <v>106</v>
      </c>
      <c r="H8" s="76">
        <v>1.5</v>
      </c>
      <c r="I8" s="75">
        <v>180</v>
      </c>
      <c r="J8" s="76"/>
      <c r="K8" s="75">
        <v>1</v>
      </c>
      <c r="L8" s="75"/>
      <c r="M8" s="75"/>
      <c r="N8" s="75"/>
      <c r="O8" s="75"/>
      <c r="P8" s="75"/>
      <c r="Q8" s="75"/>
      <c r="R8" s="15">
        <f t="shared" ref="R8:R39" si="3">J8*0.4461+K8*0.1485+L8*0.15*0.004+I8*0.0145+M8*0.145+N8*0.015+O8*0.01+P8*0.16+Q8*0.2</f>
        <v>2.7585</v>
      </c>
      <c r="S8" s="22"/>
    </row>
    <row r="9" spans="1:19">
      <c r="A9" s="76">
        <v>4</v>
      </c>
      <c r="B9" s="76" t="s">
        <v>321</v>
      </c>
      <c r="C9" s="76" t="s">
        <v>322</v>
      </c>
      <c r="D9" s="76" t="s">
        <v>329</v>
      </c>
      <c r="E9" s="76" t="s">
        <v>194</v>
      </c>
      <c r="F9" s="76" t="s">
        <v>100</v>
      </c>
      <c r="G9" s="76" t="s">
        <v>106</v>
      </c>
      <c r="H9" s="76">
        <v>1.5</v>
      </c>
      <c r="I9" s="75">
        <v>60</v>
      </c>
      <c r="J9" s="76"/>
      <c r="K9" s="75">
        <v>5</v>
      </c>
      <c r="L9" s="75"/>
      <c r="M9" s="75"/>
      <c r="N9" s="75">
        <v>2</v>
      </c>
      <c r="O9" s="75"/>
      <c r="P9" s="75"/>
      <c r="Q9" s="75">
        <v>2</v>
      </c>
      <c r="R9" s="15">
        <f t="shared" si="3"/>
        <v>2.0425</v>
      </c>
      <c r="S9" s="22"/>
    </row>
    <row r="10" spans="1:19">
      <c r="A10" s="76">
        <v>5</v>
      </c>
      <c r="B10" s="76" t="s">
        <v>321</v>
      </c>
      <c r="C10" s="76" t="s">
        <v>322</v>
      </c>
      <c r="D10" s="76" t="s">
        <v>330</v>
      </c>
      <c r="E10" s="76" t="s">
        <v>331</v>
      </c>
      <c r="F10" s="76" t="s">
        <v>100</v>
      </c>
      <c r="G10" s="76" t="s">
        <v>106</v>
      </c>
      <c r="H10" s="76">
        <v>1.5</v>
      </c>
      <c r="I10" s="75">
        <v>500</v>
      </c>
      <c r="J10" s="76"/>
      <c r="K10" s="75">
        <v>2</v>
      </c>
      <c r="L10" s="75"/>
      <c r="M10" s="75"/>
      <c r="N10" s="75"/>
      <c r="O10" s="75"/>
      <c r="P10" s="75"/>
      <c r="Q10" s="75"/>
      <c r="R10" s="15">
        <f t="shared" si="3"/>
        <v>7.547</v>
      </c>
      <c r="S10" s="22"/>
    </row>
    <row r="11" spans="1:19">
      <c r="A11" s="76">
        <v>6</v>
      </c>
      <c r="B11" s="76" t="s">
        <v>321</v>
      </c>
      <c r="C11" s="76" t="s">
        <v>322</v>
      </c>
      <c r="D11" s="76" t="s">
        <v>332</v>
      </c>
      <c r="E11" s="76" t="s">
        <v>333</v>
      </c>
      <c r="F11" s="76" t="s">
        <v>100</v>
      </c>
      <c r="G11" s="76" t="s">
        <v>72</v>
      </c>
      <c r="H11" s="76">
        <v>1</v>
      </c>
      <c r="I11" s="75">
        <v>40</v>
      </c>
      <c r="J11" s="76"/>
      <c r="K11" s="75"/>
      <c r="L11" s="75"/>
      <c r="M11" s="75"/>
      <c r="N11" s="75"/>
      <c r="O11" s="75"/>
      <c r="P11" s="75"/>
      <c r="Q11" s="75"/>
      <c r="R11" s="15">
        <f t="shared" si="3"/>
        <v>0.58</v>
      </c>
      <c r="S11" s="22"/>
    </row>
    <row r="12" spans="1:19">
      <c r="A12" s="76">
        <v>7</v>
      </c>
      <c r="B12" s="76" t="s">
        <v>321</v>
      </c>
      <c r="C12" s="76" t="s">
        <v>322</v>
      </c>
      <c r="D12" s="76" t="s">
        <v>334</v>
      </c>
      <c r="E12" s="76" t="s">
        <v>335</v>
      </c>
      <c r="F12" s="76" t="s">
        <v>100</v>
      </c>
      <c r="G12" s="76" t="s">
        <v>187</v>
      </c>
      <c r="H12" s="76">
        <v>2.5</v>
      </c>
      <c r="I12" s="75">
        <v>1190</v>
      </c>
      <c r="J12" s="76"/>
      <c r="K12" s="75">
        <v>6</v>
      </c>
      <c r="L12" s="75"/>
      <c r="M12" s="75"/>
      <c r="N12" s="75"/>
      <c r="O12" s="75"/>
      <c r="P12" s="75"/>
      <c r="Q12" s="75">
        <v>2</v>
      </c>
      <c r="R12" s="15">
        <f t="shared" si="3"/>
        <v>18.546</v>
      </c>
      <c r="S12" s="22"/>
    </row>
    <row r="13" spans="1:19">
      <c r="A13" s="76">
        <v>8</v>
      </c>
      <c r="B13" s="76" t="s">
        <v>321</v>
      </c>
      <c r="C13" s="76" t="s">
        <v>322</v>
      </c>
      <c r="D13" s="76" t="s">
        <v>336</v>
      </c>
      <c r="E13" s="76" t="s">
        <v>337</v>
      </c>
      <c r="F13" s="76" t="s">
        <v>100</v>
      </c>
      <c r="G13" s="76" t="s">
        <v>263</v>
      </c>
      <c r="H13" s="76">
        <v>2.8</v>
      </c>
      <c r="I13" s="75">
        <v>340</v>
      </c>
      <c r="J13" s="76"/>
      <c r="K13" s="75">
        <v>4</v>
      </c>
      <c r="L13" s="75"/>
      <c r="M13" s="75"/>
      <c r="N13" s="75"/>
      <c r="O13" s="75"/>
      <c r="P13" s="75"/>
      <c r="Q13" s="75">
        <v>2</v>
      </c>
      <c r="R13" s="15">
        <f t="shared" si="3"/>
        <v>5.924</v>
      </c>
      <c r="S13" s="22"/>
    </row>
    <row r="14" spans="1:19">
      <c r="A14" s="76">
        <v>9</v>
      </c>
      <c r="B14" s="76" t="s">
        <v>321</v>
      </c>
      <c r="C14" s="76" t="s">
        <v>322</v>
      </c>
      <c r="D14" s="76" t="s">
        <v>338</v>
      </c>
      <c r="E14" s="76" t="s">
        <v>339</v>
      </c>
      <c r="F14" s="76" t="s">
        <v>100</v>
      </c>
      <c r="G14" s="76" t="s">
        <v>64</v>
      </c>
      <c r="H14" s="76">
        <v>2</v>
      </c>
      <c r="I14" s="75">
        <v>280</v>
      </c>
      <c r="J14" s="76"/>
      <c r="K14" s="75">
        <v>2</v>
      </c>
      <c r="L14" s="75"/>
      <c r="M14" s="75"/>
      <c r="N14" s="75"/>
      <c r="O14" s="75"/>
      <c r="P14" s="75"/>
      <c r="Q14" s="75">
        <v>2</v>
      </c>
      <c r="R14" s="15">
        <f t="shared" si="3"/>
        <v>4.757</v>
      </c>
      <c r="S14" s="22"/>
    </row>
    <row r="15" spans="1:19">
      <c r="A15" s="76">
        <v>10</v>
      </c>
      <c r="B15" s="76" t="s">
        <v>321</v>
      </c>
      <c r="C15" s="76" t="s">
        <v>322</v>
      </c>
      <c r="D15" s="76" t="s">
        <v>340</v>
      </c>
      <c r="E15" s="76" t="s">
        <v>341</v>
      </c>
      <c r="F15" s="76" t="s">
        <v>100</v>
      </c>
      <c r="G15" s="76" t="s">
        <v>72</v>
      </c>
      <c r="H15" s="76">
        <v>1</v>
      </c>
      <c r="I15" s="75">
        <v>210</v>
      </c>
      <c r="J15" s="76"/>
      <c r="K15" s="75"/>
      <c r="L15" s="75"/>
      <c r="M15" s="75"/>
      <c r="N15" s="75"/>
      <c r="O15" s="75"/>
      <c r="P15" s="75"/>
      <c r="Q15" s="75"/>
      <c r="R15" s="15">
        <f t="shared" si="3"/>
        <v>3.045</v>
      </c>
      <c r="S15" s="22"/>
    </row>
    <row r="16" spans="1:19">
      <c r="A16" s="76">
        <v>11</v>
      </c>
      <c r="B16" s="76" t="s">
        <v>321</v>
      </c>
      <c r="C16" s="76" t="s">
        <v>322</v>
      </c>
      <c r="D16" s="76" t="s">
        <v>342</v>
      </c>
      <c r="E16" s="76" t="s">
        <v>343</v>
      </c>
      <c r="F16" s="76" t="s">
        <v>82</v>
      </c>
      <c r="G16" s="76" t="s">
        <v>106</v>
      </c>
      <c r="H16" s="76">
        <v>1</v>
      </c>
      <c r="I16" s="75">
        <v>190</v>
      </c>
      <c r="J16" s="76"/>
      <c r="K16" s="75">
        <v>2</v>
      </c>
      <c r="L16" s="75"/>
      <c r="M16" s="75"/>
      <c r="N16" s="75"/>
      <c r="O16" s="75"/>
      <c r="P16" s="75"/>
      <c r="Q16" s="75"/>
      <c r="R16" s="15">
        <f t="shared" si="3"/>
        <v>3.052</v>
      </c>
      <c r="S16" s="22"/>
    </row>
    <row r="17" spans="1:19">
      <c r="A17" s="76">
        <v>12</v>
      </c>
      <c r="B17" s="76" t="s">
        <v>321</v>
      </c>
      <c r="C17" s="76" t="s">
        <v>322</v>
      </c>
      <c r="D17" s="76" t="s">
        <v>342</v>
      </c>
      <c r="E17" s="76" t="s">
        <v>343</v>
      </c>
      <c r="F17" s="76" t="s">
        <v>124</v>
      </c>
      <c r="G17" s="76" t="s">
        <v>211</v>
      </c>
      <c r="H17" s="76">
        <v>1</v>
      </c>
      <c r="I17" s="75">
        <v>80</v>
      </c>
      <c r="J17" s="76"/>
      <c r="K17" s="75"/>
      <c r="L17" s="75"/>
      <c r="M17" s="75"/>
      <c r="N17" s="75"/>
      <c r="O17" s="75"/>
      <c r="P17" s="75"/>
      <c r="Q17" s="75"/>
      <c r="R17" s="15">
        <f t="shared" si="3"/>
        <v>1.16</v>
      </c>
      <c r="S17" s="22"/>
    </row>
    <row r="18" spans="1:19">
      <c r="A18" s="76">
        <v>13</v>
      </c>
      <c r="B18" s="76" t="s">
        <v>321</v>
      </c>
      <c r="C18" s="76" t="s">
        <v>322</v>
      </c>
      <c r="D18" s="76" t="s">
        <v>342</v>
      </c>
      <c r="E18" s="76" t="s">
        <v>343</v>
      </c>
      <c r="F18" s="76" t="s">
        <v>187</v>
      </c>
      <c r="G18" s="76" t="s">
        <v>263</v>
      </c>
      <c r="H18" s="76">
        <v>0.3</v>
      </c>
      <c r="I18" s="75">
        <v>170</v>
      </c>
      <c r="J18" s="76"/>
      <c r="K18" s="75"/>
      <c r="L18" s="75"/>
      <c r="M18" s="75"/>
      <c r="N18" s="75"/>
      <c r="O18" s="75"/>
      <c r="P18" s="75"/>
      <c r="Q18" s="75"/>
      <c r="R18" s="15">
        <f t="shared" si="3"/>
        <v>2.465</v>
      </c>
      <c r="S18" s="22"/>
    </row>
    <row r="19" spans="1:19">
      <c r="A19" s="76">
        <v>14</v>
      </c>
      <c r="B19" s="76" t="s">
        <v>321</v>
      </c>
      <c r="C19" s="76" t="s">
        <v>322</v>
      </c>
      <c r="D19" s="76" t="s">
        <v>344</v>
      </c>
      <c r="E19" s="76" t="s">
        <v>345</v>
      </c>
      <c r="F19" s="76" t="s">
        <v>128</v>
      </c>
      <c r="G19" s="76" t="s">
        <v>346</v>
      </c>
      <c r="H19" s="76">
        <v>1.4</v>
      </c>
      <c r="I19" s="75">
        <v>260</v>
      </c>
      <c r="J19" s="76"/>
      <c r="K19" s="75"/>
      <c r="L19" s="75"/>
      <c r="M19" s="75"/>
      <c r="N19" s="75"/>
      <c r="O19" s="75"/>
      <c r="P19" s="75"/>
      <c r="Q19" s="75"/>
      <c r="R19" s="15">
        <f t="shared" si="3"/>
        <v>3.77</v>
      </c>
      <c r="S19" s="22"/>
    </row>
    <row r="20" spans="1:19">
      <c r="A20" s="76">
        <v>15</v>
      </c>
      <c r="B20" s="76" t="s">
        <v>321</v>
      </c>
      <c r="C20" s="76" t="s">
        <v>322</v>
      </c>
      <c r="D20" s="76" t="s">
        <v>347</v>
      </c>
      <c r="E20" s="76" t="s">
        <v>348</v>
      </c>
      <c r="F20" s="76" t="s">
        <v>187</v>
      </c>
      <c r="G20" s="76" t="s">
        <v>124</v>
      </c>
      <c r="H20" s="76">
        <v>0.5</v>
      </c>
      <c r="I20" s="75">
        <v>128</v>
      </c>
      <c r="J20" s="76"/>
      <c r="K20" s="75"/>
      <c r="L20" s="75"/>
      <c r="M20" s="75"/>
      <c r="N20" s="75"/>
      <c r="O20" s="75"/>
      <c r="P20" s="75"/>
      <c r="Q20" s="75"/>
      <c r="R20" s="15">
        <f t="shared" si="3"/>
        <v>1.856</v>
      </c>
      <c r="S20" s="22"/>
    </row>
    <row r="21" spans="1:19">
      <c r="A21" s="76">
        <v>16</v>
      </c>
      <c r="B21" s="76" t="s">
        <v>321</v>
      </c>
      <c r="C21" s="76" t="s">
        <v>322</v>
      </c>
      <c r="D21" s="76" t="s">
        <v>349</v>
      </c>
      <c r="E21" s="76" t="s">
        <v>350</v>
      </c>
      <c r="F21" s="76" t="s">
        <v>128</v>
      </c>
      <c r="G21" s="76" t="s">
        <v>351</v>
      </c>
      <c r="H21" s="76">
        <v>0.5</v>
      </c>
      <c r="I21" s="75">
        <v>190</v>
      </c>
      <c r="J21" s="76"/>
      <c r="K21" s="75"/>
      <c r="L21" s="75"/>
      <c r="M21" s="75"/>
      <c r="N21" s="75"/>
      <c r="O21" s="75"/>
      <c r="P21" s="75"/>
      <c r="Q21" s="75"/>
      <c r="R21" s="15">
        <f t="shared" si="3"/>
        <v>2.755</v>
      </c>
      <c r="S21" s="22"/>
    </row>
    <row r="22" spans="1:19">
      <c r="A22" s="76">
        <v>17</v>
      </c>
      <c r="B22" s="76" t="s">
        <v>321</v>
      </c>
      <c r="C22" s="76" t="s">
        <v>322</v>
      </c>
      <c r="D22" s="76" t="s">
        <v>352</v>
      </c>
      <c r="E22" s="76" t="s">
        <v>353</v>
      </c>
      <c r="F22" s="76" t="s">
        <v>100</v>
      </c>
      <c r="G22" s="76" t="s">
        <v>64</v>
      </c>
      <c r="H22" s="76">
        <v>1.5</v>
      </c>
      <c r="I22" s="75">
        <v>186</v>
      </c>
      <c r="J22" s="76"/>
      <c r="K22" s="75">
        <v>2</v>
      </c>
      <c r="L22" s="75"/>
      <c r="M22" s="75"/>
      <c r="N22" s="75"/>
      <c r="O22" s="75"/>
      <c r="P22" s="75"/>
      <c r="Q22" s="75"/>
      <c r="R22" s="15">
        <f t="shared" si="3"/>
        <v>2.994</v>
      </c>
      <c r="S22" s="22"/>
    </row>
    <row r="23" spans="1:19">
      <c r="A23" s="76">
        <v>18</v>
      </c>
      <c r="B23" s="76" t="s">
        <v>321</v>
      </c>
      <c r="C23" s="76" t="s">
        <v>322</v>
      </c>
      <c r="D23" s="76" t="s">
        <v>354</v>
      </c>
      <c r="E23" s="76" t="s">
        <v>355</v>
      </c>
      <c r="F23" s="76" t="s">
        <v>64</v>
      </c>
      <c r="G23" s="76" t="s">
        <v>211</v>
      </c>
      <c r="H23" s="76">
        <v>2</v>
      </c>
      <c r="I23" s="75">
        <v>260</v>
      </c>
      <c r="J23" s="76"/>
      <c r="K23" s="75"/>
      <c r="L23" s="75"/>
      <c r="M23" s="75"/>
      <c r="N23" s="75"/>
      <c r="O23" s="75"/>
      <c r="P23" s="75"/>
      <c r="Q23" s="75"/>
      <c r="R23" s="15">
        <f t="shared" si="3"/>
        <v>3.77</v>
      </c>
      <c r="S23" s="22"/>
    </row>
    <row r="24" spans="1:19">
      <c r="A24" s="76">
        <v>19</v>
      </c>
      <c r="B24" s="76" t="s">
        <v>321</v>
      </c>
      <c r="C24" s="76" t="s">
        <v>322</v>
      </c>
      <c r="D24" s="76" t="s">
        <v>356</v>
      </c>
      <c r="E24" s="76" t="s">
        <v>357</v>
      </c>
      <c r="F24" s="76" t="s">
        <v>187</v>
      </c>
      <c r="G24" s="76" t="s">
        <v>211</v>
      </c>
      <c r="H24" s="76">
        <v>1.5</v>
      </c>
      <c r="I24" s="75">
        <v>200</v>
      </c>
      <c r="J24" s="76"/>
      <c r="K24" s="75">
        <v>6</v>
      </c>
      <c r="L24" s="75"/>
      <c r="M24" s="75"/>
      <c r="N24" s="75"/>
      <c r="O24" s="75"/>
      <c r="P24" s="75"/>
      <c r="Q24" s="75">
        <v>2</v>
      </c>
      <c r="R24" s="15">
        <f t="shared" si="3"/>
        <v>4.191</v>
      </c>
      <c r="S24" s="22"/>
    </row>
    <row r="25" spans="1:19">
      <c r="A25" s="76">
        <v>20</v>
      </c>
      <c r="B25" s="76" t="s">
        <v>321</v>
      </c>
      <c r="C25" s="76" t="s">
        <v>322</v>
      </c>
      <c r="D25" s="76" t="s">
        <v>358</v>
      </c>
      <c r="E25" s="76" t="s">
        <v>359</v>
      </c>
      <c r="F25" s="76" t="s">
        <v>100</v>
      </c>
      <c r="G25" s="76" t="s">
        <v>64</v>
      </c>
      <c r="H25" s="76">
        <v>2</v>
      </c>
      <c r="I25" s="75">
        <v>110</v>
      </c>
      <c r="J25" s="76"/>
      <c r="K25" s="75"/>
      <c r="L25" s="75"/>
      <c r="M25" s="75"/>
      <c r="N25" s="75"/>
      <c r="O25" s="75"/>
      <c r="P25" s="75"/>
      <c r="Q25" s="75"/>
      <c r="R25" s="15">
        <f t="shared" si="3"/>
        <v>1.595</v>
      </c>
      <c r="S25" s="22"/>
    </row>
    <row r="26" spans="1:19">
      <c r="A26" s="76">
        <v>21</v>
      </c>
      <c r="B26" s="76" t="s">
        <v>321</v>
      </c>
      <c r="C26" s="76" t="s">
        <v>322</v>
      </c>
      <c r="D26" s="76" t="s">
        <v>360</v>
      </c>
      <c r="E26" s="76" t="s">
        <v>361</v>
      </c>
      <c r="F26" s="76" t="s">
        <v>100</v>
      </c>
      <c r="G26" s="76" t="s">
        <v>124</v>
      </c>
      <c r="H26" s="76">
        <v>3</v>
      </c>
      <c r="I26" s="75">
        <v>170</v>
      </c>
      <c r="J26" s="76"/>
      <c r="K26" s="75">
        <v>4</v>
      </c>
      <c r="L26" s="75"/>
      <c r="M26" s="75"/>
      <c r="N26" s="75"/>
      <c r="O26" s="75"/>
      <c r="P26" s="75"/>
      <c r="Q26" s="75">
        <v>2</v>
      </c>
      <c r="R26" s="15">
        <f t="shared" si="3"/>
        <v>3.459</v>
      </c>
      <c r="S26" s="22"/>
    </row>
    <row r="27" spans="1:19">
      <c r="A27" s="76">
        <v>22</v>
      </c>
      <c r="B27" s="76" t="s">
        <v>321</v>
      </c>
      <c r="C27" s="76" t="s">
        <v>322</v>
      </c>
      <c r="D27" s="76" t="s">
        <v>362</v>
      </c>
      <c r="E27" s="76" t="s">
        <v>363</v>
      </c>
      <c r="F27" s="76" t="s">
        <v>100</v>
      </c>
      <c r="G27" s="76" t="s">
        <v>64</v>
      </c>
      <c r="H27" s="76">
        <v>2</v>
      </c>
      <c r="I27" s="75">
        <v>342</v>
      </c>
      <c r="J27" s="76"/>
      <c r="K27" s="75">
        <v>4</v>
      </c>
      <c r="L27" s="75"/>
      <c r="M27" s="75"/>
      <c r="N27" s="75"/>
      <c r="O27" s="75"/>
      <c r="P27" s="75"/>
      <c r="Q27" s="75">
        <v>2</v>
      </c>
      <c r="R27" s="15">
        <f t="shared" si="3"/>
        <v>5.953</v>
      </c>
      <c r="S27" s="22"/>
    </row>
    <row r="28" spans="1:19">
      <c r="A28" s="76">
        <v>23</v>
      </c>
      <c r="B28" s="76" t="s">
        <v>321</v>
      </c>
      <c r="C28" s="76" t="s">
        <v>322</v>
      </c>
      <c r="D28" s="76" t="s">
        <v>364</v>
      </c>
      <c r="E28" s="76" t="s">
        <v>365</v>
      </c>
      <c r="F28" s="76" t="s">
        <v>100</v>
      </c>
      <c r="G28" s="76" t="s">
        <v>72</v>
      </c>
      <c r="H28" s="76">
        <v>1</v>
      </c>
      <c r="I28" s="75">
        <v>172</v>
      </c>
      <c r="J28" s="76"/>
      <c r="K28" s="75">
        <v>2</v>
      </c>
      <c r="L28" s="75"/>
      <c r="M28" s="75"/>
      <c r="N28" s="75"/>
      <c r="O28" s="75"/>
      <c r="P28" s="75"/>
      <c r="Q28" s="75">
        <v>2</v>
      </c>
      <c r="R28" s="15">
        <f t="shared" si="3"/>
        <v>3.191</v>
      </c>
      <c r="S28" s="22"/>
    </row>
    <row r="29" spans="1:19">
      <c r="A29" s="76">
        <v>24</v>
      </c>
      <c r="B29" s="76" t="s">
        <v>321</v>
      </c>
      <c r="C29" s="76" t="s">
        <v>322</v>
      </c>
      <c r="D29" s="76" t="s">
        <v>366</v>
      </c>
      <c r="E29" s="76" t="s">
        <v>367</v>
      </c>
      <c r="F29" s="76" t="s">
        <v>100</v>
      </c>
      <c r="G29" s="76" t="s">
        <v>258</v>
      </c>
      <c r="H29" s="76">
        <v>1.1</v>
      </c>
      <c r="I29" s="75">
        <v>64</v>
      </c>
      <c r="J29" s="76"/>
      <c r="K29" s="75">
        <v>3</v>
      </c>
      <c r="L29" s="75"/>
      <c r="M29" s="75"/>
      <c r="N29" s="75">
        <v>6</v>
      </c>
      <c r="O29" s="75"/>
      <c r="P29" s="75"/>
      <c r="Q29" s="75"/>
      <c r="R29" s="15">
        <f t="shared" si="3"/>
        <v>1.4635</v>
      </c>
      <c r="S29" s="22"/>
    </row>
    <row r="30" spans="1:19">
      <c r="A30" s="76">
        <v>25</v>
      </c>
      <c r="B30" s="76" t="s">
        <v>321</v>
      </c>
      <c r="C30" s="76" t="s">
        <v>322</v>
      </c>
      <c r="D30" s="76" t="s">
        <v>368</v>
      </c>
      <c r="E30" s="76" t="s">
        <v>369</v>
      </c>
      <c r="F30" s="76" t="s">
        <v>100</v>
      </c>
      <c r="G30" s="76" t="s">
        <v>124</v>
      </c>
      <c r="H30" s="76">
        <v>3</v>
      </c>
      <c r="I30" s="75">
        <v>60</v>
      </c>
      <c r="J30" s="76"/>
      <c r="K30" s="75">
        <v>7</v>
      </c>
      <c r="L30" s="75"/>
      <c r="M30" s="75"/>
      <c r="N30" s="75">
        <v>16</v>
      </c>
      <c r="O30" s="75"/>
      <c r="P30" s="75"/>
      <c r="Q30" s="75">
        <v>2</v>
      </c>
      <c r="R30" s="15">
        <f t="shared" si="3"/>
        <v>2.5495</v>
      </c>
      <c r="S30" s="22"/>
    </row>
    <row r="31" spans="1:19">
      <c r="A31" s="76">
        <v>26</v>
      </c>
      <c r="B31" s="76" t="s">
        <v>321</v>
      </c>
      <c r="C31" s="76" t="s">
        <v>322</v>
      </c>
      <c r="D31" s="76" t="s">
        <v>370</v>
      </c>
      <c r="E31" s="76" t="s">
        <v>371</v>
      </c>
      <c r="F31" s="76" t="s">
        <v>100</v>
      </c>
      <c r="G31" s="76" t="s">
        <v>124</v>
      </c>
      <c r="H31" s="76">
        <v>3</v>
      </c>
      <c r="I31" s="75">
        <v>124</v>
      </c>
      <c r="J31" s="76"/>
      <c r="K31" s="75">
        <v>9</v>
      </c>
      <c r="L31" s="75"/>
      <c r="M31" s="75"/>
      <c r="N31" s="75"/>
      <c r="O31" s="75"/>
      <c r="P31" s="75"/>
      <c r="Q31" s="75">
        <v>2</v>
      </c>
      <c r="R31" s="15">
        <f t="shared" si="3"/>
        <v>3.5345</v>
      </c>
      <c r="S31" s="22"/>
    </row>
    <row r="32" spans="1:19">
      <c r="A32" s="76">
        <v>27</v>
      </c>
      <c r="B32" s="76" t="s">
        <v>321</v>
      </c>
      <c r="C32" s="76" t="s">
        <v>322</v>
      </c>
      <c r="D32" s="76" t="s">
        <v>370</v>
      </c>
      <c r="E32" s="76" t="s">
        <v>371</v>
      </c>
      <c r="F32" s="76" t="s">
        <v>124</v>
      </c>
      <c r="G32" s="76" t="s">
        <v>97</v>
      </c>
      <c r="H32" s="76">
        <v>3</v>
      </c>
      <c r="I32" s="75">
        <v>40</v>
      </c>
      <c r="J32" s="76"/>
      <c r="K32" s="75">
        <v>1</v>
      </c>
      <c r="L32" s="75"/>
      <c r="M32" s="75"/>
      <c r="N32" s="75"/>
      <c r="O32" s="75"/>
      <c r="P32" s="75"/>
      <c r="Q32" s="75"/>
      <c r="R32" s="15">
        <f t="shared" si="3"/>
        <v>0.7285</v>
      </c>
      <c r="S32" s="22"/>
    </row>
    <row r="33" spans="1:19">
      <c r="A33" s="76">
        <v>28</v>
      </c>
      <c r="B33" s="76" t="s">
        <v>321</v>
      </c>
      <c r="C33" s="76" t="s">
        <v>322</v>
      </c>
      <c r="D33" s="69" t="s">
        <v>372</v>
      </c>
      <c r="E33" s="76" t="s">
        <v>373</v>
      </c>
      <c r="F33" s="76" t="s">
        <v>124</v>
      </c>
      <c r="G33" s="76" t="s">
        <v>173</v>
      </c>
      <c r="H33" s="76">
        <v>0.9</v>
      </c>
      <c r="I33" s="75">
        <v>124</v>
      </c>
      <c r="J33" s="76"/>
      <c r="K33" s="75">
        <v>2</v>
      </c>
      <c r="L33" s="75"/>
      <c r="M33" s="75"/>
      <c r="N33" s="75"/>
      <c r="O33" s="75"/>
      <c r="P33" s="75"/>
      <c r="Q33" s="75"/>
      <c r="R33" s="15">
        <f t="shared" si="3"/>
        <v>2.095</v>
      </c>
      <c r="S33" s="22"/>
    </row>
    <row r="34" spans="1:19">
      <c r="A34" s="76">
        <v>29</v>
      </c>
      <c r="B34" s="76" t="s">
        <v>321</v>
      </c>
      <c r="C34" s="76" t="s">
        <v>322</v>
      </c>
      <c r="D34" s="69" t="s">
        <v>374</v>
      </c>
      <c r="E34" s="76" t="s">
        <v>375</v>
      </c>
      <c r="F34" s="76" t="s">
        <v>100</v>
      </c>
      <c r="G34" s="76" t="s">
        <v>124</v>
      </c>
      <c r="H34" s="76">
        <v>3</v>
      </c>
      <c r="I34" s="75">
        <v>24</v>
      </c>
      <c r="J34" s="76"/>
      <c r="K34" s="75">
        <v>3</v>
      </c>
      <c r="L34" s="75"/>
      <c r="M34" s="75"/>
      <c r="N34" s="75"/>
      <c r="O34" s="75"/>
      <c r="P34" s="75"/>
      <c r="Q34" s="75">
        <v>2</v>
      </c>
      <c r="R34" s="15">
        <f t="shared" si="3"/>
        <v>1.1935</v>
      </c>
      <c r="S34" s="22"/>
    </row>
    <row r="35" spans="1:19">
      <c r="A35" s="76">
        <v>30</v>
      </c>
      <c r="B35" s="76" t="s">
        <v>321</v>
      </c>
      <c r="C35" s="76" t="s">
        <v>322</v>
      </c>
      <c r="D35" s="69" t="s">
        <v>374</v>
      </c>
      <c r="E35" s="76" t="s">
        <v>375</v>
      </c>
      <c r="F35" s="76" t="s">
        <v>124</v>
      </c>
      <c r="G35" s="76" t="s">
        <v>188</v>
      </c>
      <c r="H35" s="76">
        <v>1.4</v>
      </c>
      <c r="I35" s="75">
        <v>120</v>
      </c>
      <c r="J35" s="76"/>
      <c r="K35" s="75">
        <v>1</v>
      </c>
      <c r="L35" s="75"/>
      <c r="M35" s="75"/>
      <c r="N35" s="75">
        <v>4</v>
      </c>
      <c r="O35" s="75"/>
      <c r="P35" s="75"/>
      <c r="Q35" s="75"/>
      <c r="R35" s="15">
        <f t="shared" si="3"/>
        <v>1.9485</v>
      </c>
      <c r="S35" s="22"/>
    </row>
    <row r="36" spans="1:19">
      <c r="A36" s="76">
        <v>31</v>
      </c>
      <c r="B36" s="76" t="s">
        <v>321</v>
      </c>
      <c r="C36" s="76" t="s">
        <v>376</v>
      </c>
      <c r="D36" s="76" t="s">
        <v>377</v>
      </c>
      <c r="E36" s="192" t="s">
        <v>378</v>
      </c>
      <c r="F36" s="193">
        <v>100</v>
      </c>
      <c r="G36" s="193">
        <v>800</v>
      </c>
      <c r="H36" s="104">
        <f t="shared" ref="H36:H40" si="4">(G36-F36)/1000</f>
        <v>0.7</v>
      </c>
      <c r="I36" s="13">
        <v>540</v>
      </c>
      <c r="J36" s="76"/>
      <c r="K36" s="13"/>
      <c r="L36" s="13"/>
      <c r="M36" s="76"/>
      <c r="N36" s="76"/>
      <c r="O36" s="76"/>
      <c r="P36" s="76"/>
      <c r="Q36" s="76"/>
      <c r="R36" s="15">
        <f t="shared" si="3"/>
        <v>7.83</v>
      </c>
      <c r="S36" s="22"/>
    </row>
    <row r="37" spans="1:19">
      <c r="A37" s="76">
        <v>32</v>
      </c>
      <c r="B37" s="76" t="s">
        <v>321</v>
      </c>
      <c r="C37" s="76" t="s">
        <v>376</v>
      </c>
      <c r="D37" s="145" t="s">
        <v>379</v>
      </c>
      <c r="E37" s="192" t="s">
        <v>380</v>
      </c>
      <c r="F37" s="193">
        <v>1100</v>
      </c>
      <c r="G37" s="193">
        <v>3200</v>
      </c>
      <c r="H37" s="104">
        <f t="shared" si="4"/>
        <v>2.1</v>
      </c>
      <c r="I37" s="13">
        <v>768</v>
      </c>
      <c r="J37" s="76"/>
      <c r="K37" s="13"/>
      <c r="L37" s="13"/>
      <c r="M37" s="76"/>
      <c r="N37" s="76"/>
      <c r="O37" s="76"/>
      <c r="P37" s="76"/>
      <c r="Q37" s="76"/>
      <c r="R37" s="15">
        <f t="shared" si="3"/>
        <v>11.136</v>
      </c>
      <c r="S37" s="22"/>
    </row>
    <row r="38" spans="1:19">
      <c r="A38" s="76">
        <v>33</v>
      </c>
      <c r="B38" s="76" t="s">
        <v>321</v>
      </c>
      <c r="C38" s="76" t="s">
        <v>376</v>
      </c>
      <c r="D38" s="145" t="s">
        <v>381</v>
      </c>
      <c r="E38" s="192" t="s">
        <v>382</v>
      </c>
      <c r="F38" s="193">
        <v>1600</v>
      </c>
      <c r="G38" s="193">
        <v>2000</v>
      </c>
      <c r="H38" s="104">
        <f t="shared" si="4"/>
        <v>0.4</v>
      </c>
      <c r="I38" s="13">
        <v>300</v>
      </c>
      <c r="J38" s="76"/>
      <c r="K38" s="13"/>
      <c r="L38" s="13"/>
      <c r="M38" s="76"/>
      <c r="N38" s="76"/>
      <c r="O38" s="76"/>
      <c r="P38" s="76"/>
      <c r="Q38" s="76"/>
      <c r="R38" s="15">
        <f t="shared" si="3"/>
        <v>4.35</v>
      </c>
      <c r="S38" s="22"/>
    </row>
    <row r="39" spans="1:19">
      <c r="A39" s="76">
        <v>34</v>
      </c>
      <c r="B39" s="76" t="s">
        <v>321</v>
      </c>
      <c r="C39" s="76" t="s">
        <v>376</v>
      </c>
      <c r="D39" s="145" t="s">
        <v>383</v>
      </c>
      <c r="E39" s="192" t="s">
        <v>384</v>
      </c>
      <c r="F39" s="193">
        <v>1000</v>
      </c>
      <c r="G39" s="193">
        <v>2200</v>
      </c>
      <c r="H39" s="104">
        <f t="shared" si="4"/>
        <v>1.2</v>
      </c>
      <c r="I39" s="13">
        <v>784</v>
      </c>
      <c r="J39" s="76"/>
      <c r="K39" s="13">
        <v>4</v>
      </c>
      <c r="L39" s="13"/>
      <c r="M39" s="76"/>
      <c r="N39" s="76"/>
      <c r="O39" s="76"/>
      <c r="P39" s="76"/>
      <c r="Q39" s="76"/>
      <c r="R39" s="15">
        <f t="shared" si="3"/>
        <v>11.962</v>
      </c>
      <c r="S39" s="22"/>
    </row>
    <row r="40" spans="1:19">
      <c r="A40" s="76">
        <v>35</v>
      </c>
      <c r="B40" s="76" t="s">
        <v>321</v>
      </c>
      <c r="C40" s="76" t="s">
        <v>376</v>
      </c>
      <c r="D40" s="145" t="s">
        <v>385</v>
      </c>
      <c r="E40" s="192" t="s">
        <v>386</v>
      </c>
      <c r="F40" s="193">
        <v>0</v>
      </c>
      <c r="G40" s="193">
        <v>3000</v>
      </c>
      <c r="H40" s="104">
        <f t="shared" si="4"/>
        <v>3</v>
      </c>
      <c r="I40" s="13">
        <v>3000</v>
      </c>
      <c r="J40" s="76"/>
      <c r="K40" s="13"/>
      <c r="L40" s="13"/>
      <c r="M40" s="76"/>
      <c r="N40" s="76"/>
      <c r="O40" s="76"/>
      <c r="P40" s="76"/>
      <c r="Q40" s="76"/>
      <c r="R40" s="15">
        <f t="shared" ref="R40:R71" si="5">J40*0.4461+K40*0.1485+L40*0.15*0.004+I40*0.0145+M40*0.145+N40*0.015+O40*0.01+P40*0.16+Q40*0.2</f>
        <v>43.5</v>
      </c>
      <c r="S40" s="22"/>
    </row>
    <row r="41" spans="1:19">
      <c r="A41" s="76">
        <v>36</v>
      </c>
      <c r="B41" s="76" t="s">
        <v>321</v>
      </c>
      <c r="C41" s="76" t="s">
        <v>376</v>
      </c>
      <c r="D41" s="145" t="s">
        <v>385</v>
      </c>
      <c r="E41" s="192" t="s">
        <v>386</v>
      </c>
      <c r="F41" s="193">
        <v>3000</v>
      </c>
      <c r="G41" s="193">
        <v>5000</v>
      </c>
      <c r="H41" s="104">
        <f t="shared" ref="H41" si="6">(G41-F41)/1000</f>
        <v>2</v>
      </c>
      <c r="I41" s="13">
        <v>1040</v>
      </c>
      <c r="J41" s="76"/>
      <c r="K41" s="39">
        <v>7</v>
      </c>
      <c r="L41" s="13"/>
      <c r="M41" s="76">
        <v>5</v>
      </c>
      <c r="N41" s="76"/>
      <c r="O41" s="76"/>
      <c r="P41" s="76"/>
      <c r="Q41" s="76"/>
      <c r="R41" s="15">
        <f t="shared" si="5"/>
        <v>16.8445</v>
      </c>
      <c r="S41" s="22"/>
    </row>
    <row r="42" spans="1:19">
      <c r="A42" s="76">
        <v>37</v>
      </c>
      <c r="B42" s="76" t="s">
        <v>321</v>
      </c>
      <c r="C42" s="76" t="s">
        <v>376</v>
      </c>
      <c r="D42" s="145" t="s">
        <v>387</v>
      </c>
      <c r="E42" s="192" t="s">
        <v>388</v>
      </c>
      <c r="F42" s="193">
        <v>800</v>
      </c>
      <c r="G42" s="193">
        <v>1700</v>
      </c>
      <c r="H42" s="104">
        <f t="shared" ref="H42:H80" si="7">(G42-F42)/1000</f>
        <v>0.9</v>
      </c>
      <c r="I42" s="194">
        <v>800</v>
      </c>
      <c r="J42" s="76"/>
      <c r="K42" s="13"/>
      <c r="L42" s="13"/>
      <c r="M42" s="76"/>
      <c r="N42" s="76"/>
      <c r="O42" s="76"/>
      <c r="P42" s="76"/>
      <c r="Q42" s="76"/>
      <c r="R42" s="15">
        <f t="shared" si="5"/>
        <v>11.6</v>
      </c>
      <c r="S42" s="22"/>
    </row>
    <row r="43" spans="1:19">
      <c r="A43" s="76">
        <v>38</v>
      </c>
      <c r="B43" s="76" t="s">
        <v>321</v>
      </c>
      <c r="C43" s="76" t="s">
        <v>376</v>
      </c>
      <c r="D43" s="145" t="s">
        <v>389</v>
      </c>
      <c r="E43" s="192" t="s">
        <v>390</v>
      </c>
      <c r="F43" s="193">
        <v>0</v>
      </c>
      <c r="G43" s="193">
        <v>2000</v>
      </c>
      <c r="H43" s="104">
        <f t="shared" si="7"/>
        <v>2</v>
      </c>
      <c r="I43" s="76">
        <v>880</v>
      </c>
      <c r="J43" s="76"/>
      <c r="K43" s="76">
        <v>6</v>
      </c>
      <c r="L43" s="13"/>
      <c r="M43" s="76">
        <v>15</v>
      </c>
      <c r="N43" s="76"/>
      <c r="O43" s="76"/>
      <c r="P43" s="76">
        <v>1</v>
      </c>
      <c r="Q43" s="76"/>
      <c r="R43" s="15">
        <f t="shared" si="5"/>
        <v>15.986</v>
      </c>
      <c r="S43" s="22"/>
    </row>
    <row r="44" spans="1:19">
      <c r="A44" s="76">
        <v>39</v>
      </c>
      <c r="B44" s="76" t="s">
        <v>321</v>
      </c>
      <c r="C44" s="76" t="s">
        <v>376</v>
      </c>
      <c r="D44" s="145" t="s">
        <v>391</v>
      </c>
      <c r="E44" s="192" t="s">
        <v>392</v>
      </c>
      <c r="F44" s="193">
        <v>500</v>
      </c>
      <c r="G44" s="193">
        <v>2900</v>
      </c>
      <c r="H44" s="104">
        <f t="shared" si="7"/>
        <v>2.4</v>
      </c>
      <c r="I44" s="76">
        <v>1132</v>
      </c>
      <c r="J44" s="76"/>
      <c r="K44" s="76">
        <v>2</v>
      </c>
      <c r="L44" s="13"/>
      <c r="M44" s="76"/>
      <c r="N44" s="76"/>
      <c r="O44" s="76"/>
      <c r="P44" s="76"/>
      <c r="Q44" s="76"/>
      <c r="R44" s="15">
        <f t="shared" si="5"/>
        <v>16.711</v>
      </c>
      <c r="S44" s="22"/>
    </row>
    <row r="45" spans="1:19">
      <c r="A45" s="76">
        <v>40</v>
      </c>
      <c r="B45" s="76" t="s">
        <v>321</v>
      </c>
      <c r="C45" s="76" t="s">
        <v>376</v>
      </c>
      <c r="D45" s="145" t="s">
        <v>391</v>
      </c>
      <c r="E45" s="192" t="s">
        <v>392</v>
      </c>
      <c r="F45" s="193">
        <v>3000</v>
      </c>
      <c r="G45" s="193">
        <v>6000</v>
      </c>
      <c r="H45" s="104">
        <f t="shared" si="7"/>
        <v>3</v>
      </c>
      <c r="I45" s="76">
        <v>784</v>
      </c>
      <c r="J45" s="76"/>
      <c r="K45" s="13"/>
      <c r="L45" s="13"/>
      <c r="M45" s="76"/>
      <c r="N45" s="76"/>
      <c r="O45" s="76"/>
      <c r="P45" s="76"/>
      <c r="Q45" s="76"/>
      <c r="R45" s="15">
        <f t="shared" si="5"/>
        <v>11.368</v>
      </c>
      <c r="S45" s="22"/>
    </row>
    <row r="46" spans="1:19">
      <c r="A46" s="76">
        <v>41</v>
      </c>
      <c r="B46" s="76" t="s">
        <v>321</v>
      </c>
      <c r="C46" s="76" t="s">
        <v>376</v>
      </c>
      <c r="D46" s="145" t="s">
        <v>393</v>
      </c>
      <c r="E46" s="192" t="s">
        <v>394</v>
      </c>
      <c r="F46" s="193">
        <v>2500</v>
      </c>
      <c r="G46" s="193">
        <v>5000</v>
      </c>
      <c r="H46" s="104">
        <f t="shared" si="7"/>
        <v>2.5</v>
      </c>
      <c r="I46" s="76">
        <v>2272</v>
      </c>
      <c r="J46" s="76"/>
      <c r="K46" s="13"/>
      <c r="L46" s="13"/>
      <c r="M46" s="76"/>
      <c r="N46" s="76"/>
      <c r="O46" s="76"/>
      <c r="P46" s="76"/>
      <c r="Q46" s="76"/>
      <c r="R46" s="15">
        <f t="shared" si="5"/>
        <v>32.944</v>
      </c>
      <c r="S46" s="22"/>
    </row>
    <row r="47" spans="1:19">
      <c r="A47" s="76">
        <v>42</v>
      </c>
      <c r="B47" s="76" t="s">
        <v>321</v>
      </c>
      <c r="C47" s="76" t="s">
        <v>376</v>
      </c>
      <c r="D47" s="145" t="s">
        <v>395</v>
      </c>
      <c r="E47" s="192" t="s">
        <v>396</v>
      </c>
      <c r="F47" s="193">
        <v>200</v>
      </c>
      <c r="G47" s="193">
        <v>3200</v>
      </c>
      <c r="H47" s="104">
        <f t="shared" si="7"/>
        <v>3</v>
      </c>
      <c r="I47" s="76">
        <v>1740</v>
      </c>
      <c r="J47" s="76"/>
      <c r="K47" s="13"/>
      <c r="L47" s="13"/>
      <c r="M47" s="76"/>
      <c r="N47" s="76"/>
      <c r="O47" s="76"/>
      <c r="P47" s="76"/>
      <c r="Q47" s="76"/>
      <c r="R47" s="15">
        <f t="shared" si="5"/>
        <v>25.23</v>
      </c>
      <c r="S47" s="22"/>
    </row>
    <row r="48" spans="1:19">
      <c r="A48" s="76">
        <v>43</v>
      </c>
      <c r="B48" s="76" t="s">
        <v>321</v>
      </c>
      <c r="C48" s="76" t="s">
        <v>376</v>
      </c>
      <c r="D48" s="145" t="s">
        <v>397</v>
      </c>
      <c r="E48" s="192" t="s">
        <v>398</v>
      </c>
      <c r="F48" s="193">
        <v>0</v>
      </c>
      <c r="G48" s="193">
        <v>2500</v>
      </c>
      <c r="H48" s="104">
        <f t="shared" si="7"/>
        <v>2.5</v>
      </c>
      <c r="I48" s="76">
        <v>852</v>
      </c>
      <c r="J48" s="76"/>
      <c r="K48" s="76">
        <v>2</v>
      </c>
      <c r="L48" s="13"/>
      <c r="M48" s="76">
        <v>14</v>
      </c>
      <c r="N48" s="76"/>
      <c r="O48" s="76"/>
      <c r="P48" s="76"/>
      <c r="Q48" s="76"/>
      <c r="R48" s="15">
        <f t="shared" si="5"/>
        <v>14.681</v>
      </c>
      <c r="S48" s="22"/>
    </row>
    <row r="49" spans="1:19">
      <c r="A49" s="76">
        <v>44</v>
      </c>
      <c r="B49" s="76" t="s">
        <v>321</v>
      </c>
      <c r="C49" s="76" t="s">
        <v>376</v>
      </c>
      <c r="D49" s="145" t="s">
        <v>399</v>
      </c>
      <c r="E49" s="192" t="s">
        <v>400</v>
      </c>
      <c r="F49" s="193">
        <v>2200</v>
      </c>
      <c r="G49" s="193">
        <v>2600</v>
      </c>
      <c r="H49" s="104">
        <f t="shared" si="7"/>
        <v>0.4</v>
      </c>
      <c r="I49" s="76">
        <v>292</v>
      </c>
      <c r="J49" s="76"/>
      <c r="K49" s="13"/>
      <c r="L49" s="13"/>
      <c r="M49" s="76"/>
      <c r="N49" s="76"/>
      <c r="O49" s="76"/>
      <c r="P49" s="76"/>
      <c r="Q49" s="76"/>
      <c r="R49" s="15">
        <f t="shared" si="5"/>
        <v>4.234</v>
      </c>
      <c r="S49" s="22"/>
    </row>
    <row r="50" spans="1:19">
      <c r="A50" s="76">
        <v>45</v>
      </c>
      <c r="B50" s="76" t="s">
        <v>321</v>
      </c>
      <c r="C50" s="76" t="s">
        <v>376</v>
      </c>
      <c r="D50" s="145" t="s">
        <v>401</v>
      </c>
      <c r="E50" s="192" t="s">
        <v>402</v>
      </c>
      <c r="F50" s="193">
        <v>0</v>
      </c>
      <c r="G50" s="193">
        <v>500</v>
      </c>
      <c r="H50" s="104">
        <f t="shared" si="7"/>
        <v>0.5</v>
      </c>
      <c r="I50" s="76">
        <v>272</v>
      </c>
      <c r="J50" s="76"/>
      <c r="K50" s="13"/>
      <c r="L50" s="13"/>
      <c r="M50" s="76"/>
      <c r="N50" s="76"/>
      <c r="O50" s="76"/>
      <c r="P50" s="76"/>
      <c r="Q50" s="76"/>
      <c r="R50" s="15">
        <f t="shared" si="5"/>
        <v>3.944</v>
      </c>
      <c r="S50" s="22"/>
    </row>
    <row r="51" spans="1:19">
      <c r="A51" s="76">
        <v>46</v>
      </c>
      <c r="B51" s="76" t="s">
        <v>321</v>
      </c>
      <c r="C51" s="76" t="s">
        <v>376</v>
      </c>
      <c r="D51" s="145" t="s">
        <v>403</v>
      </c>
      <c r="E51" s="192" t="s">
        <v>404</v>
      </c>
      <c r="F51" s="193">
        <v>0</v>
      </c>
      <c r="G51" s="193">
        <v>2600</v>
      </c>
      <c r="H51" s="104">
        <f t="shared" si="7"/>
        <v>2.6</v>
      </c>
      <c r="I51" s="76">
        <v>1600</v>
      </c>
      <c r="J51" s="76"/>
      <c r="K51" s="13"/>
      <c r="L51" s="13"/>
      <c r="M51" s="76"/>
      <c r="N51" s="76"/>
      <c r="O51" s="76"/>
      <c r="P51" s="76"/>
      <c r="Q51" s="76"/>
      <c r="R51" s="15">
        <f t="shared" si="5"/>
        <v>23.2</v>
      </c>
      <c r="S51" s="22"/>
    </row>
    <row r="52" spans="1:19">
      <c r="A52" s="76">
        <v>47</v>
      </c>
      <c r="B52" s="76" t="s">
        <v>321</v>
      </c>
      <c r="C52" s="76" t="s">
        <v>376</v>
      </c>
      <c r="D52" s="145" t="s">
        <v>405</v>
      </c>
      <c r="E52" s="192" t="s">
        <v>406</v>
      </c>
      <c r="F52" s="193">
        <v>900</v>
      </c>
      <c r="G52" s="193">
        <v>1100</v>
      </c>
      <c r="H52" s="104">
        <f t="shared" si="7"/>
        <v>0.2</v>
      </c>
      <c r="I52" s="76">
        <v>104</v>
      </c>
      <c r="J52" s="76"/>
      <c r="K52" s="76">
        <v>2</v>
      </c>
      <c r="L52" s="13"/>
      <c r="M52" s="76"/>
      <c r="N52" s="76"/>
      <c r="O52" s="76"/>
      <c r="P52" s="76"/>
      <c r="Q52" s="76"/>
      <c r="R52" s="15">
        <f t="shared" si="5"/>
        <v>1.805</v>
      </c>
      <c r="S52" s="22"/>
    </row>
    <row r="53" spans="1:19">
      <c r="A53" s="76">
        <v>48</v>
      </c>
      <c r="B53" s="76" t="s">
        <v>321</v>
      </c>
      <c r="C53" s="76" t="s">
        <v>376</v>
      </c>
      <c r="D53" s="145" t="s">
        <v>407</v>
      </c>
      <c r="E53" s="192" t="s">
        <v>408</v>
      </c>
      <c r="F53" s="193">
        <v>1200</v>
      </c>
      <c r="G53" s="193">
        <v>2100</v>
      </c>
      <c r="H53" s="104">
        <f t="shared" si="7"/>
        <v>0.9</v>
      </c>
      <c r="I53" s="76">
        <v>328</v>
      </c>
      <c r="J53" s="76"/>
      <c r="K53" s="13"/>
      <c r="L53" s="13"/>
      <c r="M53" s="76"/>
      <c r="N53" s="76"/>
      <c r="O53" s="76"/>
      <c r="P53" s="76"/>
      <c r="Q53" s="76"/>
      <c r="R53" s="15">
        <f t="shared" si="5"/>
        <v>4.756</v>
      </c>
      <c r="S53" s="22"/>
    </row>
    <row r="54" spans="1:19">
      <c r="A54" s="76">
        <v>49</v>
      </c>
      <c r="B54" s="76" t="s">
        <v>321</v>
      </c>
      <c r="C54" s="76" t="s">
        <v>376</v>
      </c>
      <c r="D54" s="145" t="s">
        <v>409</v>
      </c>
      <c r="E54" s="192" t="s">
        <v>410</v>
      </c>
      <c r="F54" s="193">
        <v>0</v>
      </c>
      <c r="G54" s="193">
        <v>2600</v>
      </c>
      <c r="H54" s="104">
        <f t="shared" si="7"/>
        <v>2.6</v>
      </c>
      <c r="I54" s="76">
        <v>916</v>
      </c>
      <c r="J54" s="76"/>
      <c r="K54" s="13"/>
      <c r="L54" s="13"/>
      <c r="M54" s="76"/>
      <c r="N54" s="76"/>
      <c r="O54" s="76"/>
      <c r="P54" s="76"/>
      <c r="Q54" s="76"/>
      <c r="R54" s="15">
        <f t="shared" si="5"/>
        <v>13.282</v>
      </c>
      <c r="S54" s="22"/>
    </row>
    <row r="55" spans="1:19">
      <c r="A55" s="76">
        <v>50</v>
      </c>
      <c r="B55" s="76" t="s">
        <v>321</v>
      </c>
      <c r="C55" s="76" t="s">
        <v>376</v>
      </c>
      <c r="D55" s="145" t="s">
        <v>411</v>
      </c>
      <c r="E55" s="192" t="s">
        <v>412</v>
      </c>
      <c r="F55" s="193">
        <v>500</v>
      </c>
      <c r="G55" s="193">
        <v>1000</v>
      </c>
      <c r="H55" s="104">
        <f t="shared" si="7"/>
        <v>0.5</v>
      </c>
      <c r="I55" s="76">
        <v>192</v>
      </c>
      <c r="J55" s="76"/>
      <c r="K55" s="13"/>
      <c r="L55" s="13"/>
      <c r="M55" s="76"/>
      <c r="N55" s="76"/>
      <c r="O55" s="76"/>
      <c r="P55" s="76"/>
      <c r="Q55" s="76"/>
      <c r="R55" s="15">
        <f t="shared" si="5"/>
        <v>2.784</v>
      </c>
      <c r="S55" s="22"/>
    </row>
    <row r="56" spans="1:19">
      <c r="A56" s="76">
        <v>51</v>
      </c>
      <c r="B56" s="76" t="s">
        <v>321</v>
      </c>
      <c r="C56" s="76" t="s">
        <v>376</v>
      </c>
      <c r="D56" s="145" t="s">
        <v>413</v>
      </c>
      <c r="E56" s="192" t="s">
        <v>414</v>
      </c>
      <c r="F56" s="193">
        <v>0</v>
      </c>
      <c r="G56" s="193">
        <v>500</v>
      </c>
      <c r="H56" s="104">
        <f t="shared" si="7"/>
        <v>0.5</v>
      </c>
      <c r="I56" s="76">
        <v>76</v>
      </c>
      <c r="J56" s="76"/>
      <c r="K56" s="13"/>
      <c r="L56" s="13"/>
      <c r="M56" s="76"/>
      <c r="N56" s="76"/>
      <c r="O56" s="76"/>
      <c r="P56" s="76"/>
      <c r="Q56" s="76"/>
      <c r="R56" s="15">
        <f t="shared" si="5"/>
        <v>1.102</v>
      </c>
      <c r="S56" s="22"/>
    </row>
    <row r="57" spans="1:19">
      <c r="A57" s="76">
        <v>52</v>
      </c>
      <c r="B57" s="76" t="s">
        <v>321</v>
      </c>
      <c r="C57" s="76" t="s">
        <v>376</v>
      </c>
      <c r="D57" s="145" t="s">
        <v>413</v>
      </c>
      <c r="E57" s="192" t="s">
        <v>414</v>
      </c>
      <c r="F57" s="193">
        <v>2800</v>
      </c>
      <c r="G57" s="193">
        <v>3800</v>
      </c>
      <c r="H57" s="104">
        <f t="shared" si="7"/>
        <v>1</v>
      </c>
      <c r="I57" s="76">
        <v>816</v>
      </c>
      <c r="J57" s="76"/>
      <c r="K57" s="13"/>
      <c r="L57" s="13"/>
      <c r="M57" s="76"/>
      <c r="N57" s="76"/>
      <c r="O57" s="76"/>
      <c r="P57" s="76"/>
      <c r="Q57" s="76"/>
      <c r="R57" s="15">
        <f t="shared" si="5"/>
        <v>11.832</v>
      </c>
      <c r="S57" s="22"/>
    </row>
    <row r="58" spans="1:19">
      <c r="A58" s="76">
        <v>53</v>
      </c>
      <c r="B58" s="76" t="s">
        <v>321</v>
      </c>
      <c r="C58" s="76" t="s">
        <v>376</v>
      </c>
      <c r="D58" s="145" t="s">
        <v>415</v>
      </c>
      <c r="E58" s="192" t="s">
        <v>416</v>
      </c>
      <c r="F58" s="193">
        <v>1000</v>
      </c>
      <c r="G58" s="193">
        <v>1600</v>
      </c>
      <c r="H58" s="104">
        <f t="shared" si="7"/>
        <v>0.6</v>
      </c>
      <c r="I58" s="76">
        <v>208</v>
      </c>
      <c r="J58" s="76"/>
      <c r="K58" s="13"/>
      <c r="L58" s="13"/>
      <c r="M58" s="76"/>
      <c r="N58" s="76"/>
      <c r="O58" s="76"/>
      <c r="P58" s="76"/>
      <c r="Q58" s="76"/>
      <c r="R58" s="15">
        <f t="shared" si="5"/>
        <v>3.016</v>
      </c>
      <c r="S58" s="22"/>
    </row>
    <row r="59" spans="1:19">
      <c r="A59" s="76">
        <v>54</v>
      </c>
      <c r="B59" s="76" t="s">
        <v>321</v>
      </c>
      <c r="C59" s="76" t="s">
        <v>376</v>
      </c>
      <c r="D59" s="145" t="s">
        <v>417</v>
      </c>
      <c r="E59" s="192" t="s">
        <v>418</v>
      </c>
      <c r="F59" s="193">
        <v>0</v>
      </c>
      <c r="G59" s="193">
        <v>2000</v>
      </c>
      <c r="H59" s="104">
        <f t="shared" si="7"/>
        <v>2</v>
      </c>
      <c r="I59" s="76">
        <v>1084</v>
      </c>
      <c r="J59" s="76"/>
      <c r="K59" s="13">
        <v>2</v>
      </c>
      <c r="L59" s="13"/>
      <c r="M59" s="76"/>
      <c r="N59" s="76"/>
      <c r="O59" s="76"/>
      <c r="P59" s="76"/>
      <c r="Q59" s="76"/>
      <c r="R59" s="15">
        <f t="shared" si="5"/>
        <v>16.015</v>
      </c>
      <c r="S59" s="22"/>
    </row>
    <row r="60" spans="1:19">
      <c r="A60" s="76">
        <v>55</v>
      </c>
      <c r="B60" s="76" t="s">
        <v>321</v>
      </c>
      <c r="C60" s="76" t="s">
        <v>376</v>
      </c>
      <c r="D60" s="145" t="s">
        <v>417</v>
      </c>
      <c r="E60" s="192" t="s">
        <v>418</v>
      </c>
      <c r="F60" s="193">
        <v>2000</v>
      </c>
      <c r="G60" s="193">
        <v>5000</v>
      </c>
      <c r="H60" s="104">
        <f t="shared" si="7"/>
        <v>3</v>
      </c>
      <c r="I60" s="76">
        <v>2432</v>
      </c>
      <c r="J60" s="76"/>
      <c r="K60" s="13"/>
      <c r="L60" s="13"/>
      <c r="M60" s="76"/>
      <c r="N60" s="76"/>
      <c r="O60" s="76"/>
      <c r="P60" s="76"/>
      <c r="Q60" s="76"/>
      <c r="R60" s="15">
        <f t="shared" si="5"/>
        <v>35.264</v>
      </c>
      <c r="S60" s="22"/>
    </row>
    <row r="61" spans="1:19">
      <c r="A61" s="76">
        <v>56</v>
      </c>
      <c r="B61" s="76" t="s">
        <v>321</v>
      </c>
      <c r="C61" s="76" t="s">
        <v>376</v>
      </c>
      <c r="D61" s="145" t="s">
        <v>417</v>
      </c>
      <c r="E61" s="192" t="s">
        <v>418</v>
      </c>
      <c r="F61" s="193">
        <v>5000</v>
      </c>
      <c r="G61" s="193">
        <v>5500</v>
      </c>
      <c r="H61" s="104">
        <f t="shared" si="7"/>
        <v>0.5</v>
      </c>
      <c r="I61" s="76">
        <v>176</v>
      </c>
      <c r="J61" s="76"/>
      <c r="K61" s="13"/>
      <c r="L61" s="13"/>
      <c r="M61" s="76"/>
      <c r="N61" s="76"/>
      <c r="O61" s="76"/>
      <c r="P61" s="76"/>
      <c r="Q61" s="76"/>
      <c r="R61" s="15">
        <f t="shared" si="5"/>
        <v>2.552</v>
      </c>
      <c r="S61" s="22"/>
    </row>
    <row r="62" spans="1:19">
      <c r="A62" s="76">
        <v>57</v>
      </c>
      <c r="B62" s="76" t="s">
        <v>321</v>
      </c>
      <c r="C62" s="76" t="s">
        <v>376</v>
      </c>
      <c r="D62" s="145" t="s">
        <v>419</v>
      </c>
      <c r="E62" s="192" t="s">
        <v>420</v>
      </c>
      <c r="F62" s="193">
        <v>0</v>
      </c>
      <c r="G62" s="193">
        <v>1500</v>
      </c>
      <c r="H62" s="104">
        <f t="shared" si="7"/>
        <v>1.5</v>
      </c>
      <c r="I62" s="76">
        <v>672</v>
      </c>
      <c r="J62" s="76"/>
      <c r="K62" s="13"/>
      <c r="L62" s="13"/>
      <c r="M62" s="76"/>
      <c r="N62" s="76"/>
      <c r="O62" s="76"/>
      <c r="P62" s="76"/>
      <c r="Q62" s="76"/>
      <c r="R62" s="15">
        <f t="shared" si="5"/>
        <v>9.744</v>
      </c>
      <c r="S62" s="22"/>
    </row>
    <row r="63" spans="1:19">
      <c r="A63" s="76">
        <v>58</v>
      </c>
      <c r="B63" s="76" t="s">
        <v>321</v>
      </c>
      <c r="C63" s="76" t="s">
        <v>376</v>
      </c>
      <c r="D63" s="145" t="s">
        <v>419</v>
      </c>
      <c r="E63" s="192" t="s">
        <v>420</v>
      </c>
      <c r="F63" s="193">
        <v>1500</v>
      </c>
      <c r="G63" s="193">
        <v>4000</v>
      </c>
      <c r="H63" s="104">
        <f t="shared" si="7"/>
        <v>2.5</v>
      </c>
      <c r="I63" s="76">
        <v>2360</v>
      </c>
      <c r="J63" s="76"/>
      <c r="K63" s="13"/>
      <c r="L63" s="13"/>
      <c r="M63" s="76"/>
      <c r="N63" s="76"/>
      <c r="O63" s="76"/>
      <c r="P63" s="76"/>
      <c r="Q63" s="76"/>
      <c r="R63" s="15">
        <f t="shared" si="5"/>
        <v>34.22</v>
      </c>
      <c r="S63" s="22"/>
    </row>
    <row r="64" spans="1:19">
      <c r="A64" s="76">
        <v>59</v>
      </c>
      <c r="B64" s="76" t="s">
        <v>321</v>
      </c>
      <c r="C64" s="76" t="s">
        <v>376</v>
      </c>
      <c r="D64" s="145" t="s">
        <v>421</v>
      </c>
      <c r="E64" s="192" t="s">
        <v>422</v>
      </c>
      <c r="F64" s="193">
        <v>0</v>
      </c>
      <c r="G64" s="193">
        <v>2800</v>
      </c>
      <c r="H64" s="104">
        <f t="shared" si="7"/>
        <v>2.8</v>
      </c>
      <c r="I64" s="76">
        <v>2048</v>
      </c>
      <c r="J64" s="76"/>
      <c r="K64" s="13"/>
      <c r="L64" s="13"/>
      <c r="M64" s="76"/>
      <c r="N64" s="76"/>
      <c r="O64" s="76"/>
      <c r="P64" s="76"/>
      <c r="Q64" s="76"/>
      <c r="R64" s="15">
        <f t="shared" si="5"/>
        <v>29.696</v>
      </c>
      <c r="S64" s="22"/>
    </row>
    <row r="65" spans="1:19">
      <c r="A65" s="76">
        <v>60</v>
      </c>
      <c r="B65" s="76" t="s">
        <v>321</v>
      </c>
      <c r="C65" s="76" t="s">
        <v>376</v>
      </c>
      <c r="D65" s="145" t="s">
        <v>421</v>
      </c>
      <c r="E65" s="192" t="s">
        <v>422</v>
      </c>
      <c r="F65" s="193">
        <v>4500</v>
      </c>
      <c r="G65" s="193">
        <v>4700</v>
      </c>
      <c r="H65" s="104">
        <f t="shared" si="7"/>
        <v>0.2</v>
      </c>
      <c r="I65" s="76">
        <v>88</v>
      </c>
      <c r="J65" s="76"/>
      <c r="K65" s="13"/>
      <c r="L65" s="13"/>
      <c r="M65" s="76"/>
      <c r="N65" s="76"/>
      <c r="O65" s="76"/>
      <c r="P65" s="76"/>
      <c r="Q65" s="76"/>
      <c r="R65" s="15">
        <f t="shared" si="5"/>
        <v>1.276</v>
      </c>
      <c r="S65" s="22"/>
    </row>
    <row r="66" spans="1:19">
      <c r="A66" s="76">
        <v>61</v>
      </c>
      <c r="B66" s="76" t="s">
        <v>321</v>
      </c>
      <c r="C66" s="76" t="s">
        <v>376</v>
      </c>
      <c r="D66" s="145" t="s">
        <v>423</v>
      </c>
      <c r="E66" s="192" t="s">
        <v>424</v>
      </c>
      <c r="F66" s="193">
        <v>0</v>
      </c>
      <c r="G66" s="193">
        <v>800</v>
      </c>
      <c r="H66" s="104">
        <f t="shared" si="7"/>
        <v>0.8</v>
      </c>
      <c r="I66" s="76">
        <v>392</v>
      </c>
      <c r="J66" s="76"/>
      <c r="K66" s="13"/>
      <c r="L66" s="13"/>
      <c r="M66" s="76"/>
      <c r="N66" s="76"/>
      <c r="O66" s="76"/>
      <c r="P66" s="76"/>
      <c r="Q66" s="76"/>
      <c r="R66" s="15">
        <f t="shared" si="5"/>
        <v>5.684</v>
      </c>
      <c r="S66" s="22"/>
    </row>
    <row r="67" spans="1:19">
      <c r="A67" s="76">
        <v>62</v>
      </c>
      <c r="B67" s="76" t="s">
        <v>321</v>
      </c>
      <c r="C67" s="76" t="s">
        <v>376</v>
      </c>
      <c r="D67" s="145" t="s">
        <v>425</v>
      </c>
      <c r="E67" s="192" t="s">
        <v>426</v>
      </c>
      <c r="F67" s="193">
        <v>1200</v>
      </c>
      <c r="G67" s="193">
        <v>2100</v>
      </c>
      <c r="H67" s="104">
        <f t="shared" si="7"/>
        <v>0.9</v>
      </c>
      <c r="I67" s="76">
        <v>1428</v>
      </c>
      <c r="J67" s="76"/>
      <c r="K67" s="76">
        <v>4</v>
      </c>
      <c r="L67" s="13"/>
      <c r="M67" s="76"/>
      <c r="N67" s="76"/>
      <c r="O67" s="76"/>
      <c r="P67" s="76"/>
      <c r="Q67" s="76"/>
      <c r="R67" s="15">
        <f t="shared" si="5"/>
        <v>21.3</v>
      </c>
      <c r="S67" s="22"/>
    </row>
    <row r="68" spans="1:19">
      <c r="A68" s="76">
        <v>63</v>
      </c>
      <c r="B68" s="76" t="s">
        <v>321</v>
      </c>
      <c r="C68" s="76" t="s">
        <v>376</v>
      </c>
      <c r="D68" s="145" t="s">
        <v>427</v>
      </c>
      <c r="E68" s="192" t="s">
        <v>428</v>
      </c>
      <c r="F68" s="193">
        <v>1200</v>
      </c>
      <c r="G68" s="193">
        <v>2100</v>
      </c>
      <c r="H68" s="104">
        <f t="shared" si="7"/>
        <v>0.9</v>
      </c>
      <c r="I68" s="76">
        <v>308</v>
      </c>
      <c r="J68" s="76"/>
      <c r="K68" s="13"/>
      <c r="L68" s="13"/>
      <c r="M68" s="76"/>
      <c r="N68" s="76"/>
      <c r="O68" s="76"/>
      <c r="P68" s="76"/>
      <c r="Q68" s="76"/>
      <c r="R68" s="15">
        <f t="shared" si="5"/>
        <v>4.466</v>
      </c>
      <c r="S68" s="22"/>
    </row>
    <row r="69" spans="1:19">
      <c r="A69" s="76">
        <v>64</v>
      </c>
      <c r="B69" s="76" t="s">
        <v>321</v>
      </c>
      <c r="C69" s="76" t="s">
        <v>376</v>
      </c>
      <c r="D69" s="145" t="s">
        <v>429</v>
      </c>
      <c r="E69" s="192" t="s">
        <v>430</v>
      </c>
      <c r="F69" s="193">
        <v>1200</v>
      </c>
      <c r="G69" s="193">
        <v>2100</v>
      </c>
      <c r="H69" s="104">
        <f t="shared" si="7"/>
        <v>0.9</v>
      </c>
      <c r="I69" s="76">
        <v>48</v>
      </c>
      <c r="J69" s="76"/>
      <c r="K69" s="13"/>
      <c r="L69" s="13"/>
      <c r="M69" s="76"/>
      <c r="N69" s="76"/>
      <c r="O69" s="76"/>
      <c r="P69" s="76"/>
      <c r="Q69" s="76"/>
      <c r="R69" s="15">
        <f t="shared" si="5"/>
        <v>0.696</v>
      </c>
      <c r="S69" s="22"/>
    </row>
    <row r="70" spans="1:19">
      <c r="A70" s="76">
        <v>65</v>
      </c>
      <c r="B70" s="76" t="s">
        <v>321</v>
      </c>
      <c r="C70" s="76" t="s">
        <v>376</v>
      </c>
      <c r="D70" s="145" t="s">
        <v>431</v>
      </c>
      <c r="E70" s="192" t="s">
        <v>432</v>
      </c>
      <c r="F70" s="193">
        <v>1200</v>
      </c>
      <c r="G70" s="193">
        <v>2100</v>
      </c>
      <c r="H70" s="104">
        <f t="shared" si="7"/>
        <v>0.9</v>
      </c>
      <c r="I70" s="76">
        <v>104</v>
      </c>
      <c r="J70" s="76"/>
      <c r="K70" s="13"/>
      <c r="L70" s="13"/>
      <c r="M70" s="76"/>
      <c r="N70" s="76"/>
      <c r="O70" s="76"/>
      <c r="P70" s="76"/>
      <c r="Q70" s="76"/>
      <c r="R70" s="15">
        <f t="shared" si="5"/>
        <v>1.508</v>
      </c>
      <c r="S70" s="22"/>
    </row>
    <row r="71" spans="1:19">
      <c r="A71" s="76">
        <v>66</v>
      </c>
      <c r="B71" s="76" t="s">
        <v>321</v>
      </c>
      <c r="C71" s="76" t="s">
        <v>376</v>
      </c>
      <c r="D71" s="145" t="s">
        <v>433</v>
      </c>
      <c r="E71" s="192" t="s">
        <v>434</v>
      </c>
      <c r="F71" s="193">
        <v>0</v>
      </c>
      <c r="G71" s="193">
        <v>1500</v>
      </c>
      <c r="H71" s="104">
        <f t="shared" si="7"/>
        <v>1.5</v>
      </c>
      <c r="I71" s="76">
        <v>300</v>
      </c>
      <c r="J71" s="76"/>
      <c r="K71" s="13"/>
      <c r="L71" s="13"/>
      <c r="M71" s="76"/>
      <c r="N71" s="76"/>
      <c r="O71" s="76"/>
      <c r="P71" s="76"/>
      <c r="Q71" s="76"/>
      <c r="R71" s="15">
        <f t="shared" ref="R71" si="8">J71*0.4461+K71*0.1485+L71*0.15*0.004+I71*0.0145+M71*0.145+N71*0.015+O71*0.01+P71*0.16+Q71*0.2</f>
        <v>4.35</v>
      </c>
      <c r="S71" s="22"/>
    </row>
    <row r="72" spans="1:19">
      <c r="A72" s="76">
        <v>67</v>
      </c>
      <c r="B72" s="76" t="s">
        <v>321</v>
      </c>
      <c r="C72" s="76" t="s">
        <v>376</v>
      </c>
      <c r="D72" s="145" t="s">
        <v>433</v>
      </c>
      <c r="E72" s="192" t="s">
        <v>434</v>
      </c>
      <c r="F72" s="193">
        <v>3700</v>
      </c>
      <c r="G72" s="193">
        <v>5500</v>
      </c>
      <c r="H72" s="104">
        <f t="shared" si="7"/>
        <v>1.8</v>
      </c>
      <c r="I72" s="76">
        <v>788</v>
      </c>
      <c r="J72" s="76"/>
      <c r="K72" s="13"/>
      <c r="L72" s="13"/>
      <c r="M72" s="76"/>
      <c r="N72" s="76"/>
      <c r="O72" s="76"/>
      <c r="P72" s="76"/>
      <c r="Q72" s="76"/>
      <c r="R72" s="15">
        <f t="shared" ref="R72:R103" si="9">J72*0.4461+K72*0.1485+L72*0.15*0.004+I72*0.0145+M72*0.145+N72*0.015+O72*0.01+P72*0.16+Q72*0.2</f>
        <v>11.426</v>
      </c>
      <c r="S72" s="22"/>
    </row>
    <row r="73" spans="1:19">
      <c r="A73" s="76">
        <v>68</v>
      </c>
      <c r="B73" s="76" t="s">
        <v>321</v>
      </c>
      <c r="C73" s="76" t="s">
        <v>376</v>
      </c>
      <c r="D73" s="145" t="s">
        <v>433</v>
      </c>
      <c r="E73" s="192" t="s">
        <v>434</v>
      </c>
      <c r="F73" s="193">
        <v>6000</v>
      </c>
      <c r="G73" s="193">
        <v>8700</v>
      </c>
      <c r="H73" s="104">
        <f t="shared" si="7"/>
        <v>2.7</v>
      </c>
      <c r="I73" s="76">
        <v>1824</v>
      </c>
      <c r="J73" s="76"/>
      <c r="K73" s="13"/>
      <c r="L73" s="13"/>
      <c r="M73" s="76"/>
      <c r="N73" s="76"/>
      <c r="O73" s="76"/>
      <c r="P73" s="76"/>
      <c r="Q73" s="76"/>
      <c r="R73" s="15">
        <f t="shared" si="9"/>
        <v>26.448</v>
      </c>
      <c r="S73" s="22"/>
    </row>
    <row r="74" spans="1:19">
      <c r="A74" s="76">
        <v>69</v>
      </c>
      <c r="B74" s="76" t="s">
        <v>321</v>
      </c>
      <c r="C74" s="76" t="s">
        <v>376</v>
      </c>
      <c r="D74" s="145" t="s">
        <v>433</v>
      </c>
      <c r="E74" s="192" t="s">
        <v>434</v>
      </c>
      <c r="F74" s="193">
        <v>8700</v>
      </c>
      <c r="G74" s="193">
        <v>10400</v>
      </c>
      <c r="H74" s="104">
        <f t="shared" si="7"/>
        <v>1.7</v>
      </c>
      <c r="I74" s="76">
        <v>1040</v>
      </c>
      <c r="J74" s="76"/>
      <c r="K74" s="13"/>
      <c r="L74" s="13"/>
      <c r="M74" s="76"/>
      <c r="N74" s="76"/>
      <c r="O74" s="76"/>
      <c r="P74" s="76"/>
      <c r="Q74" s="76"/>
      <c r="R74" s="15">
        <f t="shared" si="9"/>
        <v>15.08</v>
      </c>
      <c r="S74" s="22"/>
    </row>
    <row r="75" spans="1:19">
      <c r="A75" s="76">
        <v>70</v>
      </c>
      <c r="B75" s="76" t="s">
        <v>321</v>
      </c>
      <c r="C75" s="76" t="s">
        <v>376</v>
      </c>
      <c r="D75" s="145" t="s">
        <v>433</v>
      </c>
      <c r="E75" s="192" t="s">
        <v>434</v>
      </c>
      <c r="F75" s="193">
        <v>10400</v>
      </c>
      <c r="G75" s="193">
        <v>12200</v>
      </c>
      <c r="H75" s="104">
        <f t="shared" si="7"/>
        <v>1.8</v>
      </c>
      <c r="I75" s="76">
        <v>732</v>
      </c>
      <c r="J75" s="76"/>
      <c r="K75" s="76">
        <v>4</v>
      </c>
      <c r="L75" s="13"/>
      <c r="M75" s="76">
        <v>12</v>
      </c>
      <c r="N75" s="76"/>
      <c r="O75" s="76"/>
      <c r="P75" s="76"/>
      <c r="Q75" s="76"/>
      <c r="R75" s="15">
        <f t="shared" si="9"/>
        <v>12.948</v>
      </c>
      <c r="S75" s="22"/>
    </row>
    <row r="76" spans="1:19">
      <c r="A76" s="76">
        <v>71</v>
      </c>
      <c r="B76" s="76" t="s">
        <v>321</v>
      </c>
      <c r="C76" s="76" t="s">
        <v>376</v>
      </c>
      <c r="D76" s="145" t="s">
        <v>435</v>
      </c>
      <c r="E76" s="192" t="s">
        <v>436</v>
      </c>
      <c r="F76" s="193">
        <v>0</v>
      </c>
      <c r="G76" s="193">
        <v>1500</v>
      </c>
      <c r="H76" s="104">
        <f t="shared" si="7"/>
        <v>1.5</v>
      </c>
      <c r="I76" s="76">
        <v>1084</v>
      </c>
      <c r="J76" s="76"/>
      <c r="K76" s="13"/>
      <c r="L76" s="13"/>
      <c r="M76" s="76"/>
      <c r="N76" s="76"/>
      <c r="O76" s="76"/>
      <c r="P76" s="76"/>
      <c r="Q76" s="76"/>
      <c r="R76" s="15">
        <f t="shared" si="9"/>
        <v>15.718</v>
      </c>
      <c r="S76" s="22"/>
    </row>
    <row r="77" spans="1:19">
      <c r="A77" s="76">
        <v>72</v>
      </c>
      <c r="B77" s="76" t="s">
        <v>321</v>
      </c>
      <c r="C77" s="76" t="s">
        <v>376</v>
      </c>
      <c r="D77" s="145" t="s">
        <v>437</v>
      </c>
      <c r="E77" s="192" t="s">
        <v>438</v>
      </c>
      <c r="F77" s="193">
        <v>0</v>
      </c>
      <c r="G77" s="193">
        <v>1600</v>
      </c>
      <c r="H77" s="104">
        <f t="shared" si="7"/>
        <v>1.6</v>
      </c>
      <c r="I77" s="76">
        <v>1564</v>
      </c>
      <c r="J77" s="76"/>
      <c r="K77" s="13"/>
      <c r="L77" s="13"/>
      <c r="M77" s="76"/>
      <c r="N77" s="76"/>
      <c r="O77" s="76"/>
      <c r="P77" s="76"/>
      <c r="Q77" s="76"/>
      <c r="R77" s="15">
        <f t="shared" si="9"/>
        <v>22.678</v>
      </c>
      <c r="S77" s="22"/>
    </row>
    <row r="78" spans="1:19">
      <c r="A78" s="76">
        <v>73</v>
      </c>
      <c r="B78" s="76" t="s">
        <v>321</v>
      </c>
      <c r="C78" s="76" t="s">
        <v>376</v>
      </c>
      <c r="D78" s="145" t="s">
        <v>437</v>
      </c>
      <c r="E78" s="192" t="s">
        <v>438</v>
      </c>
      <c r="F78" s="193">
        <v>1600</v>
      </c>
      <c r="G78" s="193">
        <v>3300</v>
      </c>
      <c r="H78" s="104">
        <f t="shared" si="7"/>
        <v>1.7</v>
      </c>
      <c r="I78" s="76">
        <v>1564</v>
      </c>
      <c r="J78" s="76"/>
      <c r="K78" s="13"/>
      <c r="L78" s="13"/>
      <c r="M78" s="76"/>
      <c r="N78" s="76"/>
      <c r="O78" s="76"/>
      <c r="P78" s="76"/>
      <c r="Q78" s="76"/>
      <c r="R78" s="15">
        <f t="shared" si="9"/>
        <v>22.678</v>
      </c>
      <c r="S78" s="22"/>
    </row>
    <row r="79" spans="1:19">
      <c r="A79" s="76">
        <v>74</v>
      </c>
      <c r="B79" s="76" t="s">
        <v>321</v>
      </c>
      <c r="C79" s="76" t="s">
        <v>376</v>
      </c>
      <c r="D79" s="145" t="s">
        <v>439</v>
      </c>
      <c r="E79" s="192" t="s">
        <v>440</v>
      </c>
      <c r="F79" s="193">
        <v>0</v>
      </c>
      <c r="G79" s="193">
        <v>1000</v>
      </c>
      <c r="H79" s="104">
        <f t="shared" si="7"/>
        <v>1</v>
      </c>
      <c r="I79" s="76">
        <v>870</v>
      </c>
      <c r="J79" s="76"/>
      <c r="K79" s="13"/>
      <c r="L79" s="13"/>
      <c r="M79" s="76"/>
      <c r="N79" s="76"/>
      <c r="O79" s="76"/>
      <c r="P79" s="76"/>
      <c r="Q79" s="76"/>
      <c r="R79" s="15">
        <f t="shared" si="9"/>
        <v>12.615</v>
      </c>
      <c r="S79" s="22"/>
    </row>
    <row r="80" spans="1:19">
      <c r="A80" s="76">
        <v>75</v>
      </c>
      <c r="B80" s="76" t="s">
        <v>321</v>
      </c>
      <c r="C80" s="76" t="s">
        <v>376</v>
      </c>
      <c r="D80" s="145" t="s">
        <v>441</v>
      </c>
      <c r="E80" s="192" t="s">
        <v>442</v>
      </c>
      <c r="F80" s="193">
        <v>500</v>
      </c>
      <c r="G80" s="193">
        <v>2500</v>
      </c>
      <c r="H80" s="104">
        <f t="shared" si="7"/>
        <v>2</v>
      </c>
      <c r="I80" s="76">
        <v>972</v>
      </c>
      <c r="J80" s="76"/>
      <c r="K80" s="13"/>
      <c r="L80" s="13"/>
      <c r="M80" s="76"/>
      <c r="N80" s="76"/>
      <c r="O80" s="76"/>
      <c r="P80" s="76"/>
      <c r="Q80" s="76"/>
      <c r="R80" s="15">
        <f t="shared" si="9"/>
        <v>14.094</v>
      </c>
      <c r="S80" s="22"/>
    </row>
    <row r="81" spans="1:19">
      <c r="A81" s="76">
        <v>76</v>
      </c>
      <c r="B81" s="76" t="s">
        <v>321</v>
      </c>
      <c r="C81" s="76" t="s">
        <v>443</v>
      </c>
      <c r="D81" s="195" t="s">
        <v>444</v>
      </c>
      <c r="E81" s="145" t="s">
        <v>445</v>
      </c>
      <c r="F81" s="196">
        <v>0</v>
      </c>
      <c r="G81" s="196">
        <v>3499</v>
      </c>
      <c r="H81" s="76">
        <v>1.4</v>
      </c>
      <c r="I81" s="75">
        <v>380</v>
      </c>
      <c r="J81" s="76"/>
      <c r="K81" s="75">
        <v>3</v>
      </c>
      <c r="L81" s="75"/>
      <c r="M81" s="75"/>
      <c r="N81" s="75">
        <v>4</v>
      </c>
      <c r="O81" s="75"/>
      <c r="P81" s="75"/>
      <c r="Q81" s="75"/>
      <c r="R81" s="15">
        <f t="shared" si="9"/>
        <v>6.0155</v>
      </c>
      <c r="S81" s="22"/>
    </row>
    <row r="82" spans="1:19">
      <c r="A82" s="76">
        <v>77</v>
      </c>
      <c r="B82" s="76" t="s">
        <v>321</v>
      </c>
      <c r="C82" s="76" t="s">
        <v>443</v>
      </c>
      <c r="D82" s="195" t="s">
        <v>446</v>
      </c>
      <c r="E82" s="145" t="s">
        <v>447</v>
      </c>
      <c r="F82" s="196">
        <v>0</v>
      </c>
      <c r="G82" s="197">
        <v>1080</v>
      </c>
      <c r="H82" s="76">
        <v>1.1</v>
      </c>
      <c r="I82" s="75">
        <v>80</v>
      </c>
      <c r="J82" s="76"/>
      <c r="K82" s="75">
        <v>5</v>
      </c>
      <c r="L82" s="75"/>
      <c r="M82" s="75"/>
      <c r="N82" s="75">
        <v>8</v>
      </c>
      <c r="O82" s="75"/>
      <c r="P82" s="75"/>
      <c r="Q82" s="75"/>
      <c r="R82" s="15">
        <f t="shared" si="9"/>
        <v>2.0225</v>
      </c>
      <c r="S82" s="22"/>
    </row>
    <row r="83" spans="1:19">
      <c r="A83" s="76">
        <v>78</v>
      </c>
      <c r="B83" s="76" t="s">
        <v>321</v>
      </c>
      <c r="C83" s="76" t="s">
        <v>443</v>
      </c>
      <c r="D83" s="195" t="s">
        <v>448</v>
      </c>
      <c r="E83" s="145" t="s">
        <v>449</v>
      </c>
      <c r="F83" s="196">
        <v>0</v>
      </c>
      <c r="G83" s="197" t="s">
        <v>450</v>
      </c>
      <c r="H83" s="76">
        <v>1.1</v>
      </c>
      <c r="I83" s="75">
        <v>1620</v>
      </c>
      <c r="J83" s="76"/>
      <c r="K83" s="75">
        <v>2</v>
      </c>
      <c r="L83" s="75"/>
      <c r="M83" s="75"/>
      <c r="N83" s="75"/>
      <c r="O83" s="75"/>
      <c r="P83" s="75"/>
      <c r="Q83" s="75"/>
      <c r="R83" s="15">
        <f t="shared" si="9"/>
        <v>23.787</v>
      </c>
      <c r="S83" s="22"/>
    </row>
    <row r="84" spans="1:19">
      <c r="A84" s="76">
        <v>79</v>
      </c>
      <c r="B84" s="76" t="s">
        <v>321</v>
      </c>
      <c r="C84" s="76" t="s">
        <v>443</v>
      </c>
      <c r="D84" s="195" t="s">
        <v>451</v>
      </c>
      <c r="E84" s="145" t="s">
        <v>452</v>
      </c>
      <c r="F84" s="196">
        <v>0</v>
      </c>
      <c r="G84" s="196">
        <v>1088</v>
      </c>
      <c r="H84" s="76">
        <v>1.1</v>
      </c>
      <c r="I84" s="76">
        <v>244</v>
      </c>
      <c r="J84" s="76"/>
      <c r="K84" s="76">
        <v>2</v>
      </c>
      <c r="L84" s="75"/>
      <c r="M84" s="75"/>
      <c r="N84" s="76"/>
      <c r="O84" s="75"/>
      <c r="P84" s="76"/>
      <c r="Q84" s="75"/>
      <c r="R84" s="15">
        <f t="shared" si="9"/>
        <v>3.835</v>
      </c>
      <c r="S84" s="22"/>
    </row>
    <row r="85" s="191" customFormat="1" spans="1:18">
      <c r="A85" s="76">
        <v>80</v>
      </c>
      <c r="B85" s="76" t="s">
        <v>321</v>
      </c>
      <c r="C85" s="76" t="s">
        <v>453</v>
      </c>
      <c r="D85" s="76" t="s">
        <v>454</v>
      </c>
      <c r="E85" s="76" t="s">
        <v>455</v>
      </c>
      <c r="F85" s="76" t="s">
        <v>456</v>
      </c>
      <c r="G85" s="76" t="s">
        <v>457</v>
      </c>
      <c r="H85" s="80">
        <v>0.5</v>
      </c>
      <c r="I85" s="75">
        <v>168</v>
      </c>
      <c r="J85" s="76"/>
      <c r="K85" s="75"/>
      <c r="L85" s="75"/>
      <c r="M85" s="75"/>
      <c r="N85" s="75"/>
      <c r="O85" s="75"/>
      <c r="P85" s="75"/>
      <c r="Q85" s="75"/>
      <c r="R85" s="15">
        <f t="shared" si="9"/>
        <v>2.436</v>
      </c>
    </row>
    <row r="86" s="191" customFormat="1" spans="1:18">
      <c r="A86" s="76">
        <v>81</v>
      </c>
      <c r="B86" s="76" t="s">
        <v>321</v>
      </c>
      <c r="C86" s="76" t="s">
        <v>453</v>
      </c>
      <c r="D86" s="76" t="s">
        <v>458</v>
      </c>
      <c r="E86" s="76" t="s">
        <v>459</v>
      </c>
      <c r="F86" s="76" t="s">
        <v>460</v>
      </c>
      <c r="G86" s="76" t="s">
        <v>461</v>
      </c>
      <c r="H86" s="80">
        <v>0.2</v>
      </c>
      <c r="I86" s="75">
        <v>160</v>
      </c>
      <c r="J86" s="76"/>
      <c r="K86" s="75">
        <v>2</v>
      </c>
      <c r="L86" s="75"/>
      <c r="M86" s="75"/>
      <c r="N86" s="75">
        <v>4</v>
      </c>
      <c r="O86" s="75"/>
      <c r="P86" s="75"/>
      <c r="Q86" s="75"/>
      <c r="R86" s="15">
        <f t="shared" si="9"/>
        <v>2.677</v>
      </c>
    </row>
    <row r="87" s="191" customFormat="1" spans="1:18">
      <c r="A87" s="76">
        <v>82</v>
      </c>
      <c r="B87" s="76" t="s">
        <v>321</v>
      </c>
      <c r="C87" s="76" t="s">
        <v>453</v>
      </c>
      <c r="D87" s="76" t="s">
        <v>462</v>
      </c>
      <c r="E87" s="76" t="s">
        <v>463</v>
      </c>
      <c r="F87" s="76" t="s">
        <v>464</v>
      </c>
      <c r="G87" s="76" t="s">
        <v>465</v>
      </c>
      <c r="H87" s="80">
        <v>0.1</v>
      </c>
      <c r="I87" s="75">
        <v>32</v>
      </c>
      <c r="J87" s="76"/>
      <c r="K87" s="75">
        <v>1</v>
      </c>
      <c r="L87" s="75"/>
      <c r="M87" s="75"/>
      <c r="N87" s="75">
        <v>2</v>
      </c>
      <c r="O87" s="75"/>
      <c r="P87" s="75"/>
      <c r="Q87" s="75"/>
      <c r="R87" s="15">
        <f t="shared" si="9"/>
        <v>0.6425</v>
      </c>
    </row>
    <row r="88" s="191" customFormat="1" spans="1:18">
      <c r="A88" s="76">
        <v>83</v>
      </c>
      <c r="B88" s="76" t="s">
        <v>321</v>
      </c>
      <c r="C88" s="76" t="s">
        <v>453</v>
      </c>
      <c r="D88" s="76" t="s">
        <v>466</v>
      </c>
      <c r="E88" s="76" t="s">
        <v>467</v>
      </c>
      <c r="F88" s="76" t="s">
        <v>464</v>
      </c>
      <c r="G88" s="76" t="s">
        <v>468</v>
      </c>
      <c r="H88" s="80">
        <v>0.3</v>
      </c>
      <c r="I88" s="75">
        <v>168</v>
      </c>
      <c r="J88" s="76"/>
      <c r="K88" s="75"/>
      <c r="L88" s="75"/>
      <c r="M88" s="75"/>
      <c r="N88" s="75"/>
      <c r="O88" s="75"/>
      <c r="P88" s="75"/>
      <c r="Q88" s="75"/>
      <c r="R88" s="15">
        <f t="shared" si="9"/>
        <v>2.436</v>
      </c>
    </row>
    <row r="89" s="191" customFormat="1" spans="1:18">
      <c r="A89" s="76">
        <v>84</v>
      </c>
      <c r="B89" s="76" t="s">
        <v>321</v>
      </c>
      <c r="C89" s="76" t="s">
        <v>453</v>
      </c>
      <c r="D89" s="76" t="s">
        <v>466</v>
      </c>
      <c r="E89" s="76" t="s">
        <v>467</v>
      </c>
      <c r="F89" s="76" t="s">
        <v>469</v>
      </c>
      <c r="G89" s="76" t="s">
        <v>470</v>
      </c>
      <c r="H89" s="80">
        <v>0.5</v>
      </c>
      <c r="I89" s="75">
        <v>56</v>
      </c>
      <c r="J89" s="76"/>
      <c r="K89" s="75">
        <v>2</v>
      </c>
      <c r="L89" s="75"/>
      <c r="M89" s="75"/>
      <c r="N89" s="75"/>
      <c r="O89" s="75"/>
      <c r="P89" s="75"/>
      <c r="Q89" s="75"/>
      <c r="R89" s="15">
        <f t="shared" si="9"/>
        <v>1.109</v>
      </c>
    </row>
    <row r="90" s="191" customFormat="1" spans="1:18">
      <c r="A90" s="76">
        <v>85</v>
      </c>
      <c r="B90" s="76" t="s">
        <v>321</v>
      </c>
      <c r="C90" s="76" t="s">
        <v>453</v>
      </c>
      <c r="D90" s="76" t="s">
        <v>471</v>
      </c>
      <c r="E90" s="76" t="s">
        <v>472</v>
      </c>
      <c r="F90" s="76" t="s">
        <v>473</v>
      </c>
      <c r="G90" s="76" t="s">
        <v>474</v>
      </c>
      <c r="H90" s="80">
        <v>0.8</v>
      </c>
      <c r="I90" s="75">
        <v>298</v>
      </c>
      <c r="J90" s="76"/>
      <c r="K90" s="75">
        <v>3</v>
      </c>
      <c r="L90" s="75"/>
      <c r="M90" s="75"/>
      <c r="N90" s="75">
        <v>2</v>
      </c>
      <c r="O90" s="75"/>
      <c r="P90" s="75"/>
      <c r="Q90" s="75"/>
      <c r="R90" s="15">
        <f t="shared" si="9"/>
        <v>4.7965</v>
      </c>
    </row>
    <row r="91" s="191" customFormat="1" spans="1:18">
      <c r="A91" s="76">
        <v>86</v>
      </c>
      <c r="B91" s="76" t="s">
        <v>321</v>
      </c>
      <c r="C91" s="76" t="s">
        <v>453</v>
      </c>
      <c r="D91" s="76" t="s">
        <v>475</v>
      </c>
      <c r="E91" s="76" t="s">
        <v>476</v>
      </c>
      <c r="F91" s="76" t="s">
        <v>464</v>
      </c>
      <c r="G91" s="76" t="s">
        <v>477</v>
      </c>
      <c r="H91" s="80">
        <v>0.7</v>
      </c>
      <c r="I91" s="75">
        <v>20</v>
      </c>
      <c r="J91" s="76"/>
      <c r="K91" s="75"/>
      <c r="L91" s="75"/>
      <c r="M91" s="75"/>
      <c r="N91" s="75">
        <v>2</v>
      </c>
      <c r="O91" s="75"/>
      <c r="P91" s="75"/>
      <c r="Q91" s="75"/>
      <c r="R91" s="15">
        <f t="shared" si="9"/>
        <v>0.32</v>
      </c>
    </row>
    <row r="92" s="191" customFormat="1" spans="1:18">
      <c r="A92" s="76">
        <v>87</v>
      </c>
      <c r="B92" s="76" t="s">
        <v>321</v>
      </c>
      <c r="C92" s="76" t="s">
        <v>453</v>
      </c>
      <c r="D92" s="76" t="s">
        <v>478</v>
      </c>
      <c r="E92" s="76" t="s">
        <v>479</v>
      </c>
      <c r="F92" s="76" t="s">
        <v>469</v>
      </c>
      <c r="G92" s="76" t="s">
        <v>480</v>
      </c>
      <c r="H92" s="80">
        <v>2</v>
      </c>
      <c r="I92" s="75">
        <v>108</v>
      </c>
      <c r="J92" s="76"/>
      <c r="K92" s="75">
        <v>3</v>
      </c>
      <c r="L92" s="75"/>
      <c r="M92" s="75"/>
      <c r="N92" s="75"/>
      <c r="O92" s="75"/>
      <c r="P92" s="75"/>
      <c r="Q92" s="75"/>
      <c r="R92" s="15">
        <f t="shared" si="9"/>
        <v>2.0115</v>
      </c>
    </row>
    <row r="93" s="191" customFormat="1" spans="1:18">
      <c r="A93" s="76">
        <v>88</v>
      </c>
      <c r="B93" s="76" t="s">
        <v>321</v>
      </c>
      <c r="C93" s="76" t="s">
        <v>453</v>
      </c>
      <c r="D93" s="76" t="s">
        <v>481</v>
      </c>
      <c r="E93" s="76" t="s">
        <v>482</v>
      </c>
      <c r="F93" s="76" t="s">
        <v>483</v>
      </c>
      <c r="G93" s="76" t="s">
        <v>484</v>
      </c>
      <c r="H93" s="80">
        <v>0.2</v>
      </c>
      <c r="I93" s="75">
        <v>24</v>
      </c>
      <c r="J93" s="76"/>
      <c r="K93" s="75"/>
      <c r="L93" s="75"/>
      <c r="M93" s="75"/>
      <c r="N93" s="75"/>
      <c r="O93" s="75"/>
      <c r="P93" s="75"/>
      <c r="Q93" s="75"/>
      <c r="R93" s="15">
        <f t="shared" si="9"/>
        <v>0.348</v>
      </c>
    </row>
    <row r="94" s="191" customFormat="1" spans="1:18">
      <c r="A94" s="76">
        <v>89</v>
      </c>
      <c r="B94" s="76" t="s">
        <v>321</v>
      </c>
      <c r="C94" s="76" t="s">
        <v>453</v>
      </c>
      <c r="D94" s="76" t="s">
        <v>485</v>
      </c>
      <c r="E94" s="76" t="s">
        <v>486</v>
      </c>
      <c r="F94" s="76" t="s">
        <v>487</v>
      </c>
      <c r="G94" s="76" t="s">
        <v>488</v>
      </c>
      <c r="H94" s="80">
        <v>0.4</v>
      </c>
      <c r="I94" s="75">
        <v>80</v>
      </c>
      <c r="J94" s="76"/>
      <c r="K94" s="75">
        <v>2</v>
      </c>
      <c r="L94" s="75"/>
      <c r="M94" s="75"/>
      <c r="N94" s="75"/>
      <c r="O94" s="75"/>
      <c r="P94" s="75"/>
      <c r="Q94" s="75"/>
      <c r="R94" s="15">
        <f t="shared" si="9"/>
        <v>1.457</v>
      </c>
    </row>
    <row r="95" s="191" customFormat="1" spans="1:18">
      <c r="A95" s="76">
        <v>90</v>
      </c>
      <c r="B95" s="76" t="s">
        <v>321</v>
      </c>
      <c r="C95" s="76" t="s">
        <v>453</v>
      </c>
      <c r="D95" s="76" t="s">
        <v>489</v>
      </c>
      <c r="E95" s="76" t="s">
        <v>490</v>
      </c>
      <c r="F95" s="76" t="s">
        <v>484</v>
      </c>
      <c r="G95" s="76" t="s">
        <v>491</v>
      </c>
      <c r="H95" s="80">
        <v>0.6</v>
      </c>
      <c r="I95" s="75">
        <v>28</v>
      </c>
      <c r="J95" s="76"/>
      <c r="K95" s="75">
        <v>3</v>
      </c>
      <c r="L95" s="75"/>
      <c r="M95" s="75"/>
      <c r="N95" s="75"/>
      <c r="O95" s="75"/>
      <c r="P95" s="75"/>
      <c r="Q95" s="75"/>
      <c r="R95" s="15">
        <f t="shared" si="9"/>
        <v>0.8515</v>
      </c>
    </row>
    <row r="96" s="191" customFormat="1" spans="1:18">
      <c r="A96" s="76">
        <v>91</v>
      </c>
      <c r="B96" s="76" t="s">
        <v>321</v>
      </c>
      <c r="C96" s="76" t="s">
        <v>453</v>
      </c>
      <c r="D96" s="76" t="s">
        <v>489</v>
      </c>
      <c r="E96" s="76" t="s">
        <v>490</v>
      </c>
      <c r="F96" s="76" t="s">
        <v>492</v>
      </c>
      <c r="G96" s="76" t="s">
        <v>493</v>
      </c>
      <c r="H96" s="80">
        <v>0.2</v>
      </c>
      <c r="I96" s="75">
        <v>36</v>
      </c>
      <c r="J96" s="76"/>
      <c r="K96" s="75">
        <v>2</v>
      </c>
      <c r="L96" s="75"/>
      <c r="M96" s="75"/>
      <c r="N96" s="75"/>
      <c r="O96" s="75"/>
      <c r="P96" s="75"/>
      <c r="Q96" s="75"/>
      <c r="R96" s="15">
        <f t="shared" si="9"/>
        <v>0.819</v>
      </c>
    </row>
    <row r="97" s="191" customFormat="1" spans="1:18">
      <c r="A97" s="76">
        <v>92</v>
      </c>
      <c r="B97" s="76" t="s">
        <v>321</v>
      </c>
      <c r="C97" s="76" t="s">
        <v>453</v>
      </c>
      <c r="D97" s="76" t="s">
        <v>494</v>
      </c>
      <c r="E97" s="76" t="s">
        <v>495</v>
      </c>
      <c r="F97" s="76" t="s">
        <v>491</v>
      </c>
      <c r="G97" s="76" t="s">
        <v>496</v>
      </c>
      <c r="H97" s="80">
        <v>0.4</v>
      </c>
      <c r="I97" s="75">
        <v>40</v>
      </c>
      <c r="J97" s="76"/>
      <c r="K97" s="75">
        <v>2</v>
      </c>
      <c r="L97" s="75"/>
      <c r="M97" s="75"/>
      <c r="N97" s="75"/>
      <c r="O97" s="75"/>
      <c r="P97" s="75"/>
      <c r="Q97" s="75"/>
      <c r="R97" s="15">
        <f t="shared" si="9"/>
        <v>0.877</v>
      </c>
    </row>
    <row r="98" s="191" customFormat="1" spans="1:18">
      <c r="A98" s="76">
        <v>93</v>
      </c>
      <c r="B98" s="76" t="s">
        <v>321</v>
      </c>
      <c r="C98" s="76" t="s">
        <v>453</v>
      </c>
      <c r="D98" s="76" t="s">
        <v>497</v>
      </c>
      <c r="E98" s="76" t="s">
        <v>498</v>
      </c>
      <c r="F98" s="76" t="s">
        <v>464</v>
      </c>
      <c r="G98" s="76" t="s">
        <v>465</v>
      </c>
      <c r="H98" s="80">
        <v>0.1</v>
      </c>
      <c r="I98" s="75">
        <v>8</v>
      </c>
      <c r="J98" s="76"/>
      <c r="K98" s="75">
        <v>1</v>
      </c>
      <c r="L98" s="75"/>
      <c r="M98" s="75"/>
      <c r="N98" s="75"/>
      <c r="O98" s="75"/>
      <c r="P98" s="75"/>
      <c r="Q98" s="75"/>
      <c r="R98" s="15">
        <f t="shared" si="9"/>
        <v>0.2645</v>
      </c>
    </row>
    <row r="99" s="191" customFormat="1" spans="1:18">
      <c r="A99" s="76">
        <v>94</v>
      </c>
      <c r="B99" s="76" t="s">
        <v>321</v>
      </c>
      <c r="C99" s="76" t="s">
        <v>453</v>
      </c>
      <c r="D99" s="76" t="s">
        <v>499</v>
      </c>
      <c r="E99" s="76" t="s">
        <v>500</v>
      </c>
      <c r="F99" s="76" t="s">
        <v>470</v>
      </c>
      <c r="G99" s="76" t="s">
        <v>491</v>
      </c>
      <c r="H99" s="80">
        <v>0.4</v>
      </c>
      <c r="I99" s="75">
        <v>16</v>
      </c>
      <c r="J99" s="76"/>
      <c r="K99" s="75">
        <v>3</v>
      </c>
      <c r="L99" s="75"/>
      <c r="M99" s="75"/>
      <c r="N99" s="75"/>
      <c r="O99" s="75"/>
      <c r="P99" s="75"/>
      <c r="Q99" s="75"/>
      <c r="R99" s="15">
        <f t="shared" si="9"/>
        <v>0.6775</v>
      </c>
    </row>
    <row r="100" s="191" customFormat="1" spans="1:18">
      <c r="A100" s="76">
        <v>95</v>
      </c>
      <c r="B100" s="76" t="s">
        <v>321</v>
      </c>
      <c r="C100" s="76" t="s">
        <v>453</v>
      </c>
      <c r="D100" s="76" t="s">
        <v>501</v>
      </c>
      <c r="E100" s="76" t="s">
        <v>502</v>
      </c>
      <c r="F100" s="76" t="s">
        <v>483</v>
      </c>
      <c r="G100" s="76" t="s">
        <v>503</v>
      </c>
      <c r="H100" s="80">
        <v>0.1</v>
      </c>
      <c r="I100" s="75">
        <v>12</v>
      </c>
      <c r="J100" s="76"/>
      <c r="K100" s="75">
        <v>2</v>
      </c>
      <c r="L100" s="75"/>
      <c r="M100" s="75"/>
      <c r="N100" s="75"/>
      <c r="O100" s="75"/>
      <c r="P100" s="75"/>
      <c r="Q100" s="75"/>
      <c r="R100" s="15">
        <f t="shared" si="9"/>
        <v>0.471</v>
      </c>
    </row>
    <row r="101" s="191" customFormat="1" spans="1:18">
      <c r="A101" s="76">
        <v>96</v>
      </c>
      <c r="B101" s="76" t="s">
        <v>321</v>
      </c>
      <c r="C101" s="76" t="s">
        <v>453</v>
      </c>
      <c r="D101" s="76" t="s">
        <v>504</v>
      </c>
      <c r="E101" s="76" t="s">
        <v>505</v>
      </c>
      <c r="F101" s="76" t="s">
        <v>464</v>
      </c>
      <c r="G101" s="76" t="s">
        <v>465</v>
      </c>
      <c r="H101" s="80">
        <v>0.1</v>
      </c>
      <c r="I101" s="75">
        <v>72</v>
      </c>
      <c r="J101" s="76"/>
      <c r="K101" s="75">
        <v>1</v>
      </c>
      <c r="L101" s="75"/>
      <c r="M101" s="75"/>
      <c r="N101" s="75"/>
      <c r="O101" s="75"/>
      <c r="P101" s="75"/>
      <c r="Q101" s="75"/>
      <c r="R101" s="15">
        <f t="shared" si="9"/>
        <v>1.1925</v>
      </c>
    </row>
    <row r="102" s="191" customFormat="1" spans="1:18">
      <c r="A102" s="76">
        <v>97</v>
      </c>
      <c r="B102" s="76" t="s">
        <v>321</v>
      </c>
      <c r="C102" s="76" t="s">
        <v>453</v>
      </c>
      <c r="D102" s="76" t="s">
        <v>506</v>
      </c>
      <c r="E102" s="76" t="s">
        <v>507</v>
      </c>
      <c r="F102" s="76" t="s">
        <v>488</v>
      </c>
      <c r="G102" s="76" t="s">
        <v>469</v>
      </c>
      <c r="H102" s="80">
        <v>0.4</v>
      </c>
      <c r="I102" s="75">
        <v>192</v>
      </c>
      <c r="J102" s="76"/>
      <c r="K102" s="75">
        <v>2</v>
      </c>
      <c r="L102" s="75"/>
      <c r="M102" s="75"/>
      <c r="N102" s="75"/>
      <c r="O102" s="75"/>
      <c r="P102" s="75"/>
      <c r="Q102" s="75"/>
      <c r="R102" s="15">
        <f t="shared" si="9"/>
        <v>3.081</v>
      </c>
    </row>
    <row r="103" s="191" customFormat="1" spans="1:18">
      <c r="A103" s="76">
        <v>98</v>
      </c>
      <c r="B103" s="76" t="s">
        <v>321</v>
      </c>
      <c r="C103" s="76" t="s">
        <v>453</v>
      </c>
      <c r="D103" s="76" t="s">
        <v>506</v>
      </c>
      <c r="E103" s="76" t="s">
        <v>507</v>
      </c>
      <c r="F103" s="76" t="s">
        <v>508</v>
      </c>
      <c r="G103" s="76" t="s">
        <v>492</v>
      </c>
      <c r="H103" s="80">
        <v>0.3</v>
      </c>
      <c r="I103" s="75">
        <v>76</v>
      </c>
      <c r="J103" s="76"/>
      <c r="K103" s="75">
        <v>1</v>
      </c>
      <c r="L103" s="75"/>
      <c r="M103" s="75"/>
      <c r="N103" s="75"/>
      <c r="O103" s="75"/>
      <c r="P103" s="75"/>
      <c r="Q103" s="75"/>
      <c r="R103" s="15">
        <f t="shared" si="9"/>
        <v>1.2505</v>
      </c>
    </row>
    <row r="104" s="191" customFormat="1" spans="1:18">
      <c r="A104" s="76">
        <v>99</v>
      </c>
      <c r="B104" s="76" t="s">
        <v>321</v>
      </c>
      <c r="C104" s="76" t="s">
        <v>453</v>
      </c>
      <c r="D104" s="76" t="s">
        <v>509</v>
      </c>
      <c r="E104" s="76" t="s">
        <v>510</v>
      </c>
      <c r="F104" s="76" t="s">
        <v>503</v>
      </c>
      <c r="G104" s="76" t="s">
        <v>511</v>
      </c>
      <c r="H104" s="80">
        <v>0.2</v>
      </c>
      <c r="I104" s="75">
        <v>36</v>
      </c>
      <c r="J104" s="76"/>
      <c r="K104" s="75"/>
      <c r="L104" s="75"/>
      <c r="M104" s="75"/>
      <c r="N104" s="75"/>
      <c r="O104" s="75"/>
      <c r="P104" s="75"/>
      <c r="Q104" s="75"/>
      <c r="R104" s="15">
        <f t="shared" ref="R104:R135" si="10">J104*0.4461+K104*0.1485+L104*0.15*0.004+I104*0.0145+M104*0.145+N104*0.015+O104*0.01+P104*0.16+Q104*0.2</f>
        <v>0.522</v>
      </c>
    </row>
    <row r="105" s="191" customFormat="1" spans="1:18">
      <c r="A105" s="76">
        <v>100</v>
      </c>
      <c r="B105" s="76" t="s">
        <v>321</v>
      </c>
      <c r="C105" s="76" t="s">
        <v>453</v>
      </c>
      <c r="D105" s="76" t="s">
        <v>512</v>
      </c>
      <c r="E105" s="76" t="s">
        <v>513</v>
      </c>
      <c r="F105" s="76" t="s">
        <v>514</v>
      </c>
      <c r="G105" s="76" t="s">
        <v>515</v>
      </c>
      <c r="H105" s="80">
        <v>0.5</v>
      </c>
      <c r="I105" s="75">
        <v>8</v>
      </c>
      <c r="J105" s="76"/>
      <c r="K105" s="75">
        <v>2</v>
      </c>
      <c r="L105" s="75"/>
      <c r="M105" s="75"/>
      <c r="N105" s="75"/>
      <c r="O105" s="75"/>
      <c r="P105" s="75"/>
      <c r="Q105" s="75"/>
      <c r="R105" s="15">
        <f t="shared" si="10"/>
        <v>0.413</v>
      </c>
    </row>
    <row r="106" s="191" customFormat="1" spans="1:18">
      <c r="A106" s="76">
        <v>101</v>
      </c>
      <c r="B106" s="76" t="s">
        <v>321</v>
      </c>
      <c r="C106" s="76" t="s">
        <v>453</v>
      </c>
      <c r="D106" s="76" t="s">
        <v>516</v>
      </c>
      <c r="E106" s="76" t="s">
        <v>517</v>
      </c>
      <c r="F106" s="76" t="s">
        <v>464</v>
      </c>
      <c r="G106" s="76" t="s">
        <v>465</v>
      </c>
      <c r="H106" s="80">
        <v>0.1</v>
      </c>
      <c r="I106" s="75">
        <v>24</v>
      </c>
      <c r="J106" s="76"/>
      <c r="K106" s="75">
        <v>1</v>
      </c>
      <c r="L106" s="75"/>
      <c r="M106" s="75"/>
      <c r="N106" s="75"/>
      <c r="O106" s="75"/>
      <c r="P106" s="75"/>
      <c r="Q106" s="75">
        <v>1</v>
      </c>
      <c r="R106" s="15">
        <f t="shared" si="10"/>
        <v>0.6965</v>
      </c>
    </row>
    <row r="107" s="191" customFormat="1" spans="1:18">
      <c r="A107" s="76">
        <v>102</v>
      </c>
      <c r="B107" s="76" t="s">
        <v>321</v>
      </c>
      <c r="C107" s="76" t="s">
        <v>453</v>
      </c>
      <c r="D107" s="76" t="s">
        <v>516</v>
      </c>
      <c r="E107" s="76" t="s">
        <v>517</v>
      </c>
      <c r="F107" s="76" t="s">
        <v>496</v>
      </c>
      <c r="G107" s="76" t="s">
        <v>518</v>
      </c>
      <c r="H107" s="80">
        <v>0.4</v>
      </c>
      <c r="I107" s="75">
        <v>24</v>
      </c>
      <c r="J107" s="76"/>
      <c r="K107" s="75">
        <v>1</v>
      </c>
      <c r="L107" s="75"/>
      <c r="M107" s="75"/>
      <c r="N107" s="75"/>
      <c r="O107" s="75"/>
      <c r="P107" s="75"/>
      <c r="Q107" s="75"/>
      <c r="R107" s="15">
        <f t="shared" si="10"/>
        <v>0.4965</v>
      </c>
    </row>
    <row r="108" s="191" customFormat="1" spans="1:18">
      <c r="A108" s="76">
        <v>103</v>
      </c>
      <c r="B108" s="76" t="s">
        <v>321</v>
      </c>
      <c r="C108" s="76" t="s">
        <v>453</v>
      </c>
      <c r="D108" s="76" t="s">
        <v>519</v>
      </c>
      <c r="E108" s="76" t="s">
        <v>520</v>
      </c>
      <c r="F108" s="76" t="s">
        <v>464</v>
      </c>
      <c r="G108" s="76" t="s">
        <v>487</v>
      </c>
      <c r="H108" s="80">
        <v>0.2</v>
      </c>
      <c r="I108" s="75">
        <v>112</v>
      </c>
      <c r="J108" s="76"/>
      <c r="K108" s="75">
        <v>1</v>
      </c>
      <c r="L108" s="75"/>
      <c r="M108" s="75"/>
      <c r="N108" s="75"/>
      <c r="O108" s="75"/>
      <c r="P108" s="75"/>
      <c r="Q108" s="75"/>
      <c r="R108" s="15">
        <f t="shared" si="10"/>
        <v>1.7725</v>
      </c>
    </row>
    <row r="109" s="191" customFormat="1" spans="1:18">
      <c r="A109" s="76">
        <v>104</v>
      </c>
      <c r="B109" s="76" t="s">
        <v>321</v>
      </c>
      <c r="C109" s="76" t="s">
        <v>453</v>
      </c>
      <c r="D109" s="76" t="s">
        <v>519</v>
      </c>
      <c r="E109" s="76" t="s">
        <v>520</v>
      </c>
      <c r="F109" s="76" t="s">
        <v>503</v>
      </c>
      <c r="G109" s="76" t="s">
        <v>511</v>
      </c>
      <c r="H109" s="80">
        <v>0.2</v>
      </c>
      <c r="I109" s="75">
        <v>60</v>
      </c>
      <c r="J109" s="76"/>
      <c r="K109" s="75">
        <v>1</v>
      </c>
      <c r="L109" s="75"/>
      <c r="M109" s="75"/>
      <c r="N109" s="75"/>
      <c r="O109" s="75"/>
      <c r="P109" s="75"/>
      <c r="Q109" s="75"/>
      <c r="R109" s="15">
        <f t="shared" si="10"/>
        <v>1.0185</v>
      </c>
    </row>
    <row r="110" s="191" customFormat="1" spans="1:18">
      <c r="A110" s="76">
        <v>105</v>
      </c>
      <c r="B110" s="76" t="s">
        <v>321</v>
      </c>
      <c r="C110" s="76" t="s">
        <v>453</v>
      </c>
      <c r="D110" s="76" t="s">
        <v>521</v>
      </c>
      <c r="E110" s="76" t="s">
        <v>522</v>
      </c>
      <c r="F110" s="76" t="s">
        <v>523</v>
      </c>
      <c r="G110" s="76" t="s">
        <v>524</v>
      </c>
      <c r="H110" s="80">
        <v>0.3</v>
      </c>
      <c r="I110" s="75">
        <v>48</v>
      </c>
      <c r="J110" s="76"/>
      <c r="K110" s="75">
        <v>2</v>
      </c>
      <c r="L110" s="75"/>
      <c r="M110" s="75"/>
      <c r="N110" s="75"/>
      <c r="O110" s="75"/>
      <c r="P110" s="75"/>
      <c r="Q110" s="75"/>
      <c r="R110" s="15">
        <f t="shared" si="10"/>
        <v>0.993</v>
      </c>
    </row>
    <row r="111" s="191" customFormat="1" spans="1:18">
      <c r="A111" s="76">
        <v>106</v>
      </c>
      <c r="B111" s="76" t="s">
        <v>321</v>
      </c>
      <c r="C111" s="76" t="s">
        <v>453</v>
      </c>
      <c r="D111" s="76" t="s">
        <v>525</v>
      </c>
      <c r="E111" s="76" t="s">
        <v>526</v>
      </c>
      <c r="F111" s="76" t="s">
        <v>464</v>
      </c>
      <c r="G111" s="76" t="s">
        <v>527</v>
      </c>
      <c r="H111" s="80">
        <v>0.4</v>
      </c>
      <c r="I111" s="75">
        <v>40</v>
      </c>
      <c r="J111" s="76"/>
      <c r="K111" s="75">
        <v>4</v>
      </c>
      <c r="L111" s="75"/>
      <c r="M111" s="75"/>
      <c r="N111" s="75"/>
      <c r="O111" s="75"/>
      <c r="P111" s="75"/>
      <c r="Q111" s="75">
        <v>1</v>
      </c>
      <c r="R111" s="15">
        <f t="shared" si="10"/>
        <v>1.374</v>
      </c>
    </row>
    <row r="112" s="191" customFormat="1" spans="1:18">
      <c r="A112" s="76">
        <v>107</v>
      </c>
      <c r="B112" s="76" t="s">
        <v>321</v>
      </c>
      <c r="C112" s="76" t="s">
        <v>453</v>
      </c>
      <c r="D112" s="76" t="s">
        <v>525</v>
      </c>
      <c r="E112" s="76" t="s">
        <v>526</v>
      </c>
      <c r="F112" s="76" t="s">
        <v>483</v>
      </c>
      <c r="G112" s="76" t="s">
        <v>474</v>
      </c>
      <c r="H112" s="80">
        <v>0.7</v>
      </c>
      <c r="I112" s="75">
        <v>32</v>
      </c>
      <c r="J112" s="76"/>
      <c r="K112" s="75">
        <v>3</v>
      </c>
      <c r="L112" s="75"/>
      <c r="M112" s="75"/>
      <c r="N112" s="75"/>
      <c r="O112" s="75"/>
      <c r="P112" s="75"/>
      <c r="Q112" s="75"/>
      <c r="R112" s="15">
        <f t="shared" si="10"/>
        <v>0.9095</v>
      </c>
    </row>
    <row r="113" s="191" customFormat="1" spans="1:18">
      <c r="A113" s="76">
        <v>108</v>
      </c>
      <c r="B113" s="76" t="s">
        <v>321</v>
      </c>
      <c r="C113" s="76" t="s">
        <v>453</v>
      </c>
      <c r="D113" s="76" t="s">
        <v>528</v>
      </c>
      <c r="E113" s="76" t="s">
        <v>529</v>
      </c>
      <c r="F113" s="76" t="s">
        <v>464</v>
      </c>
      <c r="G113" s="76" t="s">
        <v>468</v>
      </c>
      <c r="H113" s="80">
        <v>0.3</v>
      </c>
      <c r="I113" s="75">
        <v>28</v>
      </c>
      <c r="J113" s="76"/>
      <c r="K113" s="75">
        <v>1</v>
      </c>
      <c r="L113" s="75"/>
      <c r="M113" s="75"/>
      <c r="N113" s="75"/>
      <c r="O113" s="75"/>
      <c r="P113" s="75"/>
      <c r="Q113" s="75"/>
      <c r="R113" s="15">
        <f t="shared" si="10"/>
        <v>0.5545</v>
      </c>
    </row>
    <row r="114" s="191" customFormat="1" spans="1:18">
      <c r="A114" s="76">
        <v>109</v>
      </c>
      <c r="B114" s="76" t="s">
        <v>321</v>
      </c>
      <c r="C114" s="76" t="s">
        <v>453</v>
      </c>
      <c r="D114" s="76" t="s">
        <v>528</v>
      </c>
      <c r="E114" s="76" t="s">
        <v>529</v>
      </c>
      <c r="F114" s="76" t="s">
        <v>530</v>
      </c>
      <c r="G114" s="76" t="s">
        <v>531</v>
      </c>
      <c r="H114" s="80">
        <v>1.1</v>
      </c>
      <c r="I114" s="75">
        <v>68</v>
      </c>
      <c r="J114" s="76"/>
      <c r="K114" s="75">
        <v>2</v>
      </c>
      <c r="L114" s="75"/>
      <c r="M114" s="75"/>
      <c r="N114" s="75"/>
      <c r="O114" s="75"/>
      <c r="P114" s="75"/>
      <c r="Q114" s="75"/>
      <c r="R114" s="15">
        <f t="shared" si="10"/>
        <v>1.283</v>
      </c>
    </row>
    <row r="115" s="191" customFormat="1" spans="1:18">
      <c r="A115" s="76">
        <v>110</v>
      </c>
      <c r="B115" s="76" t="s">
        <v>321</v>
      </c>
      <c r="C115" s="76" t="s">
        <v>453</v>
      </c>
      <c r="D115" s="76" t="s">
        <v>532</v>
      </c>
      <c r="E115" s="76" t="s">
        <v>533</v>
      </c>
      <c r="F115" s="76" t="s">
        <v>464</v>
      </c>
      <c r="G115" s="76" t="s">
        <v>468</v>
      </c>
      <c r="H115" s="80">
        <v>0.3</v>
      </c>
      <c r="I115" s="75">
        <f>76+40</f>
        <v>116</v>
      </c>
      <c r="J115" s="76"/>
      <c r="K115" s="75">
        <v>2</v>
      </c>
      <c r="L115" s="75"/>
      <c r="M115" s="75"/>
      <c r="N115" s="75"/>
      <c r="O115" s="75"/>
      <c r="P115" s="75"/>
      <c r="Q115" s="75">
        <v>1</v>
      </c>
      <c r="R115" s="15">
        <f t="shared" si="10"/>
        <v>2.179</v>
      </c>
    </row>
    <row r="116" s="191" customFormat="1" spans="1:18">
      <c r="A116" s="76">
        <v>111</v>
      </c>
      <c r="B116" s="76" t="s">
        <v>321</v>
      </c>
      <c r="C116" s="76" t="s">
        <v>453</v>
      </c>
      <c r="D116" s="76" t="s">
        <v>534</v>
      </c>
      <c r="E116" s="76" t="s">
        <v>535</v>
      </c>
      <c r="F116" s="76" t="s">
        <v>483</v>
      </c>
      <c r="G116" s="76" t="s">
        <v>503</v>
      </c>
      <c r="H116" s="80">
        <v>0.1</v>
      </c>
      <c r="I116" s="75">
        <v>64</v>
      </c>
      <c r="J116" s="76"/>
      <c r="K116" s="75"/>
      <c r="L116" s="75"/>
      <c r="M116" s="75"/>
      <c r="N116" s="75"/>
      <c r="O116" s="75"/>
      <c r="P116" s="75"/>
      <c r="Q116" s="75"/>
      <c r="R116" s="15">
        <f t="shared" si="10"/>
        <v>0.928</v>
      </c>
    </row>
    <row r="117" s="191" customFormat="1" spans="1:18">
      <c r="A117" s="76">
        <v>112</v>
      </c>
      <c r="B117" s="76" t="s">
        <v>321</v>
      </c>
      <c r="C117" s="76" t="s">
        <v>453</v>
      </c>
      <c r="D117" s="76" t="s">
        <v>536</v>
      </c>
      <c r="E117" s="76" t="s">
        <v>537</v>
      </c>
      <c r="F117" s="76" t="s">
        <v>464</v>
      </c>
      <c r="G117" s="76" t="s">
        <v>488</v>
      </c>
      <c r="H117" s="80">
        <v>0.6</v>
      </c>
      <c r="I117" s="75">
        <v>40</v>
      </c>
      <c r="J117" s="76"/>
      <c r="K117" s="75">
        <v>3</v>
      </c>
      <c r="L117" s="75"/>
      <c r="M117" s="75"/>
      <c r="N117" s="75"/>
      <c r="O117" s="75"/>
      <c r="P117" s="75"/>
      <c r="Q117" s="75"/>
      <c r="R117" s="15">
        <f t="shared" si="10"/>
        <v>1.0255</v>
      </c>
    </row>
    <row r="118" s="191" customFormat="1" spans="1:18">
      <c r="A118" s="76">
        <v>113</v>
      </c>
      <c r="B118" s="76" t="s">
        <v>321</v>
      </c>
      <c r="C118" s="76" t="s">
        <v>453</v>
      </c>
      <c r="D118" s="76" t="s">
        <v>538</v>
      </c>
      <c r="E118" s="76" t="s">
        <v>539</v>
      </c>
      <c r="F118" s="76" t="s">
        <v>464</v>
      </c>
      <c r="G118" s="76" t="s">
        <v>540</v>
      </c>
      <c r="H118" s="80">
        <v>0.9</v>
      </c>
      <c r="I118" s="75">
        <f>16+20+24</f>
        <v>60</v>
      </c>
      <c r="J118" s="76"/>
      <c r="K118" s="75">
        <v>4</v>
      </c>
      <c r="L118" s="75"/>
      <c r="M118" s="75"/>
      <c r="N118" s="75"/>
      <c r="O118" s="75"/>
      <c r="P118" s="75"/>
      <c r="Q118" s="75">
        <v>1</v>
      </c>
      <c r="R118" s="15">
        <f t="shared" si="10"/>
        <v>1.664</v>
      </c>
    </row>
    <row r="119" s="191" customFormat="1" spans="1:18">
      <c r="A119" s="76">
        <v>114</v>
      </c>
      <c r="B119" s="76" t="s">
        <v>321</v>
      </c>
      <c r="C119" s="76" t="s">
        <v>453</v>
      </c>
      <c r="D119" s="76" t="s">
        <v>538</v>
      </c>
      <c r="E119" s="76" t="s">
        <v>539</v>
      </c>
      <c r="F119" s="76" t="s">
        <v>469</v>
      </c>
      <c r="G119" s="76" t="s">
        <v>492</v>
      </c>
      <c r="H119" s="80">
        <v>1</v>
      </c>
      <c r="I119" s="75">
        <f>36+60+60+20</f>
        <v>176</v>
      </c>
      <c r="J119" s="76"/>
      <c r="K119" s="75">
        <v>2</v>
      </c>
      <c r="L119" s="75"/>
      <c r="M119" s="75"/>
      <c r="N119" s="75"/>
      <c r="O119" s="75"/>
      <c r="P119" s="75"/>
      <c r="Q119" s="75">
        <v>1</v>
      </c>
      <c r="R119" s="15">
        <f t="shared" si="10"/>
        <v>3.049</v>
      </c>
    </row>
    <row r="120" s="191" customFormat="1" spans="1:18">
      <c r="A120" s="76">
        <v>115</v>
      </c>
      <c r="B120" s="76" t="s">
        <v>321</v>
      </c>
      <c r="C120" s="76" t="s">
        <v>453</v>
      </c>
      <c r="D120" s="76" t="s">
        <v>541</v>
      </c>
      <c r="E120" s="76" t="s">
        <v>542</v>
      </c>
      <c r="F120" s="76" t="s">
        <v>464</v>
      </c>
      <c r="G120" s="76" t="s">
        <v>543</v>
      </c>
      <c r="H120" s="80">
        <v>0.5</v>
      </c>
      <c r="I120" s="75">
        <f>40+36</f>
        <v>76</v>
      </c>
      <c r="J120" s="76"/>
      <c r="K120" s="75">
        <v>2</v>
      </c>
      <c r="L120" s="75"/>
      <c r="M120" s="75"/>
      <c r="N120" s="75"/>
      <c r="O120" s="75"/>
      <c r="P120" s="75"/>
      <c r="Q120" s="75"/>
      <c r="R120" s="15">
        <f t="shared" si="10"/>
        <v>1.399</v>
      </c>
    </row>
    <row r="121" s="191" customFormat="1" spans="1:18">
      <c r="A121" s="76">
        <v>116</v>
      </c>
      <c r="B121" s="76" t="s">
        <v>321</v>
      </c>
      <c r="C121" s="76" t="s">
        <v>453</v>
      </c>
      <c r="D121" s="76" t="s">
        <v>544</v>
      </c>
      <c r="E121" s="76" t="s">
        <v>545</v>
      </c>
      <c r="F121" s="76" t="s">
        <v>511</v>
      </c>
      <c r="G121" s="76" t="s">
        <v>546</v>
      </c>
      <c r="H121" s="80">
        <v>0.2</v>
      </c>
      <c r="I121" s="75">
        <v>48</v>
      </c>
      <c r="J121" s="76"/>
      <c r="K121" s="75">
        <v>2</v>
      </c>
      <c r="L121" s="75"/>
      <c r="M121" s="75"/>
      <c r="N121" s="75"/>
      <c r="O121" s="75"/>
      <c r="P121" s="75"/>
      <c r="Q121" s="75"/>
      <c r="R121" s="15">
        <f t="shared" si="10"/>
        <v>0.993</v>
      </c>
    </row>
    <row r="122" s="191" customFormat="1" spans="1:18">
      <c r="A122" s="76">
        <v>117</v>
      </c>
      <c r="B122" s="76" t="s">
        <v>321</v>
      </c>
      <c r="C122" s="76" t="s">
        <v>453</v>
      </c>
      <c r="D122" s="76" t="s">
        <v>547</v>
      </c>
      <c r="E122" s="76" t="s">
        <v>548</v>
      </c>
      <c r="F122" s="76" t="s">
        <v>523</v>
      </c>
      <c r="G122" s="76" t="s">
        <v>549</v>
      </c>
      <c r="H122" s="80">
        <v>0.4</v>
      </c>
      <c r="I122" s="75">
        <v>32</v>
      </c>
      <c r="J122" s="76"/>
      <c r="K122" s="75">
        <v>3</v>
      </c>
      <c r="L122" s="75"/>
      <c r="M122" s="75"/>
      <c r="N122" s="75"/>
      <c r="O122" s="75"/>
      <c r="P122" s="75"/>
      <c r="Q122" s="75">
        <v>1</v>
      </c>
      <c r="R122" s="15">
        <f t="shared" si="10"/>
        <v>1.1095</v>
      </c>
    </row>
    <row r="123" s="191" customFormat="1" spans="1:18">
      <c r="A123" s="76">
        <v>118</v>
      </c>
      <c r="B123" s="76" t="s">
        <v>321</v>
      </c>
      <c r="C123" s="76" t="s">
        <v>453</v>
      </c>
      <c r="D123" s="76" t="s">
        <v>550</v>
      </c>
      <c r="E123" s="76" t="s">
        <v>551</v>
      </c>
      <c r="F123" s="76" t="s">
        <v>464</v>
      </c>
      <c r="G123" s="76" t="s">
        <v>540</v>
      </c>
      <c r="H123" s="80">
        <v>0.9</v>
      </c>
      <c r="I123" s="75">
        <f>56+40+20+28</f>
        <v>144</v>
      </c>
      <c r="J123" s="76"/>
      <c r="K123" s="75">
        <v>1</v>
      </c>
      <c r="L123" s="75"/>
      <c r="M123" s="75"/>
      <c r="N123" s="75"/>
      <c r="O123" s="75"/>
      <c r="P123" s="75"/>
      <c r="Q123" s="75"/>
      <c r="R123" s="15">
        <f t="shared" si="10"/>
        <v>2.2365</v>
      </c>
    </row>
    <row r="124" s="191" customFormat="1" spans="1:18">
      <c r="A124" s="76">
        <v>119</v>
      </c>
      <c r="B124" s="76" t="s">
        <v>321</v>
      </c>
      <c r="C124" s="76" t="s">
        <v>453</v>
      </c>
      <c r="D124" s="76" t="s">
        <v>552</v>
      </c>
      <c r="E124" s="76" t="s">
        <v>202</v>
      </c>
      <c r="F124" s="76" t="s">
        <v>464</v>
      </c>
      <c r="G124" s="76" t="s">
        <v>469</v>
      </c>
      <c r="H124" s="80">
        <v>1</v>
      </c>
      <c r="I124" s="75">
        <v>20</v>
      </c>
      <c r="J124" s="76"/>
      <c r="K124" s="75">
        <v>2</v>
      </c>
      <c r="L124" s="75"/>
      <c r="M124" s="75"/>
      <c r="N124" s="75"/>
      <c r="O124" s="75"/>
      <c r="P124" s="75"/>
      <c r="Q124" s="75"/>
      <c r="R124" s="15">
        <f t="shared" si="10"/>
        <v>0.587</v>
      </c>
    </row>
    <row r="125" s="191" customFormat="1" spans="1:18">
      <c r="A125" s="76">
        <v>120</v>
      </c>
      <c r="B125" s="76" t="s">
        <v>321</v>
      </c>
      <c r="C125" s="76" t="s">
        <v>453</v>
      </c>
      <c r="D125" s="76" t="s">
        <v>553</v>
      </c>
      <c r="E125" s="76" t="s">
        <v>554</v>
      </c>
      <c r="F125" s="76" t="s">
        <v>469</v>
      </c>
      <c r="G125" s="76" t="s">
        <v>491</v>
      </c>
      <c r="H125" s="80">
        <v>0.9</v>
      </c>
      <c r="I125" s="75">
        <v>72</v>
      </c>
      <c r="J125" s="76"/>
      <c r="K125" s="75">
        <v>8</v>
      </c>
      <c r="L125" s="75"/>
      <c r="M125" s="75"/>
      <c r="N125" s="75"/>
      <c r="O125" s="75"/>
      <c r="P125" s="75"/>
      <c r="Q125" s="75"/>
      <c r="R125" s="15">
        <f t="shared" si="10"/>
        <v>2.232</v>
      </c>
    </row>
    <row r="126" s="191" customFormat="1" spans="1:18">
      <c r="A126" s="76">
        <v>121</v>
      </c>
      <c r="B126" s="76" t="s">
        <v>321</v>
      </c>
      <c r="C126" s="76" t="s">
        <v>453</v>
      </c>
      <c r="D126" s="76" t="s">
        <v>553</v>
      </c>
      <c r="E126" s="76" t="s">
        <v>554</v>
      </c>
      <c r="F126" s="76" t="s">
        <v>492</v>
      </c>
      <c r="G126" s="76" t="s">
        <v>496</v>
      </c>
      <c r="H126" s="80">
        <v>0.3</v>
      </c>
      <c r="I126" s="75">
        <f>24+24+160</f>
        <v>208</v>
      </c>
      <c r="J126" s="76"/>
      <c r="K126" s="75"/>
      <c r="L126" s="75"/>
      <c r="M126" s="75"/>
      <c r="N126" s="75"/>
      <c r="O126" s="75"/>
      <c r="P126" s="75"/>
      <c r="Q126" s="75"/>
      <c r="R126" s="15">
        <f t="shared" si="10"/>
        <v>3.016</v>
      </c>
    </row>
    <row r="127" s="191" customFormat="1" spans="1:18">
      <c r="A127" s="76">
        <v>122</v>
      </c>
      <c r="B127" s="76" t="s">
        <v>321</v>
      </c>
      <c r="C127" s="76" t="s">
        <v>453</v>
      </c>
      <c r="D127" s="76" t="s">
        <v>555</v>
      </c>
      <c r="E127" s="76" t="s">
        <v>556</v>
      </c>
      <c r="F127" s="76" t="s">
        <v>464</v>
      </c>
      <c r="G127" s="76" t="s">
        <v>557</v>
      </c>
      <c r="H127" s="80">
        <v>0.8</v>
      </c>
      <c r="I127" s="75">
        <f>36+28</f>
        <v>64</v>
      </c>
      <c r="J127" s="76"/>
      <c r="K127" s="75">
        <v>2</v>
      </c>
      <c r="L127" s="75"/>
      <c r="M127" s="75"/>
      <c r="N127" s="75"/>
      <c r="O127" s="75"/>
      <c r="P127" s="75"/>
      <c r="Q127" s="75"/>
      <c r="R127" s="15">
        <f t="shared" si="10"/>
        <v>1.225</v>
      </c>
    </row>
    <row r="128" s="191" customFormat="1" spans="1:18">
      <c r="A128" s="76">
        <v>123</v>
      </c>
      <c r="B128" s="76" t="s">
        <v>321</v>
      </c>
      <c r="C128" s="76" t="s">
        <v>453</v>
      </c>
      <c r="D128" s="76" t="s">
        <v>558</v>
      </c>
      <c r="E128" s="76" t="s">
        <v>559</v>
      </c>
      <c r="F128" s="76" t="s">
        <v>469</v>
      </c>
      <c r="G128" s="76" t="s">
        <v>560</v>
      </c>
      <c r="H128" s="80">
        <v>1.4</v>
      </c>
      <c r="I128" s="75">
        <f>44+52+40+36+40+40+32+60+20</f>
        <v>364</v>
      </c>
      <c r="J128" s="76"/>
      <c r="K128" s="75">
        <v>1</v>
      </c>
      <c r="L128" s="75"/>
      <c r="M128" s="75"/>
      <c r="N128" s="75"/>
      <c r="O128" s="75"/>
      <c r="P128" s="75"/>
      <c r="Q128" s="75"/>
      <c r="R128" s="15">
        <f t="shared" si="10"/>
        <v>5.4265</v>
      </c>
    </row>
    <row r="129" s="191" customFormat="1" spans="1:18">
      <c r="A129" s="76">
        <v>124</v>
      </c>
      <c r="B129" s="76" t="s">
        <v>321</v>
      </c>
      <c r="C129" s="76" t="s">
        <v>453</v>
      </c>
      <c r="D129" s="76" t="s">
        <v>561</v>
      </c>
      <c r="E129" s="76" t="s">
        <v>562</v>
      </c>
      <c r="F129" s="76" t="s">
        <v>464</v>
      </c>
      <c r="G129" s="76" t="s">
        <v>469</v>
      </c>
      <c r="H129" s="80">
        <v>1</v>
      </c>
      <c r="I129" s="75">
        <f>12+24+44+16</f>
        <v>96</v>
      </c>
      <c r="J129" s="76"/>
      <c r="K129" s="75">
        <v>3</v>
      </c>
      <c r="L129" s="75"/>
      <c r="M129" s="75"/>
      <c r="N129" s="75"/>
      <c r="O129" s="75"/>
      <c r="P129" s="75"/>
      <c r="Q129" s="75">
        <v>1</v>
      </c>
      <c r="R129" s="15">
        <f t="shared" si="10"/>
        <v>2.0375</v>
      </c>
    </row>
    <row r="130" s="191" customFormat="1" spans="1:18">
      <c r="A130" s="76">
        <v>125</v>
      </c>
      <c r="B130" s="76" t="s">
        <v>321</v>
      </c>
      <c r="C130" s="76" t="s">
        <v>453</v>
      </c>
      <c r="D130" s="76" t="s">
        <v>563</v>
      </c>
      <c r="E130" s="76" t="s">
        <v>564</v>
      </c>
      <c r="F130" s="76" t="s">
        <v>565</v>
      </c>
      <c r="G130" s="76" t="s">
        <v>566</v>
      </c>
      <c r="H130" s="80">
        <v>0.2</v>
      </c>
      <c r="I130" s="75">
        <f>36+56</f>
        <v>92</v>
      </c>
      <c r="J130" s="76"/>
      <c r="K130" s="75"/>
      <c r="L130" s="75"/>
      <c r="M130" s="75"/>
      <c r="N130" s="75"/>
      <c r="O130" s="75"/>
      <c r="P130" s="75"/>
      <c r="Q130" s="75"/>
      <c r="R130" s="15">
        <f t="shared" si="10"/>
        <v>1.334</v>
      </c>
    </row>
    <row r="131" s="191" customFormat="1" spans="1:18">
      <c r="A131" s="76">
        <v>126</v>
      </c>
      <c r="B131" s="76" t="s">
        <v>321</v>
      </c>
      <c r="C131" s="76" t="s">
        <v>453</v>
      </c>
      <c r="D131" s="76" t="s">
        <v>563</v>
      </c>
      <c r="E131" s="76" t="s">
        <v>564</v>
      </c>
      <c r="F131" s="76" t="s">
        <v>480</v>
      </c>
      <c r="G131" s="76" t="s">
        <v>567</v>
      </c>
      <c r="H131" s="80">
        <v>0.5</v>
      </c>
      <c r="I131" s="75">
        <f>24+96+36+24</f>
        <v>180</v>
      </c>
      <c r="J131" s="76"/>
      <c r="K131" s="75">
        <v>2</v>
      </c>
      <c r="L131" s="75"/>
      <c r="M131" s="75"/>
      <c r="N131" s="75"/>
      <c r="O131" s="75"/>
      <c r="P131" s="75"/>
      <c r="Q131" s="75">
        <v>2</v>
      </c>
      <c r="R131" s="15">
        <f t="shared" si="10"/>
        <v>3.307</v>
      </c>
    </row>
    <row r="132" s="191" customFormat="1" spans="1:18">
      <c r="A132" s="76">
        <v>127</v>
      </c>
      <c r="B132" s="76" t="s">
        <v>321</v>
      </c>
      <c r="C132" s="76" t="s">
        <v>453</v>
      </c>
      <c r="D132" s="76" t="s">
        <v>568</v>
      </c>
      <c r="E132" s="76" t="s">
        <v>569</v>
      </c>
      <c r="F132" s="76" t="s">
        <v>464</v>
      </c>
      <c r="G132" s="76" t="s">
        <v>527</v>
      </c>
      <c r="H132" s="80">
        <v>0.4</v>
      </c>
      <c r="I132" s="75">
        <f>44+88</f>
        <v>132</v>
      </c>
      <c r="J132" s="76"/>
      <c r="K132" s="75">
        <v>1</v>
      </c>
      <c r="L132" s="75"/>
      <c r="M132" s="75"/>
      <c r="N132" s="75"/>
      <c r="O132" s="75"/>
      <c r="P132" s="75"/>
      <c r="Q132" s="75">
        <v>1</v>
      </c>
      <c r="R132" s="15">
        <f t="shared" si="10"/>
        <v>2.2625</v>
      </c>
    </row>
    <row r="133" s="191" customFormat="1" spans="1:18">
      <c r="A133" s="76">
        <v>128</v>
      </c>
      <c r="B133" s="76" t="s">
        <v>321</v>
      </c>
      <c r="C133" s="76" t="s">
        <v>453</v>
      </c>
      <c r="D133" s="76" t="s">
        <v>568</v>
      </c>
      <c r="E133" s="76" t="s">
        <v>569</v>
      </c>
      <c r="F133" s="76" t="s">
        <v>557</v>
      </c>
      <c r="G133" s="76" t="s">
        <v>469</v>
      </c>
      <c r="H133" s="80">
        <v>0.2</v>
      </c>
      <c r="I133" s="75">
        <f>32</f>
        <v>32</v>
      </c>
      <c r="J133" s="76"/>
      <c r="K133" s="75">
        <v>2</v>
      </c>
      <c r="L133" s="75"/>
      <c r="M133" s="75"/>
      <c r="N133" s="75"/>
      <c r="O133" s="75"/>
      <c r="P133" s="75"/>
      <c r="Q133" s="75"/>
      <c r="R133" s="15">
        <f t="shared" si="10"/>
        <v>0.761</v>
      </c>
    </row>
    <row r="134" s="191" customFormat="1" spans="1:18">
      <c r="A134" s="76">
        <v>129</v>
      </c>
      <c r="B134" s="76" t="s">
        <v>321</v>
      </c>
      <c r="C134" s="76" t="s">
        <v>453</v>
      </c>
      <c r="D134" s="76" t="s">
        <v>568</v>
      </c>
      <c r="E134" s="76" t="s">
        <v>569</v>
      </c>
      <c r="F134" s="76" t="s">
        <v>503</v>
      </c>
      <c r="G134" s="76" t="s">
        <v>474</v>
      </c>
      <c r="H134" s="80">
        <v>0.6</v>
      </c>
      <c r="I134" s="75">
        <f>40+64+112+240</f>
        <v>456</v>
      </c>
      <c r="J134" s="76"/>
      <c r="K134" s="75">
        <v>1</v>
      </c>
      <c r="L134" s="75"/>
      <c r="M134" s="75"/>
      <c r="N134" s="75"/>
      <c r="O134" s="75"/>
      <c r="P134" s="75"/>
      <c r="Q134" s="75"/>
      <c r="R134" s="15">
        <f t="shared" si="10"/>
        <v>6.7605</v>
      </c>
    </row>
    <row r="135" s="191" customFormat="1" spans="1:18">
      <c r="A135" s="76">
        <v>130</v>
      </c>
      <c r="B135" s="76" t="s">
        <v>321</v>
      </c>
      <c r="C135" s="76" t="s">
        <v>453</v>
      </c>
      <c r="D135" s="76" t="s">
        <v>570</v>
      </c>
      <c r="E135" s="76" t="s">
        <v>571</v>
      </c>
      <c r="F135" s="76" t="s">
        <v>464</v>
      </c>
      <c r="G135" s="76" t="s">
        <v>465</v>
      </c>
      <c r="H135" s="80">
        <v>0.1</v>
      </c>
      <c r="I135" s="75">
        <v>16</v>
      </c>
      <c r="J135" s="76"/>
      <c r="K135" s="75">
        <v>1</v>
      </c>
      <c r="L135" s="75"/>
      <c r="M135" s="75"/>
      <c r="N135" s="75"/>
      <c r="O135" s="75"/>
      <c r="P135" s="75"/>
      <c r="Q135" s="75"/>
      <c r="R135" s="15">
        <f t="shared" ref="R135" si="11">J135*0.4461+K135*0.1485+L135*0.15*0.004+I135*0.0145+M135*0.145+N135*0.015+O135*0.01+P135*0.16+Q135*0.2</f>
        <v>0.3805</v>
      </c>
    </row>
    <row r="136" s="191" customFormat="1" spans="1:18">
      <c r="A136" s="76">
        <v>131</v>
      </c>
      <c r="B136" s="76" t="s">
        <v>321</v>
      </c>
      <c r="C136" s="76" t="s">
        <v>453</v>
      </c>
      <c r="D136" s="76" t="s">
        <v>570</v>
      </c>
      <c r="E136" s="76" t="s">
        <v>571</v>
      </c>
      <c r="F136" s="76" t="s">
        <v>469</v>
      </c>
      <c r="G136" s="76" t="s">
        <v>546</v>
      </c>
      <c r="H136" s="80">
        <v>0.6</v>
      </c>
      <c r="I136" s="75">
        <v>56</v>
      </c>
      <c r="J136" s="76"/>
      <c r="K136" s="75">
        <v>4</v>
      </c>
      <c r="L136" s="75"/>
      <c r="M136" s="75"/>
      <c r="N136" s="75"/>
      <c r="O136" s="75"/>
      <c r="P136" s="75"/>
      <c r="Q136" s="75"/>
      <c r="R136" s="15">
        <f t="shared" ref="R136:R179" si="12">J136*0.4461+K136*0.1485+L136*0.15*0.004+I136*0.0145+M136*0.145+N136*0.015+O136*0.01+P136*0.16+Q136*0.2</f>
        <v>1.406</v>
      </c>
    </row>
    <row r="137" s="191" customFormat="1" spans="1:18">
      <c r="A137" s="76">
        <v>132</v>
      </c>
      <c r="B137" s="76" t="s">
        <v>321</v>
      </c>
      <c r="C137" s="76" t="s">
        <v>453</v>
      </c>
      <c r="D137" s="76" t="s">
        <v>572</v>
      </c>
      <c r="E137" s="76" t="s">
        <v>573</v>
      </c>
      <c r="F137" s="76" t="s">
        <v>574</v>
      </c>
      <c r="G137" s="76" t="s">
        <v>575</v>
      </c>
      <c r="H137" s="80">
        <v>0.1</v>
      </c>
      <c r="I137" s="75">
        <f>20+44</f>
        <v>64</v>
      </c>
      <c r="J137" s="76"/>
      <c r="K137" s="75"/>
      <c r="L137" s="75"/>
      <c r="M137" s="75"/>
      <c r="N137" s="75"/>
      <c r="O137" s="75"/>
      <c r="P137" s="75"/>
      <c r="Q137" s="75"/>
      <c r="R137" s="15">
        <f t="shared" si="12"/>
        <v>0.928</v>
      </c>
    </row>
    <row r="138" s="191" customFormat="1" spans="1:18">
      <c r="A138" s="76">
        <v>133</v>
      </c>
      <c r="B138" s="76" t="s">
        <v>321</v>
      </c>
      <c r="C138" s="76" t="s">
        <v>453</v>
      </c>
      <c r="D138" s="76" t="s">
        <v>576</v>
      </c>
      <c r="E138" s="76" t="s">
        <v>577</v>
      </c>
      <c r="F138" s="76" t="s">
        <v>543</v>
      </c>
      <c r="G138" s="76" t="s">
        <v>488</v>
      </c>
      <c r="H138" s="80">
        <v>0.1</v>
      </c>
      <c r="I138" s="75">
        <v>40</v>
      </c>
      <c r="J138" s="76"/>
      <c r="K138" s="75"/>
      <c r="L138" s="75"/>
      <c r="M138" s="75"/>
      <c r="N138" s="75"/>
      <c r="O138" s="75"/>
      <c r="P138" s="75"/>
      <c r="Q138" s="75"/>
      <c r="R138" s="15">
        <f t="shared" si="12"/>
        <v>0.58</v>
      </c>
    </row>
    <row r="139" s="191" customFormat="1" spans="1:18">
      <c r="A139" s="76">
        <v>134</v>
      </c>
      <c r="B139" s="76" t="s">
        <v>321</v>
      </c>
      <c r="C139" s="76" t="s">
        <v>453</v>
      </c>
      <c r="D139" s="76" t="s">
        <v>578</v>
      </c>
      <c r="E139" s="76" t="s">
        <v>579</v>
      </c>
      <c r="F139" s="76" t="s">
        <v>557</v>
      </c>
      <c r="G139" s="76" t="s">
        <v>540</v>
      </c>
      <c r="H139" s="80">
        <v>0.1</v>
      </c>
      <c r="I139" s="75">
        <v>28</v>
      </c>
      <c r="J139" s="76"/>
      <c r="K139" s="75">
        <v>2</v>
      </c>
      <c r="L139" s="75"/>
      <c r="M139" s="75"/>
      <c r="N139" s="75"/>
      <c r="O139" s="75"/>
      <c r="P139" s="75"/>
      <c r="Q139" s="75"/>
      <c r="R139" s="15">
        <f t="shared" si="12"/>
        <v>0.703</v>
      </c>
    </row>
    <row r="140" s="191" customFormat="1" spans="1:18">
      <c r="A140" s="76">
        <v>135</v>
      </c>
      <c r="B140" s="76" t="s">
        <v>321</v>
      </c>
      <c r="C140" s="76" t="s">
        <v>453</v>
      </c>
      <c r="D140" s="76" t="s">
        <v>580</v>
      </c>
      <c r="E140" s="76" t="s">
        <v>581</v>
      </c>
      <c r="F140" s="76" t="s">
        <v>508</v>
      </c>
      <c r="G140" s="76" t="s">
        <v>491</v>
      </c>
      <c r="H140" s="80">
        <v>0.2</v>
      </c>
      <c r="I140" s="75">
        <v>32</v>
      </c>
      <c r="J140" s="76"/>
      <c r="K140" s="75">
        <v>2</v>
      </c>
      <c r="L140" s="75"/>
      <c r="M140" s="75"/>
      <c r="N140" s="75"/>
      <c r="O140" s="75"/>
      <c r="P140" s="75"/>
      <c r="Q140" s="75"/>
      <c r="R140" s="15">
        <f t="shared" si="12"/>
        <v>0.761</v>
      </c>
    </row>
    <row r="141" s="191" customFormat="1" spans="1:18">
      <c r="A141" s="76">
        <v>136</v>
      </c>
      <c r="B141" s="76" t="s">
        <v>321</v>
      </c>
      <c r="C141" s="76" t="s">
        <v>453</v>
      </c>
      <c r="D141" s="76" t="s">
        <v>582</v>
      </c>
      <c r="E141" s="76" t="s">
        <v>583</v>
      </c>
      <c r="F141" s="76" t="s">
        <v>464</v>
      </c>
      <c r="G141" s="76" t="s">
        <v>487</v>
      </c>
      <c r="H141" s="80">
        <v>0.2</v>
      </c>
      <c r="I141" s="75">
        <v>28</v>
      </c>
      <c r="J141" s="76"/>
      <c r="K141" s="75">
        <v>1</v>
      </c>
      <c r="L141" s="75"/>
      <c r="M141" s="75"/>
      <c r="N141" s="75"/>
      <c r="O141" s="75"/>
      <c r="P141" s="75"/>
      <c r="Q141" s="75"/>
      <c r="R141" s="15">
        <f t="shared" si="12"/>
        <v>0.5545</v>
      </c>
    </row>
    <row r="142" s="191" customFormat="1" spans="1:18">
      <c r="A142" s="76">
        <v>137</v>
      </c>
      <c r="B142" s="76" t="s">
        <v>321</v>
      </c>
      <c r="C142" s="76" t="s">
        <v>453</v>
      </c>
      <c r="D142" s="76" t="s">
        <v>584</v>
      </c>
      <c r="E142" s="76" t="s">
        <v>585</v>
      </c>
      <c r="F142" s="76" t="s">
        <v>464</v>
      </c>
      <c r="G142" s="76" t="s">
        <v>483</v>
      </c>
      <c r="H142" s="80">
        <v>1.1</v>
      </c>
      <c r="I142" s="75">
        <v>20</v>
      </c>
      <c r="J142" s="76"/>
      <c r="K142" s="75">
        <v>2</v>
      </c>
      <c r="L142" s="75"/>
      <c r="M142" s="75"/>
      <c r="N142" s="75">
        <v>4</v>
      </c>
      <c r="O142" s="75"/>
      <c r="P142" s="75"/>
      <c r="Q142" s="75"/>
      <c r="R142" s="15">
        <f t="shared" si="12"/>
        <v>0.647</v>
      </c>
    </row>
    <row r="143" s="191" customFormat="1" spans="1:18">
      <c r="A143" s="76">
        <v>138</v>
      </c>
      <c r="B143" s="76" t="s">
        <v>321</v>
      </c>
      <c r="C143" s="76" t="s">
        <v>453</v>
      </c>
      <c r="D143" s="76" t="s">
        <v>586</v>
      </c>
      <c r="E143" s="76" t="s">
        <v>587</v>
      </c>
      <c r="F143" s="76" t="s">
        <v>464</v>
      </c>
      <c r="G143" s="76" t="s">
        <v>477</v>
      </c>
      <c r="H143" s="80">
        <v>0.7</v>
      </c>
      <c r="I143" s="75">
        <v>28</v>
      </c>
      <c r="J143" s="76"/>
      <c r="K143" s="75">
        <v>5</v>
      </c>
      <c r="L143" s="75"/>
      <c r="M143" s="75"/>
      <c r="N143" s="75"/>
      <c r="O143" s="75"/>
      <c r="P143" s="75"/>
      <c r="Q143" s="75"/>
      <c r="R143" s="15">
        <f t="shared" si="12"/>
        <v>1.1485</v>
      </c>
    </row>
    <row r="144" s="191" customFormat="1" spans="1:18">
      <c r="A144" s="76">
        <v>139</v>
      </c>
      <c r="B144" s="76" t="s">
        <v>321</v>
      </c>
      <c r="C144" s="76" t="s">
        <v>453</v>
      </c>
      <c r="D144" s="76" t="s">
        <v>588</v>
      </c>
      <c r="E144" s="76" t="s">
        <v>589</v>
      </c>
      <c r="F144" s="76" t="s">
        <v>464</v>
      </c>
      <c r="G144" s="76" t="s">
        <v>540</v>
      </c>
      <c r="H144" s="80">
        <v>0.9</v>
      </c>
      <c r="I144" s="75">
        <v>24</v>
      </c>
      <c r="J144" s="76"/>
      <c r="K144" s="75">
        <v>1</v>
      </c>
      <c r="L144" s="75"/>
      <c r="M144" s="75"/>
      <c r="N144" s="75">
        <v>2</v>
      </c>
      <c r="O144" s="75"/>
      <c r="P144" s="75"/>
      <c r="Q144" s="75"/>
      <c r="R144" s="15">
        <f t="shared" si="12"/>
        <v>0.5265</v>
      </c>
    </row>
    <row r="145" s="191" customFormat="1" spans="1:18">
      <c r="A145" s="76">
        <v>140</v>
      </c>
      <c r="B145" s="76" t="s">
        <v>321</v>
      </c>
      <c r="C145" s="76" t="s">
        <v>453</v>
      </c>
      <c r="D145" s="76" t="s">
        <v>590</v>
      </c>
      <c r="E145" s="76" t="s">
        <v>591</v>
      </c>
      <c r="F145" s="76" t="s">
        <v>477</v>
      </c>
      <c r="G145" s="76" t="s">
        <v>469</v>
      </c>
      <c r="H145" s="80">
        <v>0.3</v>
      </c>
      <c r="I145" s="75">
        <v>60</v>
      </c>
      <c r="J145" s="76"/>
      <c r="K145" s="75">
        <v>2</v>
      </c>
      <c r="L145" s="75"/>
      <c r="M145" s="75"/>
      <c r="N145" s="75"/>
      <c r="O145" s="75"/>
      <c r="P145" s="75"/>
      <c r="Q145" s="75"/>
      <c r="R145" s="15">
        <f t="shared" si="12"/>
        <v>1.167</v>
      </c>
    </row>
    <row r="146" s="191" customFormat="1" spans="1:18">
      <c r="A146" s="76">
        <v>141</v>
      </c>
      <c r="B146" s="76" t="s">
        <v>321</v>
      </c>
      <c r="C146" s="76" t="s">
        <v>453</v>
      </c>
      <c r="D146" s="76" t="s">
        <v>592</v>
      </c>
      <c r="E146" s="76" t="s">
        <v>593</v>
      </c>
      <c r="F146" s="76" t="s">
        <v>477</v>
      </c>
      <c r="G146" s="76" t="s">
        <v>470</v>
      </c>
      <c r="H146" s="80">
        <v>0.8</v>
      </c>
      <c r="I146" s="75">
        <v>96</v>
      </c>
      <c r="J146" s="76"/>
      <c r="K146" s="75">
        <v>5</v>
      </c>
      <c r="L146" s="75"/>
      <c r="M146" s="75"/>
      <c r="N146" s="75"/>
      <c r="O146" s="75"/>
      <c r="P146" s="75"/>
      <c r="Q146" s="75"/>
      <c r="R146" s="15">
        <f t="shared" si="12"/>
        <v>2.1345</v>
      </c>
    </row>
    <row r="147" s="191" customFormat="1" spans="1:18">
      <c r="A147" s="76">
        <v>142</v>
      </c>
      <c r="B147" s="76" t="s">
        <v>321</v>
      </c>
      <c r="C147" s="76" t="s">
        <v>453</v>
      </c>
      <c r="D147" s="76" t="s">
        <v>594</v>
      </c>
      <c r="E147" s="76" t="s">
        <v>595</v>
      </c>
      <c r="F147" s="76" t="s">
        <v>596</v>
      </c>
      <c r="G147" s="76" t="s">
        <v>597</v>
      </c>
      <c r="H147" s="80">
        <v>0.1</v>
      </c>
      <c r="I147" s="75">
        <v>28</v>
      </c>
      <c r="J147" s="76"/>
      <c r="K147" s="75">
        <v>1</v>
      </c>
      <c r="L147" s="75"/>
      <c r="M147" s="75"/>
      <c r="N147" s="75"/>
      <c r="O147" s="75"/>
      <c r="P147" s="75"/>
      <c r="Q147" s="75"/>
      <c r="R147" s="15">
        <f t="shared" si="12"/>
        <v>0.5545</v>
      </c>
    </row>
    <row r="148" s="191" customFormat="1" spans="1:18">
      <c r="A148" s="76">
        <v>143</v>
      </c>
      <c r="B148" s="76" t="s">
        <v>321</v>
      </c>
      <c r="C148" s="76" t="s">
        <v>453</v>
      </c>
      <c r="D148" s="76" t="s">
        <v>594</v>
      </c>
      <c r="E148" s="76" t="s">
        <v>595</v>
      </c>
      <c r="F148" s="76" t="s">
        <v>531</v>
      </c>
      <c r="G148" s="76" t="s">
        <v>598</v>
      </c>
      <c r="H148" s="80">
        <v>0.1</v>
      </c>
      <c r="I148" s="75">
        <v>72</v>
      </c>
      <c r="J148" s="76"/>
      <c r="K148" s="75">
        <v>1</v>
      </c>
      <c r="L148" s="75"/>
      <c r="M148" s="75"/>
      <c r="N148" s="75"/>
      <c r="O148" s="75"/>
      <c r="P148" s="75"/>
      <c r="Q148" s="75">
        <v>1</v>
      </c>
      <c r="R148" s="15">
        <f t="shared" si="12"/>
        <v>1.3925</v>
      </c>
    </row>
    <row r="149" s="191" customFormat="1" spans="1:18">
      <c r="A149" s="76">
        <v>144</v>
      </c>
      <c r="B149" s="76" t="s">
        <v>321</v>
      </c>
      <c r="C149" s="76" t="s">
        <v>453</v>
      </c>
      <c r="D149" s="76" t="s">
        <v>599</v>
      </c>
      <c r="E149" s="76" t="s">
        <v>600</v>
      </c>
      <c r="F149" s="76" t="s">
        <v>488</v>
      </c>
      <c r="G149" s="76" t="s">
        <v>540</v>
      </c>
      <c r="H149" s="80">
        <v>0.3</v>
      </c>
      <c r="I149" s="75">
        <v>128</v>
      </c>
      <c r="J149" s="76"/>
      <c r="K149" s="75">
        <v>1</v>
      </c>
      <c r="L149" s="75"/>
      <c r="M149" s="75"/>
      <c r="N149" s="75"/>
      <c r="O149" s="75"/>
      <c r="P149" s="75"/>
      <c r="Q149" s="75">
        <v>1</v>
      </c>
      <c r="R149" s="15">
        <f t="shared" si="12"/>
        <v>2.2045</v>
      </c>
    </row>
    <row r="150" s="191" customFormat="1" spans="1:18">
      <c r="A150" s="76">
        <v>145</v>
      </c>
      <c r="B150" s="76" t="s">
        <v>321</v>
      </c>
      <c r="C150" s="76" t="s">
        <v>453</v>
      </c>
      <c r="D150" s="76" t="s">
        <v>601</v>
      </c>
      <c r="E150" s="76" t="s">
        <v>602</v>
      </c>
      <c r="F150" s="76" t="s">
        <v>464</v>
      </c>
      <c r="G150" s="76" t="s">
        <v>543</v>
      </c>
      <c r="H150" s="80">
        <v>0.5</v>
      </c>
      <c r="I150" s="75">
        <f>60+80</f>
        <v>140</v>
      </c>
      <c r="J150" s="76"/>
      <c r="K150" s="75">
        <v>1</v>
      </c>
      <c r="L150" s="75"/>
      <c r="M150" s="75"/>
      <c r="N150" s="75"/>
      <c r="O150" s="75"/>
      <c r="P150" s="75"/>
      <c r="Q150" s="75"/>
      <c r="R150" s="15">
        <f t="shared" si="12"/>
        <v>2.1785</v>
      </c>
    </row>
    <row r="151" s="191" customFormat="1" spans="1:18">
      <c r="A151" s="76">
        <v>146</v>
      </c>
      <c r="B151" s="76" t="s">
        <v>321</v>
      </c>
      <c r="C151" s="76" t="s">
        <v>453</v>
      </c>
      <c r="D151" s="76" t="s">
        <v>601</v>
      </c>
      <c r="E151" s="76" t="s">
        <v>602</v>
      </c>
      <c r="F151" s="76" t="s">
        <v>557</v>
      </c>
      <c r="G151" s="76" t="s">
        <v>469</v>
      </c>
      <c r="H151" s="80">
        <v>0.2</v>
      </c>
      <c r="I151" s="75">
        <v>16</v>
      </c>
      <c r="J151" s="76"/>
      <c r="K151" s="75">
        <v>1</v>
      </c>
      <c r="L151" s="75"/>
      <c r="M151" s="75"/>
      <c r="N151" s="75"/>
      <c r="O151" s="75"/>
      <c r="P151" s="75"/>
      <c r="Q151" s="75"/>
      <c r="R151" s="15">
        <f t="shared" si="12"/>
        <v>0.3805</v>
      </c>
    </row>
    <row r="152" s="191" customFormat="1" spans="1:18">
      <c r="A152" s="76">
        <v>147</v>
      </c>
      <c r="B152" s="76" t="s">
        <v>321</v>
      </c>
      <c r="C152" s="76" t="s">
        <v>453</v>
      </c>
      <c r="D152" s="76" t="s">
        <v>603</v>
      </c>
      <c r="E152" s="76" t="s">
        <v>604</v>
      </c>
      <c r="F152" s="76" t="s">
        <v>557</v>
      </c>
      <c r="G152" s="76" t="s">
        <v>511</v>
      </c>
      <c r="H152" s="80">
        <v>0.6</v>
      </c>
      <c r="I152" s="75">
        <v>16</v>
      </c>
      <c r="J152" s="76"/>
      <c r="K152" s="75">
        <v>3</v>
      </c>
      <c r="L152" s="75"/>
      <c r="M152" s="75"/>
      <c r="N152" s="75"/>
      <c r="O152" s="75"/>
      <c r="P152" s="75"/>
      <c r="Q152" s="75"/>
      <c r="R152" s="15">
        <f t="shared" si="12"/>
        <v>0.6775</v>
      </c>
    </row>
    <row r="153" s="191" customFormat="1" spans="1:18">
      <c r="A153" s="76">
        <v>148</v>
      </c>
      <c r="B153" s="76" t="s">
        <v>321</v>
      </c>
      <c r="C153" s="76" t="s">
        <v>453</v>
      </c>
      <c r="D153" s="76" t="s">
        <v>603</v>
      </c>
      <c r="E153" s="76" t="s">
        <v>604</v>
      </c>
      <c r="F153" s="76" t="s">
        <v>491</v>
      </c>
      <c r="G153" s="76" t="s">
        <v>492</v>
      </c>
      <c r="H153" s="80">
        <v>0.1</v>
      </c>
      <c r="I153" s="75">
        <v>64</v>
      </c>
      <c r="J153" s="76"/>
      <c r="K153" s="75"/>
      <c r="L153" s="75"/>
      <c r="M153" s="75"/>
      <c r="N153" s="75"/>
      <c r="O153" s="75"/>
      <c r="P153" s="75"/>
      <c r="Q153" s="75"/>
      <c r="R153" s="15">
        <f t="shared" si="12"/>
        <v>0.928</v>
      </c>
    </row>
    <row r="154" s="191" customFormat="1" spans="1:18">
      <c r="A154" s="76">
        <v>149</v>
      </c>
      <c r="B154" s="76" t="s">
        <v>321</v>
      </c>
      <c r="C154" s="76" t="s">
        <v>453</v>
      </c>
      <c r="D154" s="76" t="s">
        <v>603</v>
      </c>
      <c r="E154" s="76" t="s">
        <v>604</v>
      </c>
      <c r="F154" s="76" t="s">
        <v>605</v>
      </c>
      <c r="G154" s="76" t="s">
        <v>480</v>
      </c>
      <c r="H154" s="80">
        <v>0.9</v>
      </c>
      <c r="I154" s="75">
        <f>52+120+36</f>
        <v>208</v>
      </c>
      <c r="J154" s="76"/>
      <c r="K154" s="75">
        <v>3</v>
      </c>
      <c r="L154" s="75"/>
      <c r="M154" s="75"/>
      <c r="N154" s="75"/>
      <c r="O154" s="75"/>
      <c r="P154" s="75"/>
      <c r="Q154" s="75"/>
      <c r="R154" s="15">
        <f t="shared" si="12"/>
        <v>3.4615</v>
      </c>
    </row>
    <row r="155" s="191" customFormat="1" spans="1:18">
      <c r="A155" s="76">
        <v>150</v>
      </c>
      <c r="B155" s="76" t="s">
        <v>321</v>
      </c>
      <c r="C155" s="76" t="s">
        <v>453</v>
      </c>
      <c r="D155" s="76" t="s">
        <v>606</v>
      </c>
      <c r="E155" s="76" t="s">
        <v>607</v>
      </c>
      <c r="F155" s="76" t="s">
        <v>464</v>
      </c>
      <c r="G155" s="76" t="s">
        <v>557</v>
      </c>
      <c r="H155" s="80">
        <v>0.8</v>
      </c>
      <c r="I155" s="75">
        <f>176+56+72+28+88</f>
        <v>420</v>
      </c>
      <c r="J155" s="76"/>
      <c r="K155" s="75">
        <v>1</v>
      </c>
      <c r="L155" s="75"/>
      <c r="M155" s="75"/>
      <c r="N155" s="75"/>
      <c r="O155" s="75"/>
      <c r="P155" s="75"/>
      <c r="Q155" s="75">
        <v>1</v>
      </c>
      <c r="R155" s="15">
        <f t="shared" si="12"/>
        <v>6.4385</v>
      </c>
    </row>
    <row r="156" s="191" customFormat="1" spans="1:18">
      <c r="A156" s="76">
        <v>151</v>
      </c>
      <c r="B156" s="76" t="s">
        <v>321</v>
      </c>
      <c r="C156" s="76" t="s">
        <v>453</v>
      </c>
      <c r="D156" s="76" t="s">
        <v>606</v>
      </c>
      <c r="E156" s="76" t="s">
        <v>607</v>
      </c>
      <c r="F156" s="76" t="s">
        <v>511</v>
      </c>
      <c r="G156" s="76" t="s">
        <v>605</v>
      </c>
      <c r="H156" s="80">
        <v>0.7</v>
      </c>
      <c r="I156" s="75">
        <v>68</v>
      </c>
      <c r="J156" s="76"/>
      <c r="K156" s="75">
        <v>3</v>
      </c>
      <c r="L156" s="75"/>
      <c r="M156" s="75"/>
      <c r="N156" s="75"/>
      <c r="O156" s="75"/>
      <c r="P156" s="75"/>
      <c r="Q156" s="75"/>
      <c r="R156" s="15">
        <f t="shared" si="12"/>
        <v>1.4315</v>
      </c>
    </row>
    <row r="157" s="191" customFormat="1" spans="1:18">
      <c r="A157" s="76">
        <v>152</v>
      </c>
      <c r="B157" s="76" t="s">
        <v>321</v>
      </c>
      <c r="C157" s="76" t="s">
        <v>453</v>
      </c>
      <c r="D157" s="76" t="s">
        <v>606</v>
      </c>
      <c r="E157" s="76" t="s">
        <v>607</v>
      </c>
      <c r="F157" s="76" t="s">
        <v>480</v>
      </c>
      <c r="G157" s="76" t="s">
        <v>596</v>
      </c>
      <c r="H157" s="80">
        <v>0.3</v>
      </c>
      <c r="I157" s="75">
        <v>120</v>
      </c>
      <c r="J157" s="76"/>
      <c r="K157" s="75">
        <v>2</v>
      </c>
      <c r="L157" s="75"/>
      <c r="M157" s="75"/>
      <c r="N157" s="75"/>
      <c r="O157" s="75"/>
      <c r="P157" s="75"/>
      <c r="Q157" s="75"/>
      <c r="R157" s="15">
        <f t="shared" si="12"/>
        <v>2.037</v>
      </c>
    </row>
    <row r="158" s="191" customFormat="1" spans="1:18">
      <c r="A158" s="76">
        <v>153</v>
      </c>
      <c r="B158" s="76" t="s">
        <v>321</v>
      </c>
      <c r="C158" s="76" t="s">
        <v>453</v>
      </c>
      <c r="D158" s="76" t="s">
        <v>608</v>
      </c>
      <c r="E158" s="76" t="s">
        <v>609</v>
      </c>
      <c r="F158" s="76" t="s">
        <v>64</v>
      </c>
      <c r="G158" s="76" t="s">
        <v>610</v>
      </c>
      <c r="H158" s="80">
        <v>0.6</v>
      </c>
      <c r="I158" s="75">
        <v>20</v>
      </c>
      <c r="J158" s="76"/>
      <c r="K158" s="75">
        <v>4</v>
      </c>
      <c r="L158" s="75"/>
      <c r="M158" s="75"/>
      <c r="N158" s="75"/>
      <c r="O158" s="75"/>
      <c r="P158" s="75"/>
      <c r="Q158" s="75"/>
      <c r="R158" s="15">
        <f t="shared" si="12"/>
        <v>0.884</v>
      </c>
    </row>
    <row r="159" s="191" customFormat="1" spans="1:18">
      <c r="A159" s="76">
        <v>154</v>
      </c>
      <c r="B159" s="76" t="s">
        <v>321</v>
      </c>
      <c r="C159" s="76" t="s">
        <v>453</v>
      </c>
      <c r="D159" s="76" t="s">
        <v>611</v>
      </c>
      <c r="E159" s="76" t="s">
        <v>612</v>
      </c>
      <c r="F159" s="76" t="s">
        <v>468</v>
      </c>
      <c r="G159" s="76" t="s">
        <v>82</v>
      </c>
      <c r="H159" s="80">
        <v>0.2</v>
      </c>
      <c r="I159" s="75">
        <v>56</v>
      </c>
      <c r="J159" s="76"/>
      <c r="K159" s="75"/>
      <c r="L159" s="75"/>
      <c r="M159" s="75"/>
      <c r="N159" s="75"/>
      <c r="O159" s="75"/>
      <c r="P159" s="75"/>
      <c r="Q159" s="75"/>
      <c r="R159" s="15">
        <f t="shared" si="12"/>
        <v>0.812</v>
      </c>
    </row>
    <row r="160" s="191" customFormat="1" spans="1:18">
      <c r="A160" s="76">
        <v>155</v>
      </c>
      <c r="B160" s="76" t="s">
        <v>321</v>
      </c>
      <c r="C160" s="76" t="s">
        <v>453</v>
      </c>
      <c r="D160" s="76" t="s">
        <v>613</v>
      </c>
      <c r="E160" s="76" t="s">
        <v>614</v>
      </c>
      <c r="F160" s="76" t="s">
        <v>527</v>
      </c>
      <c r="G160" s="76" t="s">
        <v>82</v>
      </c>
      <c r="H160" s="80">
        <v>0.1</v>
      </c>
      <c r="I160" s="75">
        <v>36</v>
      </c>
      <c r="J160" s="76"/>
      <c r="K160" s="75"/>
      <c r="L160" s="75"/>
      <c r="M160" s="75"/>
      <c r="N160" s="75"/>
      <c r="O160" s="75"/>
      <c r="P160" s="75"/>
      <c r="Q160" s="75"/>
      <c r="R160" s="15">
        <f t="shared" si="12"/>
        <v>0.522</v>
      </c>
    </row>
    <row r="161" s="191" customFormat="1" spans="1:18">
      <c r="A161" s="76">
        <v>156</v>
      </c>
      <c r="B161" s="76" t="s">
        <v>321</v>
      </c>
      <c r="C161" s="76" t="s">
        <v>453</v>
      </c>
      <c r="D161" s="76" t="s">
        <v>615</v>
      </c>
      <c r="E161" s="76" t="s">
        <v>616</v>
      </c>
      <c r="F161" s="76" t="s">
        <v>82</v>
      </c>
      <c r="G161" s="76" t="s">
        <v>617</v>
      </c>
      <c r="H161" s="80">
        <v>0.1</v>
      </c>
      <c r="I161" s="75">
        <v>98</v>
      </c>
      <c r="J161" s="76"/>
      <c r="K161" s="75">
        <v>1</v>
      </c>
      <c r="L161" s="75"/>
      <c r="M161" s="75"/>
      <c r="N161" s="75"/>
      <c r="O161" s="75"/>
      <c r="P161" s="75"/>
      <c r="Q161" s="75"/>
      <c r="R161" s="15">
        <f t="shared" si="12"/>
        <v>1.5695</v>
      </c>
    </row>
    <row r="162" s="191" customFormat="1" spans="1:18">
      <c r="A162" s="76">
        <v>157</v>
      </c>
      <c r="B162" s="76" t="s">
        <v>321</v>
      </c>
      <c r="C162" s="76" t="s">
        <v>453</v>
      </c>
      <c r="D162" s="76" t="s">
        <v>615</v>
      </c>
      <c r="E162" s="76" t="s">
        <v>616</v>
      </c>
      <c r="F162" s="76" t="s">
        <v>128</v>
      </c>
      <c r="G162" s="76" t="s">
        <v>618</v>
      </c>
      <c r="H162" s="80">
        <v>0.5</v>
      </c>
      <c r="I162" s="75">
        <v>64</v>
      </c>
      <c r="J162" s="76"/>
      <c r="K162" s="75">
        <v>3</v>
      </c>
      <c r="L162" s="75"/>
      <c r="M162" s="75"/>
      <c r="N162" s="75"/>
      <c r="O162" s="75"/>
      <c r="P162" s="75"/>
      <c r="Q162" s="75"/>
      <c r="R162" s="15">
        <f t="shared" si="12"/>
        <v>1.3735</v>
      </c>
    </row>
    <row r="163" s="191" customFormat="1" spans="1:18">
      <c r="A163" s="76">
        <v>158</v>
      </c>
      <c r="B163" s="76" t="s">
        <v>321</v>
      </c>
      <c r="C163" s="76" t="s">
        <v>453</v>
      </c>
      <c r="D163" s="76" t="s">
        <v>619</v>
      </c>
      <c r="E163" s="76" t="s">
        <v>620</v>
      </c>
      <c r="F163" s="76" t="s">
        <v>464</v>
      </c>
      <c r="G163" s="76" t="s">
        <v>540</v>
      </c>
      <c r="H163" s="80">
        <v>0.9</v>
      </c>
      <c r="I163" s="75">
        <v>68</v>
      </c>
      <c r="J163" s="76"/>
      <c r="K163" s="75">
        <v>7</v>
      </c>
      <c r="L163" s="75"/>
      <c r="M163" s="75"/>
      <c r="N163" s="75">
        <v>2</v>
      </c>
      <c r="O163" s="75"/>
      <c r="P163" s="75"/>
      <c r="Q163" s="75"/>
      <c r="R163" s="15">
        <f t="shared" si="12"/>
        <v>2.0555</v>
      </c>
    </row>
    <row r="164" s="191" customFormat="1" spans="1:18">
      <c r="A164" s="76">
        <v>159</v>
      </c>
      <c r="B164" s="76" t="s">
        <v>321</v>
      </c>
      <c r="C164" s="76" t="s">
        <v>453</v>
      </c>
      <c r="D164" s="76" t="s">
        <v>619</v>
      </c>
      <c r="E164" s="76" t="s">
        <v>620</v>
      </c>
      <c r="F164" s="76" t="s">
        <v>207</v>
      </c>
      <c r="G164" s="76" t="s">
        <v>54</v>
      </c>
      <c r="H164" s="80">
        <v>0.2</v>
      </c>
      <c r="I164" s="75">
        <v>64</v>
      </c>
      <c r="J164" s="76"/>
      <c r="K164" s="75"/>
      <c r="L164" s="75"/>
      <c r="M164" s="75"/>
      <c r="N164" s="75"/>
      <c r="O164" s="75"/>
      <c r="P164" s="75"/>
      <c r="Q164" s="75"/>
      <c r="R164" s="15">
        <f t="shared" si="12"/>
        <v>0.928</v>
      </c>
    </row>
    <row r="165" s="191" customFormat="1" spans="1:18">
      <c r="A165" s="76">
        <v>160</v>
      </c>
      <c r="B165" s="76" t="s">
        <v>321</v>
      </c>
      <c r="C165" s="76" t="s">
        <v>453</v>
      </c>
      <c r="D165" s="76" t="s">
        <v>621</v>
      </c>
      <c r="E165" s="76" t="s">
        <v>622</v>
      </c>
      <c r="F165" s="76" t="s">
        <v>623</v>
      </c>
      <c r="G165" s="76" t="s">
        <v>624</v>
      </c>
      <c r="H165" s="80">
        <v>0.3</v>
      </c>
      <c r="I165" s="75">
        <v>164</v>
      </c>
      <c r="J165" s="76"/>
      <c r="K165" s="75">
        <v>1</v>
      </c>
      <c r="L165" s="75"/>
      <c r="M165" s="75"/>
      <c r="N165" s="75">
        <v>2</v>
      </c>
      <c r="O165" s="75"/>
      <c r="P165" s="75"/>
      <c r="Q165" s="75"/>
      <c r="R165" s="15">
        <f t="shared" si="12"/>
        <v>2.5565</v>
      </c>
    </row>
    <row r="166" s="191" customFormat="1" spans="1:18">
      <c r="A166" s="76">
        <v>161</v>
      </c>
      <c r="B166" s="76" t="s">
        <v>321</v>
      </c>
      <c r="C166" s="76" t="s">
        <v>453</v>
      </c>
      <c r="D166" s="76" t="s">
        <v>625</v>
      </c>
      <c r="E166" s="76" t="s">
        <v>626</v>
      </c>
      <c r="F166" s="76" t="s">
        <v>64</v>
      </c>
      <c r="G166" s="76" t="s">
        <v>496</v>
      </c>
      <c r="H166" s="80">
        <v>0.2</v>
      </c>
      <c r="I166" s="75">
        <v>52</v>
      </c>
      <c r="J166" s="76"/>
      <c r="K166" s="75">
        <v>2</v>
      </c>
      <c r="L166" s="75"/>
      <c r="M166" s="75"/>
      <c r="N166" s="75"/>
      <c r="O166" s="75"/>
      <c r="P166" s="75"/>
      <c r="Q166" s="75"/>
      <c r="R166" s="15">
        <f t="shared" si="12"/>
        <v>1.051</v>
      </c>
    </row>
    <row r="167" s="191" customFormat="1" spans="1:18">
      <c r="A167" s="76">
        <v>162</v>
      </c>
      <c r="B167" s="76" t="s">
        <v>321</v>
      </c>
      <c r="C167" s="76" t="s">
        <v>453</v>
      </c>
      <c r="D167" s="76" t="s">
        <v>627</v>
      </c>
      <c r="E167" s="76" t="s">
        <v>628</v>
      </c>
      <c r="F167" s="76" t="s">
        <v>207</v>
      </c>
      <c r="G167" s="76" t="s">
        <v>128</v>
      </c>
      <c r="H167" s="80">
        <v>0.1</v>
      </c>
      <c r="I167" s="75">
        <v>24</v>
      </c>
      <c r="J167" s="76"/>
      <c r="K167" s="75"/>
      <c r="L167" s="75"/>
      <c r="M167" s="75"/>
      <c r="N167" s="75"/>
      <c r="O167" s="75"/>
      <c r="P167" s="75"/>
      <c r="Q167" s="75"/>
      <c r="R167" s="15">
        <f t="shared" si="12"/>
        <v>0.348</v>
      </c>
    </row>
    <row r="168" s="191" customFormat="1" spans="1:18">
      <c r="A168" s="76">
        <v>163</v>
      </c>
      <c r="B168" s="76" t="s">
        <v>321</v>
      </c>
      <c r="C168" s="76" t="s">
        <v>453</v>
      </c>
      <c r="D168" s="76" t="s">
        <v>627</v>
      </c>
      <c r="E168" s="76" t="s">
        <v>628</v>
      </c>
      <c r="F168" s="76" t="s">
        <v>629</v>
      </c>
      <c r="G168" s="76" t="s">
        <v>630</v>
      </c>
      <c r="H168" s="80">
        <v>0.5</v>
      </c>
      <c r="I168" s="75">
        <v>44</v>
      </c>
      <c r="J168" s="76"/>
      <c r="K168" s="75">
        <v>4</v>
      </c>
      <c r="L168" s="75"/>
      <c r="M168" s="75"/>
      <c r="N168" s="75"/>
      <c r="O168" s="75"/>
      <c r="P168" s="75"/>
      <c r="Q168" s="75"/>
      <c r="R168" s="15">
        <f t="shared" si="12"/>
        <v>1.232</v>
      </c>
    </row>
    <row r="169" s="191" customFormat="1" spans="1:18">
      <c r="A169" s="76">
        <v>164</v>
      </c>
      <c r="B169" s="76" t="s">
        <v>321</v>
      </c>
      <c r="C169" s="76" t="s">
        <v>453</v>
      </c>
      <c r="D169" s="76" t="s">
        <v>631</v>
      </c>
      <c r="E169" s="76" t="s">
        <v>632</v>
      </c>
      <c r="F169" s="76" t="s">
        <v>100</v>
      </c>
      <c r="G169" s="76" t="s">
        <v>624</v>
      </c>
      <c r="H169" s="80">
        <v>0.1</v>
      </c>
      <c r="I169" s="75">
        <v>52</v>
      </c>
      <c r="J169" s="76"/>
      <c r="K169" s="75">
        <v>1</v>
      </c>
      <c r="L169" s="75"/>
      <c r="M169" s="75"/>
      <c r="N169" s="75"/>
      <c r="O169" s="75"/>
      <c r="P169" s="75"/>
      <c r="Q169" s="75"/>
      <c r="R169" s="15">
        <f t="shared" si="12"/>
        <v>0.9025</v>
      </c>
    </row>
    <row r="170" s="191" customFormat="1" spans="1:18">
      <c r="A170" s="76">
        <v>165</v>
      </c>
      <c r="B170" s="76" t="s">
        <v>321</v>
      </c>
      <c r="C170" s="76" t="s">
        <v>453</v>
      </c>
      <c r="D170" s="76" t="s">
        <v>633</v>
      </c>
      <c r="E170" s="76" t="s">
        <v>634</v>
      </c>
      <c r="F170" s="76" t="s">
        <v>635</v>
      </c>
      <c r="G170" s="76" t="s">
        <v>493</v>
      </c>
      <c r="H170" s="80">
        <v>0.1</v>
      </c>
      <c r="I170" s="75">
        <v>44</v>
      </c>
      <c r="J170" s="76"/>
      <c r="K170" s="75">
        <v>1</v>
      </c>
      <c r="L170" s="75"/>
      <c r="M170" s="75"/>
      <c r="N170" s="75"/>
      <c r="O170" s="75"/>
      <c r="P170" s="75"/>
      <c r="Q170" s="75"/>
      <c r="R170" s="15">
        <f t="shared" si="12"/>
        <v>0.7865</v>
      </c>
    </row>
    <row r="171" s="191" customFormat="1" spans="1:18">
      <c r="A171" s="76">
        <v>166</v>
      </c>
      <c r="B171" s="76" t="s">
        <v>321</v>
      </c>
      <c r="C171" s="76" t="s">
        <v>453</v>
      </c>
      <c r="D171" s="76" t="s">
        <v>636</v>
      </c>
      <c r="E171" s="76" t="s">
        <v>637</v>
      </c>
      <c r="F171" s="76" t="s">
        <v>79</v>
      </c>
      <c r="G171" s="76" t="s">
        <v>72</v>
      </c>
      <c r="H171" s="80">
        <v>0.1</v>
      </c>
      <c r="I171" s="75">
        <v>28</v>
      </c>
      <c r="J171" s="76"/>
      <c r="K171" s="75"/>
      <c r="L171" s="75"/>
      <c r="M171" s="75"/>
      <c r="N171" s="75"/>
      <c r="O171" s="75"/>
      <c r="P171" s="75"/>
      <c r="Q171" s="75"/>
      <c r="R171" s="15">
        <f t="shared" si="12"/>
        <v>0.406</v>
      </c>
    </row>
    <row r="172" s="191" customFormat="1" spans="1:18">
      <c r="A172" s="76">
        <v>167</v>
      </c>
      <c r="B172" s="76" t="s">
        <v>321</v>
      </c>
      <c r="C172" s="76" t="s">
        <v>453</v>
      </c>
      <c r="D172" s="76" t="s">
        <v>638</v>
      </c>
      <c r="E172" s="76" t="s">
        <v>639</v>
      </c>
      <c r="F172" s="76" t="s">
        <v>83</v>
      </c>
      <c r="G172" s="76" t="s">
        <v>49</v>
      </c>
      <c r="H172" s="80">
        <v>0.8</v>
      </c>
      <c r="I172" s="75">
        <v>44</v>
      </c>
      <c r="J172" s="76"/>
      <c r="K172" s="75">
        <v>3</v>
      </c>
      <c r="L172" s="75"/>
      <c r="M172" s="75"/>
      <c r="N172" s="75"/>
      <c r="O172" s="75"/>
      <c r="P172" s="75"/>
      <c r="Q172" s="75"/>
      <c r="R172" s="15">
        <f t="shared" si="12"/>
        <v>1.0835</v>
      </c>
    </row>
    <row r="173" s="191" customFormat="1" spans="1:18">
      <c r="A173" s="76">
        <v>168</v>
      </c>
      <c r="B173" s="76" t="s">
        <v>321</v>
      </c>
      <c r="C173" s="76" t="s">
        <v>453</v>
      </c>
      <c r="D173" s="76" t="s">
        <v>640</v>
      </c>
      <c r="E173" s="76" t="s">
        <v>641</v>
      </c>
      <c r="F173" s="76" t="s">
        <v>464</v>
      </c>
      <c r="G173" s="76" t="s">
        <v>642</v>
      </c>
      <c r="H173" s="80">
        <v>0.8</v>
      </c>
      <c r="I173" s="75">
        <v>16</v>
      </c>
      <c r="J173" s="76"/>
      <c r="K173" s="75">
        <v>5</v>
      </c>
      <c r="L173" s="75"/>
      <c r="M173" s="75"/>
      <c r="N173" s="75">
        <v>4</v>
      </c>
      <c r="O173" s="75"/>
      <c r="P173" s="75"/>
      <c r="Q173" s="75"/>
      <c r="R173" s="15">
        <f t="shared" si="12"/>
        <v>1.0345</v>
      </c>
    </row>
    <row r="174" s="191" customFormat="1" spans="1:18">
      <c r="A174" s="76">
        <v>169</v>
      </c>
      <c r="B174" s="76" t="s">
        <v>321</v>
      </c>
      <c r="C174" s="76" t="s">
        <v>453</v>
      </c>
      <c r="D174" s="76" t="s">
        <v>643</v>
      </c>
      <c r="E174" s="76" t="s">
        <v>644</v>
      </c>
      <c r="F174" s="76" t="s">
        <v>100</v>
      </c>
      <c r="G174" s="76" t="s">
        <v>53</v>
      </c>
      <c r="H174" s="80">
        <v>0.1</v>
      </c>
      <c r="I174" s="75">
        <v>48</v>
      </c>
      <c r="J174" s="76"/>
      <c r="K174" s="75">
        <v>1</v>
      </c>
      <c r="L174" s="75"/>
      <c r="M174" s="75"/>
      <c r="N174" s="75">
        <v>2</v>
      </c>
      <c r="O174" s="75"/>
      <c r="P174" s="75"/>
      <c r="Q174" s="75">
        <v>1</v>
      </c>
      <c r="R174" s="15">
        <f t="shared" si="12"/>
        <v>1.0745</v>
      </c>
    </row>
    <row r="175" s="191" customFormat="1" spans="1:18">
      <c r="A175" s="76">
        <v>170</v>
      </c>
      <c r="B175" s="76" t="s">
        <v>321</v>
      </c>
      <c r="C175" s="76" t="s">
        <v>453</v>
      </c>
      <c r="D175" s="76" t="s">
        <v>645</v>
      </c>
      <c r="E175" s="76" t="s">
        <v>646</v>
      </c>
      <c r="F175" s="76" t="s">
        <v>100</v>
      </c>
      <c r="G175" s="76" t="s">
        <v>186</v>
      </c>
      <c r="H175" s="80">
        <v>0.7</v>
      </c>
      <c r="I175" s="75">
        <v>20</v>
      </c>
      <c r="J175" s="76"/>
      <c r="K175" s="75">
        <v>6</v>
      </c>
      <c r="L175" s="75"/>
      <c r="M175" s="75"/>
      <c r="N175" s="75">
        <v>4</v>
      </c>
      <c r="O175" s="75"/>
      <c r="P175" s="75"/>
      <c r="Q175" s="75"/>
      <c r="R175" s="15">
        <f t="shared" si="12"/>
        <v>1.241</v>
      </c>
    </row>
    <row r="176" s="191" customFormat="1" spans="1:18">
      <c r="A176" s="76">
        <v>171</v>
      </c>
      <c r="B176" s="76" t="s">
        <v>321</v>
      </c>
      <c r="C176" s="76" t="s">
        <v>453</v>
      </c>
      <c r="D176" s="76" t="s">
        <v>645</v>
      </c>
      <c r="E176" s="76" t="s">
        <v>646</v>
      </c>
      <c r="F176" s="76" t="s">
        <v>177</v>
      </c>
      <c r="G176" s="76" t="s">
        <v>647</v>
      </c>
      <c r="H176" s="80">
        <v>0.1</v>
      </c>
      <c r="I176" s="75">
        <v>20</v>
      </c>
      <c r="J176" s="76"/>
      <c r="K176" s="75">
        <v>1</v>
      </c>
      <c r="L176" s="75"/>
      <c r="M176" s="75"/>
      <c r="N176" s="75"/>
      <c r="O176" s="75"/>
      <c r="P176" s="75"/>
      <c r="Q176" s="75"/>
      <c r="R176" s="15">
        <f t="shared" si="12"/>
        <v>0.4385</v>
      </c>
    </row>
    <row r="177" s="191" customFormat="1" spans="1:18">
      <c r="A177" s="76">
        <v>172</v>
      </c>
      <c r="B177" s="76" t="s">
        <v>321</v>
      </c>
      <c r="C177" s="76" t="s">
        <v>453</v>
      </c>
      <c r="D177" s="76" t="s">
        <v>648</v>
      </c>
      <c r="E177" s="76" t="s">
        <v>649</v>
      </c>
      <c r="F177" s="76" t="s">
        <v>100</v>
      </c>
      <c r="G177" s="76" t="s">
        <v>53</v>
      </c>
      <c r="H177" s="80">
        <v>0.1</v>
      </c>
      <c r="I177" s="75">
        <v>24</v>
      </c>
      <c r="J177" s="76"/>
      <c r="K177" s="75"/>
      <c r="L177" s="75"/>
      <c r="M177" s="75"/>
      <c r="N177" s="75">
        <v>2</v>
      </c>
      <c r="O177" s="75"/>
      <c r="P177" s="75"/>
      <c r="Q177" s="75"/>
      <c r="R177" s="15">
        <f t="shared" si="12"/>
        <v>0.378</v>
      </c>
    </row>
    <row r="178" s="191" customFormat="1" spans="1:18">
      <c r="A178" s="76">
        <v>173</v>
      </c>
      <c r="B178" s="76" t="s">
        <v>321</v>
      </c>
      <c r="C178" s="76" t="s">
        <v>453</v>
      </c>
      <c r="D178" s="76" t="s">
        <v>650</v>
      </c>
      <c r="E178" s="76" t="s">
        <v>651</v>
      </c>
      <c r="F178" s="76" t="s">
        <v>100</v>
      </c>
      <c r="G178" s="76" t="s">
        <v>112</v>
      </c>
      <c r="H178" s="80">
        <v>0.6</v>
      </c>
      <c r="I178" s="75">
        <f>10+52+96</f>
        <v>158</v>
      </c>
      <c r="J178" s="76"/>
      <c r="K178" s="75">
        <v>4</v>
      </c>
      <c r="L178" s="75"/>
      <c r="M178" s="75"/>
      <c r="N178" s="75"/>
      <c r="O178" s="75"/>
      <c r="P178" s="75"/>
      <c r="Q178" s="75">
        <v>1</v>
      </c>
      <c r="R178" s="15">
        <f t="shared" si="12"/>
        <v>3.085</v>
      </c>
    </row>
    <row r="179" s="191" customFormat="1" spans="1:18">
      <c r="A179" s="76">
        <v>174</v>
      </c>
      <c r="B179" s="76" t="s">
        <v>321</v>
      </c>
      <c r="C179" s="76" t="s">
        <v>453</v>
      </c>
      <c r="D179" s="76" t="s">
        <v>650</v>
      </c>
      <c r="E179" s="76" t="s">
        <v>651</v>
      </c>
      <c r="F179" s="76" t="s">
        <v>258</v>
      </c>
      <c r="G179" s="76" t="s">
        <v>351</v>
      </c>
      <c r="H179" s="80">
        <v>1.2</v>
      </c>
      <c r="I179" s="75">
        <f>132+64</f>
        <v>196</v>
      </c>
      <c r="J179" s="76"/>
      <c r="K179" s="75">
        <v>9</v>
      </c>
      <c r="L179" s="75"/>
      <c r="M179" s="75"/>
      <c r="N179" s="75"/>
      <c r="O179" s="75"/>
      <c r="P179" s="75"/>
      <c r="Q179" s="75"/>
      <c r="R179" s="15">
        <f t="shared" si="12"/>
        <v>4.1785</v>
      </c>
    </row>
  </sheetData>
  <mergeCells count="16">
    <mergeCell ref="A1:R1"/>
    <mergeCell ref="I2:Q2"/>
    <mergeCell ref="J3:K3"/>
    <mergeCell ref="M3:P3"/>
    <mergeCell ref="A2:A4"/>
    <mergeCell ref="B2:B4"/>
    <mergeCell ref="C2:C4"/>
    <mergeCell ref="D2:D4"/>
    <mergeCell ref="E2:E4"/>
    <mergeCell ref="F2:F4"/>
    <mergeCell ref="G2:G4"/>
    <mergeCell ref="H2:H4"/>
    <mergeCell ref="I3:I4"/>
    <mergeCell ref="L3:L4"/>
    <mergeCell ref="Q3:Q4"/>
    <mergeCell ref="R2:R4"/>
  </mergeCells>
  <pageMargins left="0.25" right="0.25" top="0.75" bottom="0.75" header="0.3" footer="0.3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67"/>
  <sheetViews>
    <sheetView tabSelected="1" topLeftCell="A148" workbookViewId="0">
      <selection activeCell="V161" sqref="V161"/>
    </sheetView>
  </sheetViews>
  <sheetFormatPr defaultColWidth="9" defaultRowHeight="13.5"/>
  <cols>
    <col min="1" max="1" width="3.875" style="154" customWidth="1"/>
    <col min="2" max="2" width="9" style="154"/>
    <col min="3" max="3" width="7.125" style="154" customWidth="1"/>
    <col min="4" max="4" width="6.125" style="154" customWidth="1"/>
    <col min="5" max="7" width="9" style="154"/>
    <col min="8" max="8" width="9.25" style="154"/>
    <col min="9" max="16" width="9" style="154"/>
    <col min="17" max="17" width="8.125" style="154" customWidth="1"/>
    <col min="18" max="18" width="9.5" style="154" customWidth="1"/>
    <col min="19" max="16384" width="9" style="154"/>
  </cols>
  <sheetData>
    <row r="1" spans="1:2">
      <c r="A1" s="155" t="s">
        <v>652</v>
      </c>
      <c r="B1" s="156"/>
    </row>
    <row r="2" ht="24" customHeight="1" spans="1:19">
      <c r="A2" s="157" t="s">
        <v>653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</row>
    <row r="3" s="151" customFormat="1" ht="24" customHeight="1" spans="1:19">
      <c r="A3" s="158" t="s">
        <v>654</v>
      </c>
      <c r="B3" s="158" t="s">
        <v>655</v>
      </c>
      <c r="C3" s="158" t="s">
        <v>656</v>
      </c>
      <c r="D3" s="158" t="s">
        <v>31</v>
      </c>
      <c r="E3" s="159" t="s">
        <v>657</v>
      </c>
      <c r="F3" s="160" t="s">
        <v>658</v>
      </c>
      <c r="G3" s="160" t="s">
        <v>659</v>
      </c>
      <c r="H3" s="158" t="s">
        <v>34</v>
      </c>
      <c r="I3" s="163" t="s">
        <v>5</v>
      </c>
      <c r="J3" s="164"/>
      <c r="K3" s="164"/>
      <c r="L3" s="164"/>
      <c r="M3" s="164"/>
      <c r="N3" s="164"/>
      <c r="O3" s="164"/>
      <c r="P3" s="164"/>
      <c r="Q3" s="165"/>
      <c r="R3" s="159" t="s">
        <v>6</v>
      </c>
      <c r="S3" s="158" t="s">
        <v>660</v>
      </c>
    </row>
    <row r="4" s="151" customFormat="1" ht="24" customHeight="1" spans="1:19">
      <c r="A4" s="158"/>
      <c r="B4" s="158"/>
      <c r="C4" s="158"/>
      <c r="D4" s="158"/>
      <c r="E4" s="161"/>
      <c r="F4" s="160"/>
      <c r="G4" s="160"/>
      <c r="H4" s="158"/>
      <c r="I4" s="159" t="s">
        <v>35</v>
      </c>
      <c r="J4" s="163" t="s">
        <v>36</v>
      </c>
      <c r="K4" s="165"/>
      <c r="L4" s="159" t="s">
        <v>37</v>
      </c>
      <c r="M4" s="163" t="s">
        <v>38</v>
      </c>
      <c r="N4" s="164"/>
      <c r="O4" s="164"/>
      <c r="P4" s="165"/>
      <c r="Q4" s="159" t="s">
        <v>12</v>
      </c>
      <c r="R4" s="161"/>
      <c r="S4" s="158"/>
    </row>
    <row r="5" s="151" customFormat="1" ht="24" customHeight="1" spans="1:19">
      <c r="A5" s="158"/>
      <c r="B5" s="158"/>
      <c r="C5" s="158"/>
      <c r="D5" s="158"/>
      <c r="E5" s="162"/>
      <c r="F5" s="160"/>
      <c r="G5" s="160"/>
      <c r="H5" s="158"/>
      <c r="I5" s="162"/>
      <c r="J5" s="183" t="s">
        <v>39</v>
      </c>
      <c r="K5" s="183" t="s">
        <v>40</v>
      </c>
      <c r="L5" s="162"/>
      <c r="M5" s="184" t="s">
        <v>41</v>
      </c>
      <c r="N5" s="184" t="s">
        <v>42</v>
      </c>
      <c r="O5" s="184" t="s">
        <v>43</v>
      </c>
      <c r="P5" s="184" t="s">
        <v>44</v>
      </c>
      <c r="Q5" s="162"/>
      <c r="R5" s="161"/>
      <c r="S5" s="158"/>
    </row>
    <row r="6" s="151" customFormat="1" ht="24" customHeight="1" spans="1:19">
      <c r="A6" s="163" t="s">
        <v>661</v>
      </c>
      <c r="B6" s="164"/>
      <c r="C6" s="165"/>
      <c r="D6" s="158"/>
      <c r="E6" s="158"/>
      <c r="F6" s="158"/>
      <c r="G6" s="158"/>
      <c r="H6" s="158">
        <f>SUM(H7:H10)</f>
        <v>182.21</v>
      </c>
      <c r="I6" s="158">
        <f t="shared" ref="I6:R6" si="0">SUM(I7:I10)</f>
        <v>59225</v>
      </c>
      <c r="J6" s="158">
        <f t="shared" si="0"/>
        <v>10</v>
      </c>
      <c r="K6" s="158">
        <f t="shared" si="0"/>
        <v>4</v>
      </c>
      <c r="L6" s="158">
        <f t="shared" si="0"/>
        <v>0</v>
      </c>
      <c r="M6" s="158">
        <f t="shared" si="0"/>
        <v>28</v>
      </c>
      <c r="N6" s="158">
        <f t="shared" si="0"/>
        <v>578</v>
      </c>
      <c r="O6" s="158">
        <f t="shared" si="0"/>
        <v>54</v>
      </c>
      <c r="P6" s="158">
        <f t="shared" si="0"/>
        <v>1</v>
      </c>
      <c r="Q6" s="158">
        <f t="shared" si="0"/>
        <v>0</v>
      </c>
      <c r="R6" s="158">
        <f t="shared" si="0"/>
        <v>877.3</v>
      </c>
      <c r="S6" s="188"/>
    </row>
    <row r="7" s="151" customFormat="1" ht="24" customHeight="1" spans="1:19">
      <c r="A7" s="163"/>
      <c r="B7" s="164" t="s">
        <v>662</v>
      </c>
      <c r="C7" s="165"/>
      <c r="D7" s="158"/>
      <c r="E7" s="158"/>
      <c r="F7" s="158"/>
      <c r="G7" s="158"/>
      <c r="H7" s="158">
        <f>SUMIFS(H:H,$E:$E,$B7)</f>
        <v>53.4</v>
      </c>
      <c r="I7" s="158">
        <f t="shared" ref="I7:R7" si="1">SUMIFS(I:I,$E:$E,$B7)</f>
        <v>11888</v>
      </c>
      <c r="J7" s="158">
        <f t="shared" si="1"/>
        <v>8</v>
      </c>
      <c r="K7" s="158">
        <f t="shared" si="1"/>
        <v>0</v>
      </c>
      <c r="L7" s="158">
        <f t="shared" si="1"/>
        <v>0</v>
      </c>
      <c r="M7" s="158">
        <f t="shared" si="1"/>
        <v>28</v>
      </c>
      <c r="N7" s="158">
        <f t="shared" si="1"/>
        <v>578</v>
      </c>
      <c r="O7" s="158">
        <f t="shared" si="1"/>
        <v>44</v>
      </c>
      <c r="P7" s="158">
        <f t="shared" si="1"/>
        <v>1</v>
      </c>
      <c r="Q7" s="158">
        <f t="shared" si="1"/>
        <v>0</v>
      </c>
      <c r="R7" s="158">
        <f>ROUND(SUMIFS(R:R,$E:$E,$B7),1)</f>
        <v>189.3</v>
      </c>
      <c r="S7" s="188"/>
    </row>
    <row r="8" s="151" customFormat="1" ht="24" customHeight="1" spans="1:19">
      <c r="A8" s="163"/>
      <c r="B8" s="164" t="s">
        <v>663</v>
      </c>
      <c r="C8" s="165"/>
      <c r="D8" s="158"/>
      <c r="E8" s="158"/>
      <c r="F8" s="158"/>
      <c r="G8" s="158"/>
      <c r="H8" s="158">
        <f>SUMIFS(H:H,$E:$E,$B8)</f>
        <v>45.71</v>
      </c>
      <c r="I8" s="158">
        <f>SUMIFS(I:I,$E:$E,$B8)</f>
        <v>13992</v>
      </c>
      <c r="J8" s="158">
        <f>SUMIFS(J:J,$E:$E,$B8)</f>
        <v>0</v>
      </c>
      <c r="K8" s="158">
        <f>SUMIFS(K:K,$E:$E,$B8)</f>
        <v>0</v>
      </c>
      <c r="L8" s="158">
        <f>SUMIFS(L:L,$E:$E,$B8)</f>
        <v>0</v>
      </c>
      <c r="M8" s="158">
        <f>SUMIFS(M:M,$E:$E,$B8)</f>
        <v>0</v>
      </c>
      <c r="N8" s="158">
        <f>SUMIFS(N:N,$E:$E,$B8)</f>
        <v>0</v>
      </c>
      <c r="O8" s="158">
        <f>SUMIFS(O:O,$E:$E,$B8)</f>
        <v>0</v>
      </c>
      <c r="P8" s="158">
        <f>SUMIFS(P:P,$E:$E,$B8)</f>
        <v>0</v>
      </c>
      <c r="Q8" s="158">
        <f>SUMIFS(Q:Q,$E:$E,$B8)</f>
        <v>0</v>
      </c>
      <c r="R8" s="158">
        <f>ROUND(SUMIFS(R:R,$E:$E,$B8),1)</f>
        <v>202.9</v>
      </c>
      <c r="S8" s="188"/>
    </row>
    <row r="9" s="151" customFormat="1" ht="24" customHeight="1" spans="1:19">
      <c r="A9" s="163"/>
      <c r="B9" s="164" t="s">
        <v>664</v>
      </c>
      <c r="C9" s="165"/>
      <c r="D9" s="158"/>
      <c r="E9" s="158"/>
      <c r="F9" s="158"/>
      <c r="G9" s="158"/>
      <c r="H9" s="158">
        <f>SUMIFS(H:H,$E:$E,$B9)</f>
        <v>67.9</v>
      </c>
      <c r="I9" s="158">
        <f>SUMIFS(I:I,$E:$E,$B9)</f>
        <v>23493</v>
      </c>
      <c r="J9" s="158">
        <f>SUMIFS(J:J,$E:$E,$B9)</f>
        <v>2</v>
      </c>
      <c r="K9" s="158">
        <f>SUMIFS(K:K,$E:$E,$B9)</f>
        <v>4</v>
      </c>
      <c r="L9" s="158">
        <f>SUMIFS(L:L,$E:$E,$B9)</f>
        <v>0</v>
      </c>
      <c r="M9" s="158">
        <f>SUMIFS(M:M,$E:$E,$B9)</f>
        <v>0</v>
      </c>
      <c r="N9" s="158">
        <f>SUMIFS(N:N,$E:$E,$B9)</f>
        <v>0</v>
      </c>
      <c r="O9" s="158">
        <f>SUMIFS(O:O,$E:$E,$B9)</f>
        <v>10</v>
      </c>
      <c r="P9" s="158">
        <f>SUMIFS(P:P,$E:$E,$B9)</f>
        <v>0</v>
      </c>
      <c r="Q9" s="158">
        <f>SUMIFS(Q:Q,$E:$E,$B9)</f>
        <v>0</v>
      </c>
      <c r="R9" s="158">
        <f>ROUND(SUMIFS(R:R,$E:$E,$B9),1)</f>
        <v>342.2</v>
      </c>
      <c r="S9" s="188"/>
    </row>
    <row r="10" s="151" customFormat="1" ht="24" customHeight="1" spans="1:19">
      <c r="A10" s="163"/>
      <c r="B10" s="164" t="s">
        <v>665</v>
      </c>
      <c r="C10" s="165"/>
      <c r="D10" s="158"/>
      <c r="E10" s="158"/>
      <c r="F10" s="158"/>
      <c r="G10" s="158"/>
      <c r="H10" s="158">
        <f>SUMIFS(H:H,$E:$E,$B10)</f>
        <v>15.2</v>
      </c>
      <c r="I10" s="158">
        <f>SUMIFS(I:I,$E:$E,$B10)</f>
        <v>9852</v>
      </c>
      <c r="J10" s="158">
        <f>SUMIFS(J:J,$E:$E,$B10)</f>
        <v>0</v>
      </c>
      <c r="K10" s="158">
        <f>SUMIFS(K:K,$E:$E,$B10)</f>
        <v>0</v>
      </c>
      <c r="L10" s="158">
        <f>SUMIFS(L:L,$E:$E,$B10)</f>
        <v>0</v>
      </c>
      <c r="M10" s="158">
        <f>SUMIFS(M:M,$E:$E,$B10)</f>
        <v>0</v>
      </c>
      <c r="N10" s="158">
        <f>SUMIFS(N:N,$E:$E,$B10)</f>
        <v>0</v>
      </c>
      <c r="O10" s="158">
        <f>SUMIFS(O:O,$E:$E,$B10)</f>
        <v>0</v>
      </c>
      <c r="P10" s="158">
        <f>SUMIFS(P:P,$E:$E,$B10)</f>
        <v>0</v>
      </c>
      <c r="Q10" s="158">
        <f>SUMIFS(Q:Q,$E:$E,$B10)</f>
        <v>0</v>
      </c>
      <c r="R10" s="158">
        <f>ROUND(SUMIFS(R:R,$E:$E,$B10),1)</f>
        <v>142.9</v>
      </c>
      <c r="S10" s="188"/>
    </row>
    <row r="11" s="152" customFormat="1" ht="24" customHeight="1" spans="1:19">
      <c r="A11" s="166">
        <f t="shared" ref="A11:A74" si="2">ROW()-10</f>
        <v>1</v>
      </c>
      <c r="B11" s="167" t="s">
        <v>666</v>
      </c>
      <c r="C11" s="39" t="s">
        <v>20</v>
      </c>
      <c r="D11" s="168" t="s">
        <v>667</v>
      </c>
      <c r="E11" s="169" t="s">
        <v>662</v>
      </c>
      <c r="F11" s="170" t="s">
        <v>106</v>
      </c>
      <c r="G11" s="170" t="s">
        <v>668</v>
      </c>
      <c r="H11" s="171"/>
      <c r="I11" s="185"/>
      <c r="J11" s="167"/>
      <c r="K11" s="167"/>
      <c r="L11" s="166"/>
      <c r="M11" s="166"/>
      <c r="N11" s="177">
        <v>16</v>
      </c>
      <c r="O11" s="169"/>
      <c r="P11" s="169"/>
      <c r="Q11" s="169"/>
      <c r="R11" s="189">
        <f t="shared" ref="R11:R53" si="3">J11*0.4461+K11*0.1485+L11*0.15*0.004+I11*0.0145+M11*0.145+N11*0.015+O11*0.01+P11*0.16+Q11*0.2</f>
        <v>0.24</v>
      </c>
      <c r="S11" s="166" t="s">
        <v>669</v>
      </c>
    </row>
    <row r="12" s="152" customFormat="1" ht="24" customHeight="1" spans="1:19">
      <c r="A12" s="166">
        <f t="shared" si="2"/>
        <v>2</v>
      </c>
      <c r="B12" s="167" t="s">
        <v>666</v>
      </c>
      <c r="C12" s="39" t="s">
        <v>20</v>
      </c>
      <c r="D12" s="168" t="s">
        <v>667</v>
      </c>
      <c r="E12" s="169" t="s">
        <v>662</v>
      </c>
      <c r="F12" s="170" t="s">
        <v>670</v>
      </c>
      <c r="G12" s="170" t="s">
        <v>671</v>
      </c>
      <c r="H12" s="171">
        <v>0.1</v>
      </c>
      <c r="I12" s="185">
        <v>72</v>
      </c>
      <c r="J12" s="167"/>
      <c r="K12" s="167"/>
      <c r="L12" s="166"/>
      <c r="M12" s="166"/>
      <c r="N12" s="177"/>
      <c r="O12" s="169"/>
      <c r="P12" s="169"/>
      <c r="Q12" s="169"/>
      <c r="R12" s="189">
        <f t="shared" si="3"/>
        <v>1.044</v>
      </c>
      <c r="S12" s="166" t="s">
        <v>669</v>
      </c>
    </row>
    <row r="13" s="152" customFormat="1" ht="24" customHeight="1" spans="1:19">
      <c r="A13" s="166">
        <f t="shared" si="2"/>
        <v>3</v>
      </c>
      <c r="B13" s="167" t="s">
        <v>666</v>
      </c>
      <c r="C13" s="39" t="s">
        <v>20</v>
      </c>
      <c r="D13" s="168" t="s">
        <v>667</v>
      </c>
      <c r="E13" s="169" t="s">
        <v>662</v>
      </c>
      <c r="F13" s="170" t="s">
        <v>672</v>
      </c>
      <c r="G13" s="170" t="s">
        <v>673</v>
      </c>
      <c r="H13" s="171"/>
      <c r="I13" s="185"/>
      <c r="J13" s="167"/>
      <c r="K13" s="167"/>
      <c r="L13" s="166"/>
      <c r="M13" s="166"/>
      <c r="N13" s="177">
        <v>12</v>
      </c>
      <c r="O13" s="169"/>
      <c r="P13" s="169"/>
      <c r="Q13" s="169"/>
      <c r="R13" s="189">
        <f t="shared" si="3"/>
        <v>0.18</v>
      </c>
      <c r="S13" s="166" t="s">
        <v>669</v>
      </c>
    </row>
    <row r="14" s="152" customFormat="1" ht="24" customHeight="1" spans="1:19">
      <c r="A14" s="166">
        <f t="shared" si="2"/>
        <v>4</v>
      </c>
      <c r="B14" s="167" t="s">
        <v>666</v>
      </c>
      <c r="C14" s="39" t="s">
        <v>20</v>
      </c>
      <c r="D14" s="168" t="s">
        <v>667</v>
      </c>
      <c r="E14" s="169" t="s">
        <v>662</v>
      </c>
      <c r="F14" s="170" t="s">
        <v>674</v>
      </c>
      <c r="G14" s="170" t="s">
        <v>675</v>
      </c>
      <c r="H14" s="171">
        <v>0.2</v>
      </c>
      <c r="I14" s="185">
        <v>172</v>
      </c>
      <c r="J14" s="167"/>
      <c r="K14" s="167"/>
      <c r="L14" s="166"/>
      <c r="M14" s="166"/>
      <c r="N14" s="177"/>
      <c r="O14" s="169"/>
      <c r="P14" s="169"/>
      <c r="Q14" s="169"/>
      <c r="R14" s="189">
        <f t="shared" si="3"/>
        <v>2.494</v>
      </c>
      <c r="S14" s="166" t="s">
        <v>669</v>
      </c>
    </row>
    <row r="15" s="152" customFormat="1" ht="24" customHeight="1" spans="1:19">
      <c r="A15" s="166">
        <f t="shared" si="2"/>
        <v>5</v>
      </c>
      <c r="B15" s="167" t="s">
        <v>666</v>
      </c>
      <c r="C15" s="39" t="s">
        <v>20</v>
      </c>
      <c r="D15" s="168" t="s">
        <v>667</v>
      </c>
      <c r="E15" s="169" t="s">
        <v>662</v>
      </c>
      <c r="F15" s="170" t="s">
        <v>676</v>
      </c>
      <c r="G15" s="170" t="s">
        <v>677</v>
      </c>
      <c r="H15" s="171"/>
      <c r="I15" s="185"/>
      <c r="J15" s="167"/>
      <c r="K15" s="167"/>
      <c r="L15" s="166"/>
      <c r="M15" s="166"/>
      <c r="N15" s="177">
        <v>44</v>
      </c>
      <c r="O15" s="169"/>
      <c r="P15" s="169"/>
      <c r="Q15" s="169"/>
      <c r="R15" s="189">
        <f t="shared" si="3"/>
        <v>0.66</v>
      </c>
      <c r="S15" s="166" t="s">
        <v>669</v>
      </c>
    </row>
    <row r="16" s="152" customFormat="1" ht="24" customHeight="1" spans="1:19">
      <c r="A16" s="166">
        <f t="shared" si="2"/>
        <v>6</v>
      </c>
      <c r="B16" s="167" t="s">
        <v>666</v>
      </c>
      <c r="C16" s="39" t="s">
        <v>20</v>
      </c>
      <c r="D16" s="172" t="s">
        <v>678</v>
      </c>
      <c r="E16" s="169" t="s">
        <v>662</v>
      </c>
      <c r="F16" s="173" t="s">
        <v>679</v>
      </c>
      <c r="G16" s="173" t="s">
        <v>680</v>
      </c>
      <c r="H16" s="171"/>
      <c r="I16" s="186"/>
      <c r="J16" s="167"/>
      <c r="K16" s="167"/>
      <c r="L16" s="166"/>
      <c r="M16" s="166"/>
      <c r="N16" s="177">
        <v>16</v>
      </c>
      <c r="O16" s="169"/>
      <c r="P16" s="169"/>
      <c r="Q16" s="169"/>
      <c r="R16" s="189">
        <f t="shared" si="3"/>
        <v>0.24</v>
      </c>
      <c r="S16" s="166" t="s">
        <v>669</v>
      </c>
    </row>
    <row r="17" s="152" customFormat="1" ht="24" customHeight="1" spans="1:19">
      <c r="A17" s="166">
        <f t="shared" si="2"/>
        <v>7</v>
      </c>
      <c r="B17" s="167" t="s">
        <v>666</v>
      </c>
      <c r="C17" s="39" t="s">
        <v>20</v>
      </c>
      <c r="D17" s="172" t="s">
        <v>678</v>
      </c>
      <c r="E17" s="169" t="s">
        <v>662</v>
      </c>
      <c r="F17" s="173" t="s">
        <v>681</v>
      </c>
      <c r="G17" s="173" t="s">
        <v>682</v>
      </c>
      <c r="H17" s="171">
        <v>0.1</v>
      </c>
      <c r="I17" s="186">
        <v>52</v>
      </c>
      <c r="J17" s="167"/>
      <c r="K17" s="167"/>
      <c r="L17" s="166"/>
      <c r="M17" s="166"/>
      <c r="N17" s="169"/>
      <c r="O17" s="169"/>
      <c r="P17" s="169"/>
      <c r="Q17" s="169"/>
      <c r="R17" s="189">
        <f t="shared" si="3"/>
        <v>0.754</v>
      </c>
      <c r="S17" s="166" t="s">
        <v>669</v>
      </c>
    </row>
    <row r="18" s="152" customFormat="1" ht="24" customHeight="1" spans="1:19">
      <c r="A18" s="166">
        <f t="shared" si="2"/>
        <v>8</v>
      </c>
      <c r="B18" s="167" t="s">
        <v>666</v>
      </c>
      <c r="C18" s="39" t="s">
        <v>20</v>
      </c>
      <c r="D18" s="172" t="s">
        <v>678</v>
      </c>
      <c r="E18" s="169" t="s">
        <v>662</v>
      </c>
      <c r="F18" s="173" t="s">
        <v>683</v>
      </c>
      <c r="G18" s="173" t="s">
        <v>684</v>
      </c>
      <c r="H18" s="171"/>
      <c r="I18" s="186"/>
      <c r="J18" s="167"/>
      <c r="K18" s="167"/>
      <c r="L18" s="166"/>
      <c r="M18" s="166"/>
      <c r="N18" s="177">
        <v>20</v>
      </c>
      <c r="O18" s="169"/>
      <c r="P18" s="169"/>
      <c r="Q18" s="169"/>
      <c r="R18" s="189">
        <f t="shared" si="3"/>
        <v>0.3</v>
      </c>
      <c r="S18" s="166" t="s">
        <v>669</v>
      </c>
    </row>
    <row r="19" s="152" customFormat="1" ht="24" customHeight="1" spans="1:19">
      <c r="A19" s="166">
        <f t="shared" si="2"/>
        <v>9</v>
      </c>
      <c r="B19" s="167" t="s">
        <v>666</v>
      </c>
      <c r="C19" s="39" t="s">
        <v>20</v>
      </c>
      <c r="D19" s="172" t="s">
        <v>678</v>
      </c>
      <c r="E19" s="169" t="s">
        <v>662</v>
      </c>
      <c r="F19" s="173" t="s">
        <v>685</v>
      </c>
      <c r="G19" s="173" t="s">
        <v>231</v>
      </c>
      <c r="H19" s="171">
        <v>0.1</v>
      </c>
      <c r="I19" s="186">
        <v>80</v>
      </c>
      <c r="J19" s="167"/>
      <c r="K19" s="167"/>
      <c r="L19" s="166"/>
      <c r="M19" s="166"/>
      <c r="N19" s="169"/>
      <c r="O19" s="169"/>
      <c r="P19" s="169"/>
      <c r="Q19" s="169"/>
      <c r="R19" s="189">
        <f t="shared" si="3"/>
        <v>1.16</v>
      </c>
      <c r="S19" s="166" t="s">
        <v>669</v>
      </c>
    </row>
    <row r="20" s="152" customFormat="1" ht="24" customHeight="1" spans="1:19">
      <c r="A20" s="166">
        <f t="shared" si="2"/>
        <v>10</v>
      </c>
      <c r="B20" s="167" t="s">
        <v>666</v>
      </c>
      <c r="C20" s="39" t="s">
        <v>20</v>
      </c>
      <c r="D20" s="172" t="s">
        <v>678</v>
      </c>
      <c r="E20" s="169" t="s">
        <v>662</v>
      </c>
      <c r="F20" s="173" t="s">
        <v>686</v>
      </c>
      <c r="G20" s="173" t="s">
        <v>687</v>
      </c>
      <c r="H20" s="171"/>
      <c r="I20" s="186"/>
      <c r="J20" s="167"/>
      <c r="K20" s="167"/>
      <c r="L20" s="166"/>
      <c r="M20" s="166"/>
      <c r="N20" s="177">
        <v>52</v>
      </c>
      <c r="O20" s="169"/>
      <c r="P20" s="169"/>
      <c r="Q20" s="169"/>
      <c r="R20" s="189">
        <f t="shared" si="3"/>
        <v>0.78</v>
      </c>
      <c r="S20" s="166" t="s">
        <v>669</v>
      </c>
    </row>
    <row r="21" s="152" customFormat="1" ht="24" customHeight="1" spans="1:19">
      <c r="A21" s="166">
        <f t="shared" si="2"/>
        <v>11</v>
      </c>
      <c r="B21" s="167" t="s">
        <v>666</v>
      </c>
      <c r="C21" s="39" t="s">
        <v>20</v>
      </c>
      <c r="D21" s="174" t="s">
        <v>688</v>
      </c>
      <c r="E21" s="169" t="s">
        <v>662</v>
      </c>
      <c r="F21" s="175" t="s">
        <v>689</v>
      </c>
      <c r="G21" s="175" t="s">
        <v>690</v>
      </c>
      <c r="H21" s="171"/>
      <c r="I21" s="187"/>
      <c r="J21" s="167"/>
      <c r="K21" s="167"/>
      <c r="L21" s="166"/>
      <c r="M21" s="166"/>
      <c r="N21" s="177">
        <v>88</v>
      </c>
      <c r="O21" s="169"/>
      <c r="P21" s="169"/>
      <c r="Q21" s="169"/>
      <c r="R21" s="189">
        <f t="shared" si="3"/>
        <v>1.32</v>
      </c>
      <c r="S21" s="166" t="s">
        <v>669</v>
      </c>
    </row>
    <row r="22" s="152" customFormat="1" ht="24" customHeight="1" spans="1:19">
      <c r="A22" s="166">
        <f t="shared" si="2"/>
        <v>12</v>
      </c>
      <c r="B22" s="167" t="s">
        <v>666</v>
      </c>
      <c r="C22" s="39" t="s">
        <v>20</v>
      </c>
      <c r="D22" s="174" t="s">
        <v>688</v>
      </c>
      <c r="E22" s="169" t="s">
        <v>662</v>
      </c>
      <c r="F22" s="175" t="s">
        <v>691</v>
      </c>
      <c r="G22" s="175" t="s">
        <v>692</v>
      </c>
      <c r="H22" s="171">
        <v>0.1</v>
      </c>
      <c r="I22" s="187">
        <v>88</v>
      </c>
      <c r="J22" s="167"/>
      <c r="K22" s="167"/>
      <c r="L22" s="166"/>
      <c r="M22" s="166"/>
      <c r="N22" s="169"/>
      <c r="O22" s="169"/>
      <c r="P22" s="169"/>
      <c r="Q22" s="169"/>
      <c r="R22" s="189">
        <f t="shared" si="3"/>
        <v>1.276</v>
      </c>
      <c r="S22" s="166" t="s">
        <v>669</v>
      </c>
    </row>
    <row r="23" s="152" customFormat="1" ht="24" customHeight="1" spans="1:19">
      <c r="A23" s="166">
        <f t="shared" si="2"/>
        <v>13</v>
      </c>
      <c r="B23" s="167" t="s">
        <v>666</v>
      </c>
      <c r="C23" s="39" t="s">
        <v>20</v>
      </c>
      <c r="D23" s="174" t="s">
        <v>688</v>
      </c>
      <c r="E23" s="169" t="s">
        <v>662</v>
      </c>
      <c r="F23" s="175" t="s">
        <v>693</v>
      </c>
      <c r="G23" s="175" t="s">
        <v>694</v>
      </c>
      <c r="H23" s="171">
        <v>0.1</v>
      </c>
      <c r="I23" s="187">
        <v>60</v>
      </c>
      <c r="J23" s="167"/>
      <c r="K23" s="167"/>
      <c r="L23" s="166"/>
      <c r="M23" s="166"/>
      <c r="N23" s="169"/>
      <c r="O23" s="169"/>
      <c r="P23" s="169"/>
      <c r="Q23" s="169"/>
      <c r="R23" s="189">
        <f t="shared" si="3"/>
        <v>0.87</v>
      </c>
      <c r="S23" s="166" t="s">
        <v>669</v>
      </c>
    </row>
    <row r="24" s="152" customFormat="1" ht="24" customHeight="1" spans="1:19">
      <c r="A24" s="166">
        <f t="shared" si="2"/>
        <v>14</v>
      </c>
      <c r="B24" s="167" t="s">
        <v>666</v>
      </c>
      <c r="C24" s="39" t="s">
        <v>20</v>
      </c>
      <c r="D24" s="174" t="s">
        <v>688</v>
      </c>
      <c r="E24" s="169" t="s">
        <v>662</v>
      </c>
      <c r="F24" s="175" t="s">
        <v>695</v>
      </c>
      <c r="G24" s="175" t="s">
        <v>696</v>
      </c>
      <c r="H24" s="171"/>
      <c r="I24" s="187"/>
      <c r="J24" s="167"/>
      <c r="K24" s="167"/>
      <c r="L24" s="167"/>
      <c r="M24" s="166"/>
      <c r="N24" s="177">
        <v>20</v>
      </c>
      <c r="O24" s="169"/>
      <c r="P24" s="169"/>
      <c r="Q24" s="169"/>
      <c r="R24" s="189">
        <f t="shared" si="3"/>
        <v>0.3</v>
      </c>
      <c r="S24" s="166" t="s">
        <v>669</v>
      </c>
    </row>
    <row r="25" s="152" customFormat="1" ht="24" customHeight="1" spans="1:19">
      <c r="A25" s="166">
        <f t="shared" si="2"/>
        <v>15</v>
      </c>
      <c r="B25" s="167" t="s">
        <v>666</v>
      </c>
      <c r="C25" s="39" t="s">
        <v>20</v>
      </c>
      <c r="D25" s="174" t="s">
        <v>688</v>
      </c>
      <c r="E25" s="169" t="s">
        <v>662</v>
      </c>
      <c r="F25" s="175" t="s">
        <v>697</v>
      </c>
      <c r="G25" s="175" t="s">
        <v>698</v>
      </c>
      <c r="H25" s="171">
        <v>0.1</v>
      </c>
      <c r="I25" s="187">
        <v>280</v>
      </c>
      <c r="J25" s="167"/>
      <c r="K25" s="167"/>
      <c r="L25" s="167"/>
      <c r="M25" s="166"/>
      <c r="N25" s="169"/>
      <c r="O25" s="169"/>
      <c r="P25" s="169"/>
      <c r="Q25" s="169"/>
      <c r="R25" s="189">
        <f t="shared" si="3"/>
        <v>4.06</v>
      </c>
      <c r="S25" s="166" t="s">
        <v>669</v>
      </c>
    </row>
    <row r="26" s="152" customFormat="1" ht="24" customHeight="1" spans="1:19">
      <c r="A26" s="166">
        <f t="shared" si="2"/>
        <v>16</v>
      </c>
      <c r="B26" s="167" t="s">
        <v>666</v>
      </c>
      <c r="C26" s="39" t="s">
        <v>20</v>
      </c>
      <c r="D26" s="174" t="s">
        <v>688</v>
      </c>
      <c r="E26" s="169" t="s">
        <v>662</v>
      </c>
      <c r="F26" s="175" t="s">
        <v>699</v>
      </c>
      <c r="G26" s="175" t="s">
        <v>700</v>
      </c>
      <c r="H26" s="171"/>
      <c r="I26" s="187"/>
      <c r="J26" s="167"/>
      <c r="K26" s="167"/>
      <c r="L26" s="167"/>
      <c r="M26" s="166"/>
      <c r="N26" s="177">
        <v>20</v>
      </c>
      <c r="O26" s="169"/>
      <c r="P26" s="169"/>
      <c r="Q26" s="169"/>
      <c r="R26" s="189">
        <f t="shared" si="3"/>
        <v>0.3</v>
      </c>
      <c r="S26" s="166" t="s">
        <v>669</v>
      </c>
    </row>
    <row r="27" s="152" customFormat="1" ht="24" customHeight="1" spans="1:19">
      <c r="A27" s="166">
        <f t="shared" si="2"/>
        <v>17</v>
      </c>
      <c r="B27" s="167" t="s">
        <v>666</v>
      </c>
      <c r="C27" s="39" t="s">
        <v>20</v>
      </c>
      <c r="D27" s="174" t="s">
        <v>688</v>
      </c>
      <c r="E27" s="169" t="s">
        <v>662</v>
      </c>
      <c r="F27" s="175" t="s">
        <v>701</v>
      </c>
      <c r="G27" s="175" t="s">
        <v>702</v>
      </c>
      <c r="H27" s="171">
        <v>0.3</v>
      </c>
      <c r="I27" s="187">
        <v>280</v>
      </c>
      <c r="J27" s="167"/>
      <c r="K27" s="167"/>
      <c r="L27" s="167"/>
      <c r="M27" s="166"/>
      <c r="N27" s="169"/>
      <c r="O27" s="169"/>
      <c r="P27" s="169"/>
      <c r="Q27" s="169"/>
      <c r="R27" s="189">
        <f t="shared" si="3"/>
        <v>4.06</v>
      </c>
      <c r="S27" s="166" t="s">
        <v>669</v>
      </c>
    </row>
    <row r="28" s="152" customFormat="1" ht="24" customHeight="1" spans="1:19">
      <c r="A28" s="166">
        <f t="shared" si="2"/>
        <v>18</v>
      </c>
      <c r="B28" s="167" t="s">
        <v>666</v>
      </c>
      <c r="C28" s="39" t="s">
        <v>20</v>
      </c>
      <c r="D28" s="174" t="s">
        <v>688</v>
      </c>
      <c r="E28" s="169" t="s">
        <v>662</v>
      </c>
      <c r="F28" s="175" t="s">
        <v>703</v>
      </c>
      <c r="G28" s="175" t="s">
        <v>704</v>
      </c>
      <c r="H28" s="171">
        <v>0.3</v>
      </c>
      <c r="I28" s="187">
        <v>272</v>
      </c>
      <c r="J28" s="167"/>
      <c r="K28" s="167"/>
      <c r="L28" s="167"/>
      <c r="M28" s="166"/>
      <c r="N28" s="177">
        <v>4</v>
      </c>
      <c r="O28" s="169"/>
      <c r="P28" s="169"/>
      <c r="Q28" s="169"/>
      <c r="R28" s="189">
        <f t="shared" si="3"/>
        <v>4.004</v>
      </c>
      <c r="S28" s="166" t="s">
        <v>669</v>
      </c>
    </row>
    <row r="29" s="152" customFormat="1" ht="24" customHeight="1" spans="1:19">
      <c r="A29" s="166">
        <f t="shared" si="2"/>
        <v>19</v>
      </c>
      <c r="B29" s="167" t="s">
        <v>666</v>
      </c>
      <c r="C29" s="39" t="s">
        <v>20</v>
      </c>
      <c r="D29" s="174" t="s">
        <v>688</v>
      </c>
      <c r="E29" s="169" t="s">
        <v>662</v>
      </c>
      <c r="F29" s="175" t="s">
        <v>705</v>
      </c>
      <c r="G29" s="175" t="s">
        <v>706</v>
      </c>
      <c r="H29" s="171">
        <v>0.1</v>
      </c>
      <c r="I29" s="187">
        <v>80</v>
      </c>
      <c r="J29" s="167"/>
      <c r="K29" s="167"/>
      <c r="L29" s="167"/>
      <c r="M29" s="166"/>
      <c r="N29" s="169"/>
      <c r="O29" s="169"/>
      <c r="P29" s="169"/>
      <c r="Q29" s="169"/>
      <c r="R29" s="189">
        <f t="shared" si="3"/>
        <v>1.16</v>
      </c>
      <c r="S29" s="166" t="s">
        <v>669</v>
      </c>
    </row>
    <row r="30" s="152" customFormat="1" ht="24" customHeight="1" spans="1:19">
      <c r="A30" s="166">
        <f t="shared" si="2"/>
        <v>20</v>
      </c>
      <c r="B30" s="167" t="s">
        <v>666</v>
      </c>
      <c r="C30" s="39" t="s">
        <v>20</v>
      </c>
      <c r="D30" s="174" t="s">
        <v>688</v>
      </c>
      <c r="E30" s="169" t="s">
        <v>662</v>
      </c>
      <c r="F30" s="175" t="s">
        <v>707</v>
      </c>
      <c r="G30" s="175" t="s">
        <v>708</v>
      </c>
      <c r="H30" s="171">
        <v>0.3</v>
      </c>
      <c r="I30" s="187">
        <v>400</v>
      </c>
      <c r="J30" s="167"/>
      <c r="K30" s="167"/>
      <c r="L30" s="167"/>
      <c r="M30" s="166"/>
      <c r="N30" s="169"/>
      <c r="O30" s="169"/>
      <c r="P30" s="169"/>
      <c r="Q30" s="169"/>
      <c r="R30" s="189">
        <f t="shared" si="3"/>
        <v>5.8</v>
      </c>
      <c r="S30" s="166" t="s">
        <v>669</v>
      </c>
    </row>
    <row r="31" s="152" customFormat="1" ht="24" customHeight="1" spans="1:19">
      <c r="A31" s="166">
        <f t="shared" si="2"/>
        <v>21</v>
      </c>
      <c r="B31" s="167" t="s">
        <v>666</v>
      </c>
      <c r="C31" s="39" t="s">
        <v>20</v>
      </c>
      <c r="D31" s="174" t="s">
        <v>688</v>
      </c>
      <c r="E31" s="169" t="s">
        <v>662</v>
      </c>
      <c r="F31" s="175" t="s">
        <v>709</v>
      </c>
      <c r="G31" s="175" t="s">
        <v>710</v>
      </c>
      <c r="H31" s="171"/>
      <c r="I31" s="187"/>
      <c r="J31" s="167"/>
      <c r="K31" s="167"/>
      <c r="L31" s="167"/>
      <c r="M31" s="166"/>
      <c r="N31" s="177">
        <v>36</v>
      </c>
      <c r="O31" s="169"/>
      <c r="P31" s="169"/>
      <c r="Q31" s="169"/>
      <c r="R31" s="189">
        <f t="shared" si="3"/>
        <v>0.54</v>
      </c>
      <c r="S31" s="166" t="s">
        <v>669</v>
      </c>
    </row>
    <row r="32" s="152" customFormat="1" ht="24" customHeight="1" spans="1:19">
      <c r="A32" s="166">
        <f t="shared" si="2"/>
        <v>22</v>
      </c>
      <c r="B32" s="167" t="s">
        <v>666</v>
      </c>
      <c r="C32" s="39" t="s">
        <v>20</v>
      </c>
      <c r="D32" s="174" t="s">
        <v>688</v>
      </c>
      <c r="E32" s="169" t="s">
        <v>662</v>
      </c>
      <c r="F32" s="175" t="s">
        <v>711</v>
      </c>
      <c r="G32" s="175" t="s">
        <v>712</v>
      </c>
      <c r="H32" s="171">
        <v>0.2</v>
      </c>
      <c r="I32" s="187">
        <v>200</v>
      </c>
      <c r="J32" s="167"/>
      <c r="K32" s="167"/>
      <c r="L32" s="167"/>
      <c r="M32" s="166"/>
      <c r="N32" s="169"/>
      <c r="O32" s="169"/>
      <c r="P32" s="169"/>
      <c r="Q32" s="169"/>
      <c r="R32" s="189">
        <f t="shared" si="3"/>
        <v>2.9</v>
      </c>
      <c r="S32" s="166" t="s">
        <v>669</v>
      </c>
    </row>
    <row r="33" s="152" customFormat="1" ht="24" customHeight="1" spans="1:19">
      <c r="A33" s="166">
        <f t="shared" si="2"/>
        <v>23</v>
      </c>
      <c r="B33" s="167" t="s">
        <v>666</v>
      </c>
      <c r="C33" s="39" t="s">
        <v>20</v>
      </c>
      <c r="D33" s="174" t="s">
        <v>688</v>
      </c>
      <c r="E33" s="169" t="s">
        <v>662</v>
      </c>
      <c r="F33" s="175" t="s">
        <v>713</v>
      </c>
      <c r="G33" s="175" t="s">
        <v>714</v>
      </c>
      <c r="H33" s="171"/>
      <c r="I33" s="187"/>
      <c r="J33" s="167"/>
      <c r="K33" s="167"/>
      <c r="L33" s="167"/>
      <c r="M33" s="166"/>
      <c r="N33" s="177">
        <v>8</v>
      </c>
      <c r="O33" s="169"/>
      <c r="P33" s="169"/>
      <c r="Q33" s="169"/>
      <c r="R33" s="189">
        <f t="shared" si="3"/>
        <v>0.12</v>
      </c>
      <c r="S33" s="166" t="s">
        <v>669</v>
      </c>
    </row>
    <row r="34" s="152" customFormat="1" ht="24" customHeight="1" spans="1:19">
      <c r="A34" s="166">
        <f t="shared" si="2"/>
        <v>24</v>
      </c>
      <c r="B34" s="167" t="s">
        <v>666</v>
      </c>
      <c r="C34" s="39" t="s">
        <v>20</v>
      </c>
      <c r="D34" s="174" t="s">
        <v>688</v>
      </c>
      <c r="E34" s="169" t="s">
        <v>662</v>
      </c>
      <c r="F34" s="175" t="s">
        <v>715</v>
      </c>
      <c r="G34" s="175" t="s">
        <v>716</v>
      </c>
      <c r="H34" s="171">
        <v>0.4</v>
      </c>
      <c r="I34" s="187">
        <v>440</v>
      </c>
      <c r="J34" s="167"/>
      <c r="K34" s="167"/>
      <c r="L34" s="167"/>
      <c r="M34" s="166"/>
      <c r="N34" s="169"/>
      <c r="O34" s="169"/>
      <c r="P34" s="169"/>
      <c r="Q34" s="169"/>
      <c r="R34" s="189">
        <f t="shared" si="3"/>
        <v>6.38</v>
      </c>
      <c r="S34" s="166" t="s">
        <v>669</v>
      </c>
    </row>
    <row r="35" s="152" customFormat="1" ht="24" customHeight="1" spans="1:19">
      <c r="A35" s="166">
        <f t="shared" si="2"/>
        <v>25</v>
      </c>
      <c r="B35" s="167" t="s">
        <v>666</v>
      </c>
      <c r="C35" s="39" t="s">
        <v>20</v>
      </c>
      <c r="D35" s="174" t="s">
        <v>688</v>
      </c>
      <c r="E35" s="169" t="s">
        <v>662</v>
      </c>
      <c r="F35" s="175" t="s">
        <v>717</v>
      </c>
      <c r="G35" s="175" t="s">
        <v>718</v>
      </c>
      <c r="H35" s="171"/>
      <c r="I35" s="187"/>
      <c r="J35" s="167"/>
      <c r="K35" s="167"/>
      <c r="L35" s="167"/>
      <c r="M35" s="166"/>
      <c r="N35" s="177">
        <v>44</v>
      </c>
      <c r="O35" s="169"/>
      <c r="P35" s="169"/>
      <c r="Q35" s="169"/>
      <c r="R35" s="189">
        <f t="shared" si="3"/>
        <v>0.66</v>
      </c>
      <c r="S35" s="166" t="s">
        <v>669</v>
      </c>
    </row>
    <row r="36" s="152" customFormat="1" ht="24" customHeight="1" spans="1:19">
      <c r="A36" s="166">
        <f t="shared" si="2"/>
        <v>26</v>
      </c>
      <c r="B36" s="167" t="s">
        <v>666</v>
      </c>
      <c r="C36" s="39" t="s">
        <v>20</v>
      </c>
      <c r="D36" s="176" t="s">
        <v>719</v>
      </c>
      <c r="E36" s="169" t="s">
        <v>662</v>
      </c>
      <c r="F36" s="177" t="s">
        <v>720</v>
      </c>
      <c r="G36" s="177" t="s">
        <v>721</v>
      </c>
      <c r="H36" s="171"/>
      <c r="I36" s="169"/>
      <c r="J36" s="167"/>
      <c r="K36" s="167"/>
      <c r="L36" s="167"/>
      <c r="M36" s="166"/>
      <c r="N36" s="177">
        <v>176</v>
      </c>
      <c r="O36" s="169"/>
      <c r="P36" s="169"/>
      <c r="Q36" s="169"/>
      <c r="R36" s="189">
        <f t="shared" si="3"/>
        <v>2.64</v>
      </c>
      <c r="S36" s="166" t="s">
        <v>669</v>
      </c>
    </row>
    <row r="37" s="152" customFormat="1" ht="24" customHeight="1" spans="1:19">
      <c r="A37" s="166">
        <f t="shared" si="2"/>
        <v>27</v>
      </c>
      <c r="B37" s="167" t="s">
        <v>666</v>
      </c>
      <c r="C37" s="39" t="s">
        <v>20</v>
      </c>
      <c r="D37" s="39" t="s">
        <v>722</v>
      </c>
      <c r="E37" s="178" t="s">
        <v>663</v>
      </c>
      <c r="F37" s="179" t="s">
        <v>723</v>
      </c>
      <c r="G37" s="39" t="s">
        <v>724</v>
      </c>
      <c r="H37" s="180">
        <v>1.6</v>
      </c>
      <c r="I37" s="39">
        <v>1200</v>
      </c>
      <c r="J37" s="167"/>
      <c r="K37" s="167"/>
      <c r="L37" s="167"/>
      <c r="M37" s="166"/>
      <c r="N37" s="166"/>
      <c r="O37" s="166"/>
      <c r="P37" s="166"/>
      <c r="Q37" s="166"/>
      <c r="R37" s="189">
        <f t="shared" si="3"/>
        <v>17.4</v>
      </c>
      <c r="S37" s="166" t="s">
        <v>725</v>
      </c>
    </row>
    <row r="38" s="152" customFormat="1" ht="24" customHeight="1" spans="1:19">
      <c r="A38" s="166">
        <f t="shared" si="2"/>
        <v>28</v>
      </c>
      <c r="B38" s="167" t="s">
        <v>666</v>
      </c>
      <c r="C38" s="39" t="s">
        <v>20</v>
      </c>
      <c r="D38" s="39" t="s">
        <v>726</v>
      </c>
      <c r="E38" s="178" t="s">
        <v>663</v>
      </c>
      <c r="F38" s="179" t="s">
        <v>727</v>
      </c>
      <c r="G38" s="39" t="s">
        <v>728</v>
      </c>
      <c r="H38" s="180">
        <v>0.399999999999999</v>
      </c>
      <c r="I38" s="39">
        <v>248</v>
      </c>
      <c r="J38" s="167"/>
      <c r="K38" s="167"/>
      <c r="L38" s="167"/>
      <c r="M38" s="166"/>
      <c r="N38" s="166"/>
      <c r="O38" s="166"/>
      <c r="P38" s="166"/>
      <c r="Q38" s="166"/>
      <c r="R38" s="189">
        <f t="shared" si="3"/>
        <v>3.596</v>
      </c>
      <c r="S38" s="166" t="s">
        <v>725</v>
      </c>
    </row>
    <row r="39" s="152" customFormat="1" ht="24" customHeight="1" spans="1:19">
      <c r="A39" s="166">
        <f t="shared" si="2"/>
        <v>29</v>
      </c>
      <c r="B39" s="167" t="s">
        <v>666</v>
      </c>
      <c r="C39" s="39" t="s">
        <v>20</v>
      </c>
      <c r="D39" s="39" t="s">
        <v>726</v>
      </c>
      <c r="E39" s="178" t="s">
        <v>663</v>
      </c>
      <c r="F39" s="179" t="s">
        <v>729</v>
      </c>
      <c r="G39" s="39" t="s">
        <v>730</v>
      </c>
      <c r="H39" s="180">
        <v>0.300000000000001</v>
      </c>
      <c r="I39" s="39">
        <v>60</v>
      </c>
      <c r="J39" s="167"/>
      <c r="K39" s="167"/>
      <c r="L39" s="167"/>
      <c r="M39" s="166"/>
      <c r="N39" s="166"/>
      <c r="O39" s="166"/>
      <c r="P39" s="166"/>
      <c r="Q39" s="166"/>
      <c r="R39" s="189">
        <f t="shared" si="3"/>
        <v>0.87</v>
      </c>
      <c r="S39" s="166" t="s">
        <v>725</v>
      </c>
    </row>
    <row r="40" s="152" customFormat="1" ht="24" customHeight="1" spans="1:19">
      <c r="A40" s="166">
        <f t="shared" si="2"/>
        <v>30</v>
      </c>
      <c r="B40" s="167" t="s">
        <v>666</v>
      </c>
      <c r="C40" s="39" t="s">
        <v>20</v>
      </c>
      <c r="D40" s="39" t="s">
        <v>731</v>
      </c>
      <c r="E40" s="178" t="s">
        <v>663</v>
      </c>
      <c r="F40" s="179" t="s">
        <v>732</v>
      </c>
      <c r="G40" s="39" t="s">
        <v>733</v>
      </c>
      <c r="H40" s="180">
        <v>0.4</v>
      </c>
      <c r="I40" s="39">
        <v>400</v>
      </c>
      <c r="J40" s="167"/>
      <c r="K40" s="167"/>
      <c r="L40" s="167"/>
      <c r="M40" s="166"/>
      <c r="N40" s="166"/>
      <c r="O40" s="166"/>
      <c r="P40" s="166"/>
      <c r="Q40" s="166"/>
      <c r="R40" s="189">
        <f t="shared" si="3"/>
        <v>5.8</v>
      </c>
      <c r="S40" s="166" t="s">
        <v>669</v>
      </c>
    </row>
    <row r="41" s="152" customFormat="1" ht="24" customHeight="1" spans="1:19">
      <c r="A41" s="166">
        <f t="shared" si="2"/>
        <v>31</v>
      </c>
      <c r="B41" s="167" t="s">
        <v>666</v>
      </c>
      <c r="C41" s="39" t="s">
        <v>20</v>
      </c>
      <c r="D41" s="39" t="s">
        <v>734</v>
      </c>
      <c r="E41" s="178" t="s">
        <v>663</v>
      </c>
      <c r="F41" s="179" t="s">
        <v>735</v>
      </c>
      <c r="G41" s="39" t="s">
        <v>732</v>
      </c>
      <c r="H41" s="180">
        <v>0.0999999999999996</v>
      </c>
      <c r="I41" s="39">
        <v>80</v>
      </c>
      <c r="J41" s="167"/>
      <c r="K41" s="167"/>
      <c r="L41" s="167"/>
      <c r="M41" s="166"/>
      <c r="N41" s="166"/>
      <c r="O41" s="166"/>
      <c r="P41" s="166"/>
      <c r="Q41" s="166"/>
      <c r="R41" s="189">
        <f t="shared" si="3"/>
        <v>1.16</v>
      </c>
      <c r="S41" s="166" t="s">
        <v>725</v>
      </c>
    </row>
    <row r="42" s="152" customFormat="1" ht="24" customHeight="1" spans="1:19">
      <c r="A42" s="166">
        <f t="shared" si="2"/>
        <v>32</v>
      </c>
      <c r="B42" s="167" t="s">
        <v>666</v>
      </c>
      <c r="C42" s="39" t="s">
        <v>20</v>
      </c>
      <c r="D42" s="39" t="s">
        <v>734</v>
      </c>
      <c r="E42" s="178" t="s">
        <v>663</v>
      </c>
      <c r="F42" s="179" t="s">
        <v>736</v>
      </c>
      <c r="G42" s="39" t="s">
        <v>737</v>
      </c>
      <c r="H42" s="180">
        <v>0.5</v>
      </c>
      <c r="I42" s="39">
        <v>120</v>
      </c>
      <c r="J42" s="167"/>
      <c r="K42" s="167"/>
      <c r="L42" s="167"/>
      <c r="M42" s="166"/>
      <c r="N42" s="166"/>
      <c r="O42" s="166"/>
      <c r="P42" s="166"/>
      <c r="Q42" s="166"/>
      <c r="R42" s="189">
        <f t="shared" si="3"/>
        <v>1.74</v>
      </c>
      <c r="S42" s="166" t="s">
        <v>725</v>
      </c>
    </row>
    <row r="43" s="152" customFormat="1" ht="24" customHeight="1" spans="1:19">
      <c r="A43" s="166">
        <f t="shared" si="2"/>
        <v>33</v>
      </c>
      <c r="B43" s="167" t="s">
        <v>666</v>
      </c>
      <c r="C43" s="39" t="s">
        <v>20</v>
      </c>
      <c r="D43" s="39" t="s">
        <v>734</v>
      </c>
      <c r="E43" s="178" t="s">
        <v>663</v>
      </c>
      <c r="F43" s="179" t="s">
        <v>738</v>
      </c>
      <c r="G43" s="39" t="s">
        <v>739</v>
      </c>
      <c r="H43" s="180">
        <v>0.2</v>
      </c>
      <c r="I43" s="39">
        <v>200</v>
      </c>
      <c r="J43" s="167"/>
      <c r="K43" s="167"/>
      <c r="L43" s="167"/>
      <c r="M43" s="166"/>
      <c r="N43" s="166"/>
      <c r="O43" s="166"/>
      <c r="P43" s="166"/>
      <c r="Q43" s="166"/>
      <c r="R43" s="189">
        <f t="shared" si="3"/>
        <v>2.9</v>
      </c>
      <c r="S43" s="166" t="s">
        <v>725</v>
      </c>
    </row>
    <row r="44" s="152" customFormat="1" ht="24" customHeight="1" spans="1:19">
      <c r="A44" s="166">
        <f t="shared" si="2"/>
        <v>34</v>
      </c>
      <c r="B44" s="167" t="s">
        <v>666</v>
      </c>
      <c r="C44" s="39" t="s">
        <v>20</v>
      </c>
      <c r="D44" s="39" t="s">
        <v>734</v>
      </c>
      <c r="E44" s="178" t="s">
        <v>663</v>
      </c>
      <c r="F44" s="179" t="s">
        <v>740</v>
      </c>
      <c r="G44" s="39" t="s">
        <v>741</v>
      </c>
      <c r="H44" s="180">
        <v>0.2</v>
      </c>
      <c r="I44" s="39">
        <v>200</v>
      </c>
      <c r="J44" s="167"/>
      <c r="K44" s="167"/>
      <c r="L44" s="167"/>
      <c r="M44" s="166"/>
      <c r="N44" s="166"/>
      <c r="O44" s="166"/>
      <c r="P44" s="166"/>
      <c r="Q44" s="166"/>
      <c r="R44" s="189">
        <f t="shared" si="3"/>
        <v>2.9</v>
      </c>
      <c r="S44" s="166" t="s">
        <v>725</v>
      </c>
    </row>
    <row r="45" s="152" customFormat="1" ht="24" customHeight="1" spans="1:19">
      <c r="A45" s="166">
        <f t="shared" si="2"/>
        <v>35</v>
      </c>
      <c r="B45" s="167" t="s">
        <v>666</v>
      </c>
      <c r="C45" s="39" t="s">
        <v>20</v>
      </c>
      <c r="D45" s="39" t="s">
        <v>734</v>
      </c>
      <c r="E45" s="178" t="s">
        <v>663</v>
      </c>
      <c r="F45" s="179" t="s">
        <v>742</v>
      </c>
      <c r="G45" s="39" t="s">
        <v>743</v>
      </c>
      <c r="H45" s="180">
        <v>0.2</v>
      </c>
      <c r="I45" s="39">
        <v>48</v>
      </c>
      <c r="J45" s="167"/>
      <c r="K45" s="167"/>
      <c r="L45" s="167"/>
      <c r="M45" s="166"/>
      <c r="N45" s="166"/>
      <c r="O45" s="166"/>
      <c r="P45" s="166"/>
      <c r="Q45" s="166"/>
      <c r="R45" s="189">
        <f t="shared" si="3"/>
        <v>0.696</v>
      </c>
      <c r="S45" s="166" t="s">
        <v>725</v>
      </c>
    </row>
    <row r="46" s="152" customFormat="1" ht="24" customHeight="1" spans="1:19">
      <c r="A46" s="166">
        <f t="shared" si="2"/>
        <v>36</v>
      </c>
      <c r="B46" s="167" t="s">
        <v>666</v>
      </c>
      <c r="C46" s="39" t="s">
        <v>20</v>
      </c>
      <c r="D46" s="39" t="s">
        <v>744</v>
      </c>
      <c r="E46" s="178" t="s">
        <v>663</v>
      </c>
      <c r="F46" s="179" t="s">
        <v>745</v>
      </c>
      <c r="G46" s="39" t="s">
        <v>746</v>
      </c>
      <c r="H46" s="180">
        <v>0.4</v>
      </c>
      <c r="I46" s="39">
        <v>200</v>
      </c>
      <c r="J46" s="167"/>
      <c r="K46" s="167"/>
      <c r="L46" s="167"/>
      <c r="M46" s="166"/>
      <c r="N46" s="166"/>
      <c r="O46" s="166"/>
      <c r="P46" s="166"/>
      <c r="Q46" s="166"/>
      <c r="R46" s="189">
        <f t="shared" si="3"/>
        <v>2.9</v>
      </c>
      <c r="S46" s="166" t="s">
        <v>669</v>
      </c>
    </row>
    <row r="47" s="152" customFormat="1" ht="24" customHeight="1" spans="1:19">
      <c r="A47" s="166">
        <f t="shared" si="2"/>
        <v>37</v>
      </c>
      <c r="B47" s="167" t="s">
        <v>666</v>
      </c>
      <c r="C47" s="39" t="s">
        <v>20</v>
      </c>
      <c r="D47" s="39" t="s">
        <v>747</v>
      </c>
      <c r="E47" s="178" t="s">
        <v>663</v>
      </c>
      <c r="F47" s="179" t="s">
        <v>748</v>
      </c>
      <c r="G47" s="39" t="s">
        <v>749</v>
      </c>
      <c r="H47" s="180">
        <v>0.2</v>
      </c>
      <c r="I47" s="39">
        <v>100</v>
      </c>
      <c r="J47" s="167"/>
      <c r="K47" s="167"/>
      <c r="L47" s="167"/>
      <c r="M47" s="166"/>
      <c r="N47" s="166"/>
      <c r="O47" s="166"/>
      <c r="P47" s="166"/>
      <c r="Q47" s="166"/>
      <c r="R47" s="189">
        <f t="shared" si="3"/>
        <v>1.45</v>
      </c>
      <c r="S47" s="166" t="s">
        <v>725</v>
      </c>
    </row>
    <row r="48" s="152" customFormat="1" ht="24" customHeight="1" spans="1:19">
      <c r="A48" s="166">
        <f t="shared" si="2"/>
        <v>38</v>
      </c>
      <c r="B48" s="167" t="s">
        <v>666</v>
      </c>
      <c r="C48" s="39" t="s">
        <v>20</v>
      </c>
      <c r="D48" s="39" t="s">
        <v>750</v>
      </c>
      <c r="E48" s="178" t="s">
        <v>663</v>
      </c>
      <c r="F48" s="179" t="s">
        <v>751</v>
      </c>
      <c r="G48" s="39" t="s">
        <v>752</v>
      </c>
      <c r="H48" s="180">
        <v>0.4</v>
      </c>
      <c r="I48" s="39">
        <v>200</v>
      </c>
      <c r="J48" s="167"/>
      <c r="K48" s="167"/>
      <c r="L48" s="167"/>
      <c r="M48" s="166"/>
      <c r="N48" s="166"/>
      <c r="O48" s="166"/>
      <c r="P48" s="166"/>
      <c r="Q48" s="166"/>
      <c r="R48" s="189">
        <f t="shared" si="3"/>
        <v>2.9</v>
      </c>
      <c r="S48" s="166" t="s">
        <v>725</v>
      </c>
    </row>
    <row r="49" s="152" customFormat="1" ht="24" customHeight="1" spans="1:19">
      <c r="A49" s="166">
        <f t="shared" si="2"/>
        <v>39</v>
      </c>
      <c r="B49" s="167" t="s">
        <v>666</v>
      </c>
      <c r="C49" s="39" t="s">
        <v>20</v>
      </c>
      <c r="D49" s="39" t="s">
        <v>753</v>
      </c>
      <c r="E49" s="178" t="s">
        <v>663</v>
      </c>
      <c r="F49" s="179" t="s">
        <v>754</v>
      </c>
      <c r="G49" s="39" t="s">
        <v>755</v>
      </c>
      <c r="H49" s="180">
        <v>0.300000000000001</v>
      </c>
      <c r="I49" s="39">
        <v>200</v>
      </c>
      <c r="J49" s="167"/>
      <c r="K49" s="167"/>
      <c r="L49" s="167"/>
      <c r="M49" s="166"/>
      <c r="N49" s="166"/>
      <c r="O49" s="166"/>
      <c r="P49" s="166"/>
      <c r="Q49" s="166"/>
      <c r="R49" s="189">
        <f t="shared" si="3"/>
        <v>2.9</v>
      </c>
      <c r="S49" s="166" t="s">
        <v>725</v>
      </c>
    </row>
    <row r="50" s="152" customFormat="1" ht="24" customHeight="1" spans="1:19">
      <c r="A50" s="166">
        <f t="shared" si="2"/>
        <v>40</v>
      </c>
      <c r="B50" s="167" t="s">
        <v>666</v>
      </c>
      <c r="C50" s="39" t="s">
        <v>20</v>
      </c>
      <c r="D50" s="39" t="s">
        <v>756</v>
      </c>
      <c r="E50" s="178" t="s">
        <v>663</v>
      </c>
      <c r="F50" s="179" t="s">
        <v>757</v>
      </c>
      <c r="G50" s="39" t="s">
        <v>758</v>
      </c>
      <c r="H50" s="180">
        <v>0.7</v>
      </c>
      <c r="I50" s="39">
        <v>550</v>
      </c>
      <c r="J50" s="167"/>
      <c r="K50" s="167"/>
      <c r="L50" s="167"/>
      <c r="M50" s="166"/>
      <c r="N50" s="166"/>
      <c r="O50" s="166"/>
      <c r="P50" s="166"/>
      <c r="Q50" s="166"/>
      <c r="R50" s="189">
        <f t="shared" si="3"/>
        <v>7.975</v>
      </c>
      <c r="S50" s="166" t="s">
        <v>725</v>
      </c>
    </row>
    <row r="51" s="152" customFormat="1" ht="24" customHeight="1" spans="1:19">
      <c r="A51" s="166">
        <f t="shared" si="2"/>
        <v>41</v>
      </c>
      <c r="B51" s="167" t="s">
        <v>666</v>
      </c>
      <c r="C51" s="39" t="s">
        <v>20</v>
      </c>
      <c r="D51" s="39" t="s">
        <v>759</v>
      </c>
      <c r="E51" s="178" t="s">
        <v>663</v>
      </c>
      <c r="F51" s="179" t="s">
        <v>760</v>
      </c>
      <c r="G51" s="39" t="s">
        <v>761</v>
      </c>
      <c r="H51" s="180">
        <v>0.21</v>
      </c>
      <c r="I51" s="39">
        <v>250</v>
      </c>
      <c r="J51" s="167"/>
      <c r="K51" s="167"/>
      <c r="L51" s="167"/>
      <c r="M51" s="166"/>
      <c r="N51" s="166"/>
      <c r="O51" s="166"/>
      <c r="P51" s="166"/>
      <c r="Q51" s="166"/>
      <c r="R51" s="189">
        <f t="shared" si="3"/>
        <v>3.625</v>
      </c>
      <c r="S51" s="166" t="s">
        <v>725</v>
      </c>
    </row>
    <row r="52" s="152" customFormat="1" ht="24" customHeight="1" spans="1:19">
      <c r="A52" s="166">
        <f t="shared" si="2"/>
        <v>42</v>
      </c>
      <c r="B52" s="167" t="s">
        <v>666</v>
      </c>
      <c r="C52" s="39" t="s">
        <v>20</v>
      </c>
      <c r="D52" s="39" t="s">
        <v>762</v>
      </c>
      <c r="E52" s="178" t="s">
        <v>663</v>
      </c>
      <c r="F52" s="179" t="s">
        <v>763</v>
      </c>
      <c r="G52" s="39" t="s">
        <v>764</v>
      </c>
      <c r="H52" s="180">
        <v>0.5</v>
      </c>
      <c r="I52" s="39">
        <v>50</v>
      </c>
      <c r="J52" s="167"/>
      <c r="K52" s="167"/>
      <c r="L52" s="167"/>
      <c r="M52" s="166"/>
      <c r="N52" s="166"/>
      <c r="O52" s="166"/>
      <c r="P52" s="166"/>
      <c r="Q52" s="166"/>
      <c r="R52" s="189">
        <f t="shared" si="3"/>
        <v>0.725</v>
      </c>
      <c r="S52" s="166" t="s">
        <v>669</v>
      </c>
    </row>
    <row r="53" s="152" customFormat="1" ht="24" customHeight="1" spans="1:19">
      <c r="A53" s="166">
        <f t="shared" si="2"/>
        <v>43</v>
      </c>
      <c r="B53" s="167" t="s">
        <v>666</v>
      </c>
      <c r="C53" s="39" t="s">
        <v>20</v>
      </c>
      <c r="D53" s="39" t="s">
        <v>765</v>
      </c>
      <c r="E53" s="178" t="s">
        <v>663</v>
      </c>
      <c r="F53" s="179" t="s">
        <v>761</v>
      </c>
      <c r="G53" s="39" t="s">
        <v>766</v>
      </c>
      <c r="H53" s="180">
        <v>0.5</v>
      </c>
      <c r="I53" s="39">
        <v>300</v>
      </c>
      <c r="J53" s="167"/>
      <c r="K53" s="167"/>
      <c r="L53" s="167"/>
      <c r="M53" s="166"/>
      <c r="N53" s="166"/>
      <c r="O53" s="166"/>
      <c r="P53" s="166"/>
      <c r="Q53" s="166"/>
      <c r="R53" s="189">
        <f t="shared" si="3"/>
        <v>4.35</v>
      </c>
      <c r="S53" s="166" t="s">
        <v>669</v>
      </c>
    </row>
    <row r="54" s="153" customFormat="1" ht="24" customHeight="1" spans="1:19">
      <c r="A54" s="166">
        <f t="shared" si="2"/>
        <v>44</v>
      </c>
      <c r="B54" s="167" t="s">
        <v>19</v>
      </c>
      <c r="C54" s="167" t="s">
        <v>21</v>
      </c>
      <c r="D54" s="166" t="s">
        <v>767</v>
      </c>
      <c r="E54" s="167" t="s">
        <v>662</v>
      </c>
      <c r="F54" s="181" t="s">
        <v>768</v>
      </c>
      <c r="G54" s="167" t="s">
        <v>769</v>
      </c>
      <c r="H54" s="181">
        <v>6.3</v>
      </c>
      <c r="I54" s="167">
        <v>2500</v>
      </c>
      <c r="J54" s="167"/>
      <c r="K54" s="167"/>
      <c r="L54" s="167"/>
      <c r="M54" s="166"/>
      <c r="N54" s="166"/>
      <c r="O54" s="166"/>
      <c r="P54" s="166"/>
      <c r="Q54" s="166"/>
      <c r="R54" s="189">
        <f t="shared" ref="R54:R73" si="4">J54*0.4461+K54*0.1485+L54*0.15*0.004+I54*0.0145+M54*0.145+N54*0.015+O54*0.01+P54*0.16+Q54*0.2</f>
        <v>36.25</v>
      </c>
      <c r="S54" s="166" t="s">
        <v>669</v>
      </c>
    </row>
    <row r="55" s="153" customFormat="1" ht="24" customHeight="1" spans="1:19">
      <c r="A55" s="166">
        <f t="shared" si="2"/>
        <v>45</v>
      </c>
      <c r="B55" s="167" t="s">
        <v>19</v>
      </c>
      <c r="C55" s="167" t="s">
        <v>21</v>
      </c>
      <c r="D55" s="182" t="s">
        <v>770</v>
      </c>
      <c r="E55" s="167" t="s">
        <v>662</v>
      </c>
      <c r="F55" s="181" t="s">
        <v>771</v>
      </c>
      <c r="G55" s="167" t="s">
        <v>772</v>
      </c>
      <c r="H55" s="181">
        <v>20.7</v>
      </c>
      <c r="I55" s="167">
        <v>1528</v>
      </c>
      <c r="J55" s="167"/>
      <c r="K55" s="167"/>
      <c r="L55" s="167"/>
      <c r="M55" s="166"/>
      <c r="N55" s="166"/>
      <c r="O55" s="166"/>
      <c r="P55" s="166"/>
      <c r="Q55" s="166"/>
      <c r="R55" s="189">
        <f t="shared" si="4"/>
        <v>22.156</v>
      </c>
      <c r="S55" s="166" t="s">
        <v>669</v>
      </c>
    </row>
    <row r="56" s="153" customFormat="1" ht="24" customHeight="1" spans="1:19">
      <c r="A56" s="166">
        <f t="shared" si="2"/>
        <v>46</v>
      </c>
      <c r="B56" s="167" t="s">
        <v>19</v>
      </c>
      <c r="C56" s="167" t="s">
        <v>21</v>
      </c>
      <c r="D56" s="182" t="s">
        <v>773</v>
      </c>
      <c r="E56" s="167" t="s">
        <v>662</v>
      </c>
      <c r="F56" s="181" t="s">
        <v>255</v>
      </c>
      <c r="G56" s="167" t="s">
        <v>774</v>
      </c>
      <c r="H56" s="181">
        <v>18.7</v>
      </c>
      <c r="I56" s="167">
        <v>332</v>
      </c>
      <c r="J56" s="167"/>
      <c r="K56" s="167"/>
      <c r="L56" s="167"/>
      <c r="M56" s="166"/>
      <c r="N56" s="166"/>
      <c r="O56" s="166"/>
      <c r="P56" s="166"/>
      <c r="Q56" s="166"/>
      <c r="R56" s="189">
        <f t="shared" si="4"/>
        <v>4.814</v>
      </c>
      <c r="S56" s="166" t="s">
        <v>669</v>
      </c>
    </row>
    <row r="57" s="153" customFormat="1" ht="24" customHeight="1" spans="1:19">
      <c r="A57" s="166">
        <f t="shared" si="2"/>
        <v>47</v>
      </c>
      <c r="B57" s="167" t="s">
        <v>19</v>
      </c>
      <c r="C57" s="167" t="s">
        <v>21</v>
      </c>
      <c r="D57" s="166" t="s">
        <v>775</v>
      </c>
      <c r="E57" s="167" t="s">
        <v>663</v>
      </c>
      <c r="F57" s="181" t="s">
        <v>776</v>
      </c>
      <c r="G57" s="167" t="s">
        <v>777</v>
      </c>
      <c r="H57" s="181">
        <v>1.1</v>
      </c>
      <c r="I57" s="167">
        <v>92</v>
      </c>
      <c r="J57" s="167"/>
      <c r="K57" s="167"/>
      <c r="L57" s="167"/>
      <c r="M57" s="166"/>
      <c r="N57" s="166"/>
      <c r="O57" s="166"/>
      <c r="P57" s="166"/>
      <c r="Q57" s="166"/>
      <c r="R57" s="189">
        <f t="shared" si="4"/>
        <v>1.334</v>
      </c>
      <c r="S57" s="166" t="s">
        <v>669</v>
      </c>
    </row>
    <row r="58" s="153" customFormat="1" ht="24" customHeight="1" spans="1:19">
      <c r="A58" s="166">
        <f t="shared" si="2"/>
        <v>48</v>
      </c>
      <c r="B58" s="167" t="s">
        <v>19</v>
      </c>
      <c r="C58" s="167" t="s">
        <v>21</v>
      </c>
      <c r="D58" s="182" t="s">
        <v>778</v>
      </c>
      <c r="E58" s="167" t="s">
        <v>663</v>
      </c>
      <c r="F58" s="181" t="s">
        <v>779</v>
      </c>
      <c r="G58" s="167" t="s">
        <v>780</v>
      </c>
      <c r="H58" s="181">
        <v>1.9</v>
      </c>
      <c r="I58" s="167">
        <v>448</v>
      </c>
      <c r="J58" s="167"/>
      <c r="K58" s="167"/>
      <c r="L58" s="167"/>
      <c r="M58" s="166"/>
      <c r="N58" s="166"/>
      <c r="O58" s="166"/>
      <c r="P58" s="166"/>
      <c r="Q58" s="166"/>
      <c r="R58" s="189">
        <f t="shared" si="4"/>
        <v>6.496</v>
      </c>
      <c r="S58" s="166" t="s">
        <v>725</v>
      </c>
    </row>
    <row r="59" s="153" customFormat="1" ht="24" customHeight="1" spans="1:19">
      <c r="A59" s="166">
        <f t="shared" si="2"/>
        <v>49</v>
      </c>
      <c r="B59" s="167" t="s">
        <v>19</v>
      </c>
      <c r="C59" s="167" t="s">
        <v>21</v>
      </c>
      <c r="D59" s="182" t="s">
        <v>781</v>
      </c>
      <c r="E59" s="167" t="s">
        <v>663</v>
      </c>
      <c r="F59" s="181" t="s">
        <v>100</v>
      </c>
      <c r="G59" s="167" t="s">
        <v>186</v>
      </c>
      <c r="H59" s="181">
        <v>0.7</v>
      </c>
      <c r="I59" s="167">
        <v>136</v>
      </c>
      <c r="J59" s="167"/>
      <c r="K59" s="167"/>
      <c r="L59" s="167"/>
      <c r="M59" s="166"/>
      <c r="N59" s="166"/>
      <c r="O59" s="166"/>
      <c r="P59" s="166"/>
      <c r="Q59" s="166"/>
      <c r="R59" s="189">
        <f t="shared" si="4"/>
        <v>1.972</v>
      </c>
      <c r="S59" s="166" t="s">
        <v>669</v>
      </c>
    </row>
    <row r="60" s="153" customFormat="1" ht="24" customHeight="1" spans="1:19">
      <c r="A60" s="166">
        <f t="shared" si="2"/>
        <v>50</v>
      </c>
      <c r="B60" s="167" t="s">
        <v>19</v>
      </c>
      <c r="C60" s="167" t="s">
        <v>21</v>
      </c>
      <c r="D60" s="182" t="s">
        <v>782</v>
      </c>
      <c r="E60" s="167" t="s">
        <v>663</v>
      </c>
      <c r="F60" s="181" t="s">
        <v>783</v>
      </c>
      <c r="G60" s="167" t="s">
        <v>784</v>
      </c>
      <c r="H60" s="181">
        <v>2</v>
      </c>
      <c r="I60" s="167">
        <v>300</v>
      </c>
      <c r="J60" s="167"/>
      <c r="K60" s="167"/>
      <c r="L60" s="167"/>
      <c r="M60" s="166"/>
      <c r="N60" s="166"/>
      <c r="O60" s="166"/>
      <c r="P60" s="166"/>
      <c r="Q60" s="166"/>
      <c r="R60" s="189">
        <f t="shared" si="4"/>
        <v>4.35</v>
      </c>
      <c r="S60" s="166" t="s">
        <v>669</v>
      </c>
    </row>
    <row r="61" s="153" customFormat="1" ht="24" customHeight="1" spans="1:19">
      <c r="A61" s="166">
        <f t="shared" si="2"/>
        <v>51</v>
      </c>
      <c r="B61" s="167" t="s">
        <v>19</v>
      </c>
      <c r="C61" s="167" t="s">
        <v>21</v>
      </c>
      <c r="D61" s="182" t="s">
        <v>785</v>
      </c>
      <c r="E61" s="167" t="s">
        <v>663</v>
      </c>
      <c r="F61" s="181" t="s">
        <v>192</v>
      </c>
      <c r="G61" s="167" t="s">
        <v>786</v>
      </c>
      <c r="H61" s="181">
        <v>9.3</v>
      </c>
      <c r="I61" s="167">
        <v>1652</v>
      </c>
      <c r="J61" s="167"/>
      <c r="K61" s="167"/>
      <c r="L61" s="167"/>
      <c r="M61" s="166"/>
      <c r="N61" s="166"/>
      <c r="O61" s="166"/>
      <c r="P61" s="166"/>
      <c r="Q61" s="166"/>
      <c r="R61" s="189">
        <f t="shared" si="4"/>
        <v>23.954</v>
      </c>
      <c r="S61" s="166" t="s">
        <v>669</v>
      </c>
    </row>
    <row r="62" s="153" customFormat="1" ht="24" customHeight="1" spans="1:19">
      <c r="A62" s="166">
        <f t="shared" si="2"/>
        <v>52</v>
      </c>
      <c r="B62" s="167" t="s">
        <v>19</v>
      </c>
      <c r="C62" s="167" t="s">
        <v>21</v>
      </c>
      <c r="D62" s="182" t="s">
        <v>787</v>
      </c>
      <c r="E62" s="167" t="s">
        <v>664</v>
      </c>
      <c r="F62" s="181" t="s">
        <v>100</v>
      </c>
      <c r="G62" s="167" t="s">
        <v>112</v>
      </c>
      <c r="H62" s="181">
        <v>0.6</v>
      </c>
      <c r="I62" s="167">
        <v>148</v>
      </c>
      <c r="J62" s="167"/>
      <c r="K62" s="167"/>
      <c r="L62" s="167"/>
      <c r="M62" s="166"/>
      <c r="N62" s="166"/>
      <c r="O62" s="166"/>
      <c r="P62" s="166"/>
      <c r="Q62" s="166"/>
      <c r="R62" s="189">
        <f t="shared" si="4"/>
        <v>2.146</v>
      </c>
      <c r="S62" s="166" t="s">
        <v>725</v>
      </c>
    </row>
    <row r="63" s="153" customFormat="1" ht="24" customHeight="1" spans="1:19">
      <c r="A63" s="166">
        <f t="shared" si="2"/>
        <v>53</v>
      </c>
      <c r="B63" s="167" t="s">
        <v>19</v>
      </c>
      <c r="C63" s="167" t="s">
        <v>22</v>
      </c>
      <c r="D63" s="167" t="s">
        <v>788</v>
      </c>
      <c r="E63" s="167" t="s">
        <v>664</v>
      </c>
      <c r="F63" s="181" t="s">
        <v>100</v>
      </c>
      <c r="G63" s="167" t="s">
        <v>106</v>
      </c>
      <c r="H63" s="181">
        <v>1.5</v>
      </c>
      <c r="I63" s="167">
        <v>3000</v>
      </c>
      <c r="J63" s="167"/>
      <c r="K63" s="167"/>
      <c r="L63" s="167"/>
      <c r="M63" s="166"/>
      <c r="N63" s="166"/>
      <c r="O63" s="166"/>
      <c r="P63" s="166"/>
      <c r="Q63" s="166"/>
      <c r="R63" s="189">
        <f t="shared" si="4"/>
        <v>43.5</v>
      </c>
      <c r="S63" s="166" t="s">
        <v>725</v>
      </c>
    </row>
    <row r="64" s="153" customFormat="1" ht="24" customHeight="1" spans="1:19">
      <c r="A64" s="166">
        <f t="shared" si="2"/>
        <v>54</v>
      </c>
      <c r="B64" s="167" t="s">
        <v>19</v>
      </c>
      <c r="C64" s="167" t="s">
        <v>22</v>
      </c>
      <c r="D64" s="167" t="s">
        <v>789</v>
      </c>
      <c r="E64" s="167" t="s">
        <v>665</v>
      </c>
      <c r="F64" s="181" t="s">
        <v>100</v>
      </c>
      <c r="G64" s="167" t="s">
        <v>192</v>
      </c>
      <c r="H64" s="181">
        <v>0.8</v>
      </c>
      <c r="I64" s="167">
        <v>1600</v>
      </c>
      <c r="J64" s="167"/>
      <c r="K64" s="167"/>
      <c r="L64" s="167"/>
      <c r="M64" s="166"/>
      <c r="N64" s="166"/>
      <c r="O64" s="166"/>
      <c r="P64" s="166"/>
      <c r="Q64" s="166"/>
      <c r="R64" s="189">
        <f t="shared" si="4"/>
        <v>23.2</v>
      </c>
      <c r="S64" s="166" t="s">
        <v>725</v>
      </c>
    </row>
    <row r="65" s="153" customFormat="1" ht="24" customHeight="1" spans="1:19">
      <c r="A65" s="166">
        <f t="shared" si="2"/>
        <v>55</v>
      </c>
      <c r="B65" s="167" t="s">
        <v>19</v>
      </c>
      <c r="C65" s="167" t="s">
        <v>22</v>
      </c>
      <c r="D65" s="167" t="s">
        <v>790</v>
      </c>
      <c r="E65" s="167" t="s">
        <v>665</v>
      </c>
      <c r="F65" s="181" t="s">
        <v>100</v>
      </c>
      <c r="G65" s="167" t="s">
        <v>57</v>
      </c>
      <c r="H65" s="181">
        <v>1.3</v>
      </c>
      <c r="I65" s="167">
        <v>2600</v>
      </c>
      <c r="J65" s="167"/>
      <c r="K65" s="167"/>
      <c r="L65" s="167"/>
      <c r="M65" s="166"/>
      <c r="N65" s="166"/>
      <c r="O65" s="166"/>
      <c r="P65" s="166"/>
      <c r="Q65" s="166"/>
      <c r="R65" s="189">
        <f t="shared" si="4"/>
        <v>37.7</v>
      </c>
      <c r="S65" s="166" t="s">
        <v>725</v>
      </c>
    </row>
    <row r="66" s="153" customFormat="1" ht="24" customHeight="1" spans="1:19">
      <c r="A66" s="166">
        <f t="shared" si="2"/>
        <v>56</v>
      </c>
      <c r="B66" s="167" t="s">
        <v>19</v>
      </c>
      <c r="C66" s="167" t="s">
        <v>22</v>
      </c>
      <c r="D66" s="167" t="s">
        <v>791</v>
      </c>
      <c r="E66" s="167" t="s">
        <v>665</v>
      </c>
      <c r="F66" s="181" t="s">
        <v>100</v>
      </c>
      <c r="G66" s="167" t="s">
        <v>187</v>
      </c>
      <c r="H66" s="181">
        <v>2.5</v>
      </c>
      <c r="I66" s="167">
        <v>500</v>
      </c>
      <c r="J66" s="167"/>
      <c r="K66" s="167"/>
      <c r="L66" s="167"/>
      <c r="M66" s="166"/>
      <c r="N66" s="166"/>
      <c r="O66" s="166"/>
      <c r="P66" s="166"/>
      <c r="Q66" s="166"/>
      <c r="R66" s="189">
        <f t="shared" si="4"/>
        <v>7.25</v>
      </c>
      <c r="S66" s="166" t="s">
        <v>725</v>
      </c>
    </row>
    <row r="67" s="153" customFormat="1" ht="24" customHeight="1" spans="1:19">
      <c r="A67" s="166">
        <f t="shared" si="2"/>
        <v>57</v>
      </c>
      <c r="B67" s="167" t="s">
        <v>19</v>
      </c>
      <c r="C67" s="167" t="s">
        <v>22</v>
      </c>
      <c r="D67" s="167" t="s">
        <v>792</v>
      </c>
      <c r="E67" s="167" t="s">
        <v>664</v>
      </c>
      <c r="F67" s="181" t="s">
        <v>100</v>
      </c>
      <c r="G67" s="167" t="s">
        <v>72</v>
      </c>
      <c r="H67" s="181">
        <v>1</v>
      </c>
      <c r="I67" s="167">
        <v>1000</v>
      </c>
      <c r="J67" s="167"/>
      <c r="K67" s="167"/>
      <c r="L67" s="167"/>
      <c r="M67" s="166"/>
      <c r="N67" s="166"/>
      <c r="O67" s="166"/>
      <c r="P67" s="166"/>
      <c r="Q67" s="166"/>
      <c r="R67" s="189">
        <f t="shared" si="4"/>
        <v>14.5</v>
      </c>
      <c r="S67" s="166" t="s">
        <v>725</v>
      </c>
    </row>
    <row r="68" s="153" customFormat="1" ht="24" customHeight="1" spans="1:19">
      <c r="A68" s="166">
        <f t="shared" si="2"/>
        <v>58</v>
      </c>
      <c r="B68" s="167" t="s">
        <v>19</v>
      </c>
      <c r="C68" s="167" t="s">
        <v>22</v>
      </c>
      <c r="D68" s="167" t="s">
        <v>793</v>
      </c>
      <c r="E68" s="167" t="s">
        <v>665</v>
      </c>
      <c r="F68" s="181" t="s">
        <v>154</v>
      </c>
      <c r="G68" s="167" t="s">
        <v>258</v>
      </c>
      <c r="H68" s="181">
        <v>0.7</v>
      </c>
      <c r="I68" s="167">
        <v>1100</v>
      </c>
      <c r="J68" s="167"/>
      <c r="K68" s="167"/>
      <c r="L68" s="167"/>
      <c r="M68" s="166"/>
      <c r="N68" s="166"/>
      <c r="O68" s="166"/>
      <c r="P68" s="166"/>
      <c r="Q68" s="166"/>
      <c r="R68" s="189">
        <f t="shared" si="4"/>
        <v>15.95</v>
      </c>
      <c r="S68" s="166" t="s">
        <v>725</v>
      </c>
    </row>
    <row r="69" s="153" customFormat="1" ht="24" customHeight="1" spans="1:19">
      <c r="A69" s="166">
        <f t="shared" si="2"/>
        <v>59</v>
      </c>
      <c r="B69" s="167" t="s">
        <v>19</v>
      </c>
      <c r="C69" s="167" t="s">
        <v>22</v>
      </c>
      <c r="D69" s="167" t="s">
        <v>182</v>
      </c>
      <c r="E69" s="167" t="s">
        <v>664</v>
      </c>
      <c r="F69" s="181" t="s">
        <v>57</v>
      </c>
      <c r="G69" s="167" t="s">
        <v>106</v>
      </c>
      <c r="H69" s="181">
        <v>0.2</v>
      </c>
      <c r="I69" s="167">
        <v>200</v>
      </c>
      <c r="J69" s="167"/>
      <c r="K69" s="167"/>
      <c r="L69" s="167"/>
      <c r="M69" s="166"/>
      <c r="N69" s="166"/>
      <c r="O69" s="166"/>
      <c r="P69" s="166"/>
      <c r="Q69" s="166"/>
      <c r="R69" s="189">
        <f t="shared" si="4"/>
        <v>2.9</v>
      </c>
      <c r="S69" s="166" t="s">
        <v>725</v>
      </c>
    </row>
    <row r="70" s="153" customFormat="1" ht="24" customHeight="1" spans="1:19">
      <c r="A70" s="166">
        <f t="shared" si="2"/>
        <v>60</v>
      </c>
      <c r="B70" s="167" t="s">
        <v>19</v>
      </c>
      <c r="C70" s="167" t="s">
        <v>22</v>
      </c>
      <c r="D70" s="167" t="s">
        <v>794</v>
      </c>
      <c r="E70" s="167" t="s">
        <v>664</v>
      </c>
      <c r="F70" s="181" t="s">
        <v>100</v>
      </c>
      <c r="G70" s="167" t="s">
        <v>147</v>
      </c>
      <c r="H70" s="181">
        <v>0.1</v>
      </c>
      <c r="I70" s="167">
        <v>100</v>
      </c>
      <c r="J70" s="167"/>
      <c r="K70" s="167"/>
      <c r="L70" s="167"/>
      <c r="M70" s="166"/>
      <c r="N70" s="166"/>
      <c r="O70" s="166"/>
      <c r="P70" s="166"/>
      <c r="Q70" s="166"/>
      <c r="R70" s="189">
        <f t="shared" si="4"/>
        <v>1.45</v>
      </c>
      <c r="S70" s="166" t="s">
        <v>725</v>
      </c>
    </row>
    <row r="71" s="153" customFormat="1" ht="24" customHeight="1" spans="1:19">
      <c r="A71" s="166">
        <f t="shared" si="2"/>
        <v>61</v>
      </c>
      <c r="B71" s="167" t="s">
        <v>19</v>
      </c>
      <c r="C71" s="167" t="s">
        <v>22</v>
      </c>
      <c r="D71" s="167" t="s">
        <v>795</v>
      </c>
      <c r="E71" s="167" t="s">
        <v>665</v>
      </c>
      <c r="F71" s="181" t="s">
        <v>112</v>
      </c>
      <c r="G71" s="167" t="s">
        <v>133</v>
      </c>
      <c r="H71" s="181">
        <v>1</v>
      </c>
      <c r="I71" s="167">
        <v>700</v>
      </c>
      <c r="J71" s="167"/>
      <c r="K71" s="167"/>
      <c r="L71" s="167"/>
      <c r="M71" s="166"/>
      <c r="N71" s="166"/>
      <c r="O71" s="166"/>
      <c r="P71" s="166"/>
      <c r="Q71" s="166"/>
      <c r="R71" s="189">
        <f t="shared" si="4"/>
        <v>10.15</v>
      </c>
      <c r="S71" s="166" t="s">
        <v>725</v>
      </c>
    </row>
    <row r="72" s="153" customFormat="1" ht="24" customHeight="1" spans="1:19">
      <c r="A72" s="166">
        <f t="shared" si="2"/>
        <v>62</v>
      </c>
      <c r="B72" s="167" t="s">
        <v>19</v>
      </c>
      <c r="C72" s="167" t="s">
        <v>22</v>
      </c>
      <c r="D72" s="167" t="s">
        <v>796</v>
      </c>
      <c r="E72" s="167" t="s">
        <v>665</v>
      </c>
      <c r="F72" s="181" t="s">
        <v>100</v>
      </c>
      <c r="G72" s="167" t="s">
        <v>635</v>
      </c>
      <c r="H72" s="181">
        <v>2.1</v>
      </c>
      <c r="I72" s="167">
        <v>800</v>
      </c>
      <c r="J72" s="167"/>
      <c r="K72" s="167"/>
      <c r="L72" s="167"/>
      <c r="M72" s="166"/>
      <c r="N72" s="166"/>
      <c r="O72" s="166"/>
      <c r="P72" s="166"/>
      <c r="Q72" s="166"/>
      <c r="R72" s="189">
        <f t="shared" si="4"/>
        <v>11.6</v>
      </c>
      <c r="S72" s="166" t="s">
        <v>725</v>
      </c>
    </row>
    <row r="73" s="153" customFormat="1" ht="24" customHeight="1" spans="1:19">
      <c r="A73" s="166">
        <f t="shared" si="2"/>
        <v>63</v>
      </c>
      <c r="B73" s="167" t="s">
        <v>19</v>
      </c>
      <c r="C73" s="167" t="s">
        <v>22</v>
      </c>
      <c r="D73" s="167" t="s">
        <v>797</v>
      </c>
      <c r="E73" s="167" t="s">
        <v>664</v>
      </c>
      <c r="F73" s="181" t="s">
        <v>100</v>
      </c>
      <c r="G73" s="167" t="s">
        <v>60</v>
      </c>
      <c r="H73" s="181">
        <v>0.3</v>
      </c>
      <c r="I73" s="167">
        <v>500</v>
      </c>
      <c r="J73" s="167"/>
      <c r="K73" s="167"/>
      <c r="L73" s="167"/>
      <c r="M73" s="166"/>
      <c r="N73" s="166"/>
      <c r="O73" s="166"/>
      <c r="P73" s="166"/>
      <c r="Q73" s="166"/>
      <c r="R73" s="189">
        <f t="shared" si="4"/>
        <v>7.25</v>
      </c>
      <c r="S73" s="166" t="s">
        <v>725</v>
      </c>
    </row>
    <row r="74" s="153" customFormat="1" ht="24" customHeight="1" spans="1:19">
      <c r="A74" s="166">
        <f t="shared" si="2"/>
        <v>64</v>
      </c>
      <c r="B74" s="167" t="s">
        <v>19</v>
      </c>
      <c r="C74" s="167" t="s">
        <v>22</v>
      </c>
      <c r="D74" s="167" t="s">
        <v>798</v>
      </c>
      <c r="E74" s="167" t="s">
        <v>665</v>
      </c>
      <c r="F74" s="181" t="s">
        <v>100</v>
      </c>
      <c r="G74" s="167" t="s">
        <v>82</v>
      </c>
      <c r="H74" s="181">
        <v>0.5</v>
      </c>
      <c r="I74" s="167">
        <v>600</v>
      </c>
      <c r="J74" s="167"/>
      <c r="K74" s="167"/>
      <c r="L74" s="167"/>
      <c r="M74" s="166"/>
      <c r="N74" s="166"/>
      <c r="O74" s="166"/>
      <c r="P74" s="166"/>
      <c r="Q74" s="166"/>
      <c r="R74" s="189">
        <f t="shared" ref="R74:R137" si="5">J74*0.4461+K74*0.1485+L74*0.15*0.004+I74*0.0145+M74*0.145+N74*0.015+O74*0.01+P74*0.16+Q74*0.2</f>
        <v>8.7</v>
      </c>
      <c r="S74" s="166" t="s">
        <v>725</v>
      </c>
    </row>
    <row r="75" s="153" customFormat="1" ht="24" customHeight="1" spans="1:19">
      <c r="A75" s="166">
        <f t="shared" ref="A75:A138" si="6">ROW()-10</f>
        <v>65</v>
      </c>
      <c r="B75" s="167" t="s">
        <v>19</v>
      </c>
      <c r="C75" s="167" t="s">
        <v>22</v>
      </c>
      <c r="D75" s="167" t="s">
        <v>799</v>
      </c>
      <c r="E75" s="167" t="s">
        <v>664</v>
      </c>
      <c r="F75" s="181" t="s">
        <v>800</v>
      </c>
      <c r="G75" s="167" t="s">
        <v>801</v>
      </c>
      <c r="H75" s="181">
        <v>0.1</v>
      </c>
      <c r="I75" s="167">
        <v>40</v>
      </c>
      <c r="J75" s="167"/>
      <c r="K75" s="167"/>
      <c r="L75" s="167"/>
      <c r="M75" s="166"/>
      <c r="N75" s="166"/>
      <c r="O75" s="166"/>
      <c r="P75" s="166"/>
      <c r="Q75" s="166"/>
      <c r="R75" s="189">
        <f t="shared" si="5"/>
        <v>0.58</v>
      </c>
      <c r="S75" s="166" t="s">
        <v>725</v>
      </c>
    </row>
    <row r="76" s="153" customFormat="1" ht="24" customHeight="1" spans="1:19">
      <c r="A76" s="166">
        <f t="shared" si="6"/>
        <v>66</v>
      </c>
      <c r="B76" s="167" t="s">
        <v>19</v>
      </c>
      <c r="C76" s="167" t="s">
        <v>22</v>
      </c>
      <c r="D76" s="167" t="s">
        <v>802</v>
      </c>
      <c r="E76" s="167" t="s">
        <v>664</v>
      </c>
      <c r="F76" s="181" t="s">
        <v>801</v>
      </c>
      <c r="G76" s="167" t="s">
        <v>803</v>
      </c>
      <c r="H76" s="181">
        <v>0.1</v>
      </c>
      <c r="I76" s="167">
        <v>40</v>
      </c>
      <c r="J76" s="167"/>
      <c r="K76" s="167"/>
      <c r="L76" s="167"/>
      <c r="M76" s="166"/>
      <c r="N76" s="166"/>
      <c r="O76" s="166"/>
      <c r="P76" s="166"/>
      <c r="Q76" s="166"/>
      <c r="R76" s="189">
        <f t="shared" si="5"/>
        <v>0.58</v>
      </c>
      <c r="S76" s="166" t="s">
        <v>725</v>
      </c>
    </row>
    <row r="77" s="153" customFormat="1" ht="24" customHeight="1" spans="1:19">
      <c r="A77" s="166">
        <f t="shared" si="6"/>
        <v>67</v>
      </c>
      <c r="B77" s="167" t="s">
        <v>19</v>
      </c>
      <c r="C77" s="167" t="s">
        <v>22</v>
      </c>
      <c r="D77" s="167" t="s">
        <v>804</v>
      </c>
      <c r="E77" s="167" t="s">
        <v>664</v>
      </c>
      <c r="F77" s="181" t="s">
        <v>805</v>
      </c>
      <c r="G77" s="167" t="s">
        <v>806</v>
      </c>
      <c r="H77" s="181">
        <v>0.2</v>
      </c>
      <c r="I77" s="167">
        <v>100</v>
      </c>
      <c r="J77" s="167"/>
      <c r="K77" s="167"/>
      <c r="L77" s="167"/>
      <c r="M77" s="166"/>
      <c r="N77" s="166"/>
      <c r="O77" s="166"/>
      <c r="P77" s="166"/>
      <c r="Q77" s="166"/>
      <c r="R77" s="189">
        <f t="shared" si="5"/>
        <v>1.45</v>
      </c>
      <c r="S77" s="166" t="s">
        <v>725</v>
      </c>
    </row>
    <row r="78" s="153" customFormat="1" ht="24" customHeight="1" spans="1:19">
      <c r="A78" s="166">
        <f t="shared" si="6"/>
        <v>68</v>
      </c>
      <c r="B78" s="167" t="s">
        <v>19</v>
      </c>
      <c r="C78" s="167" t="s">
        <v>22</v>
      </c>
      <c r="D78" s="167" t="s">
        <v>807</v>
      </c>
      <c r="E78" s="167" t="s">
        <v>664</v>
      </c>
      <c r="F78" s="181" t="s">
        <v>808</v>
      </c>
      <c r="G78" s="167" t="s">
        <v>809</v>
      </c>
      <c r="H78" s="181">
        <v>1.7</v>
      </c>
      <c r="I78" s="167">
        <v>552</v>
      </c>
      <c r="J78" s="167"/>
      <c r="K78" s="167"/>
      <c r="L78" s="167"/>
      <c r="M78" s="166"/>
      <c r="N78" s="166"/>
      <c r="O78" s="166"/>
      <c r="P78" s="166"/>
      <c r="Q78" s="166"/>
      <c r="R78" s="189">
        <f t="shared" si="5"/>
        <v>8.004</v>
      </c>
      <c r="S78" s="166" t="s">
        <v>725</v>
      </c>
    </row>
    <row r="79" s="153" customFormat="1" ht="24" customHeight="1" spans="1:19">
      <c r="A79" s="166">
        <f t="shared" si="6"/>
        <v>69</v>
      </c>
      <c r="B79" s="167" t="s">
        <v>19</v>
      </c>
      <c r="C79" s="167" t="s">
        <v>22</v>
      </c>
      <c r="D79" s="167" t="s">
        <v>810</v>
      </c>
      <c r="E79" s="167" t="s">
        <v>664</v>
      </c>
      <c r="F79" s="181" t="s">
        <v>805</v>
      </c>
      <c r="G79" s="167" t="s">
        <v>811</v>
      </c>
      <c r="H79" s="181">
        <v>1.4</v>
      </c>
      <c r="I79" s="167">
        <v>212</v>
      </c>
      <c r="J79" s="167"/>
      <c r="K79" s="167"/>
      <c r="L79" s="167"/>
      <c r="M79" s="166"/>
      <c r="N79" s="166"/>
      <c r="O79" s="166"/>
      <c r="P79" s="166"/>
      <c r="Q79" s="166"/>
      <c r="R79" s="189">
        <f t="shared" si="5"/>
        <v>3.074</v>
      </c>
      <c r="S79" s="166" t="s">
        <v>725</v>
      </c>
    </row>
    <row r="80" s="153" customFormat="1" ht="24" customHeight="1" spans="1:19">
      <c r="A80" s="166">
        <f t="shared" si="6"/>
        <v>70</v>
      </c>
      <c r="B80" s="167" t="s">
        <v>19</v>
      </c>
      <c r="C80" s="167" t="s">
        <v>22</v>
      </c>
      <c r="D80" s="167" t="s">
        <v>812</v>
      </c>
      <c r="E80" s="167" t="s">
        <v>664</v>
      </c>
      <c r="F80" s="181" t="s">
        <v>813</v>
      </c>
      <c r="G80" s="167" t="s">
        <v>761</v>
      </c>
      <c r="H80" s="181">
        <v>0.1</v>
      </c>
      <c r="I80" s="167">
        <v>60</v>
      </c>
      <c r="J80" s="167"/>
      <c r="K80" s="167"/>
      <c r="L80" s="167"/>
      <c r="M80" s="166"/>
      <c r="N80" s="166"/>
      <c r="O80" s="166"/>
      <c r="P80" s="166"/>
      <c r="Q80" s="166"/>
      <c r="R80" s="189">
        <f t="shared" si="5"/>
        <v>0.87</v>
      </c>
      <c r="S80" s="166" t="s">
        <v>725</v>
      </c>
    </row>
    <row r="81" s="153" customFormat="1" ht="24" customHeight="1" spans="1:19">
      <c r="A81" s="166">
        <f t="shared" si="6"/>
        <v>71</v>
      </c>
      <c r="B81" s="167" t="s">
        <v>19</v>
      </c>
      <c r="C81" s="167" t="s">
        <v>22</v>
      </c>
      <c r="D81" s="167" t="s">
        <v>814</v>
      </c>
      <c r="E81" s="167" t="s">
        <v>664</v>
      </c>
      <c r="F81" s="181" t="s">
        <v>815</v>
      </c>
      <c r="G81" s="167" t="s">
        <v>816</v>
      </c>
      <c r="H81" s="181">
        <v>0.1</v>
      </c>
      <c r="I81" s="167">
        <v>52</v>
      </c>
      <c r="J81" s="167"/>
      <c r="K81" s="167"/>
      <c r="L81" s="167"/>
      <c r="M81" s="166"/>
      <c r="N81" s="166"/>
      <c r="O81" s="166"/>
      <c r="P81" s="166"/>
      <c r="Q81" s="166"/>
      <c r="R81" s="189">
        <f t="shared" si="5"/>
        <v>0.754</v>
      </c>
      <c r="S81" s="166" t="s">
        <v>725</v>
      </c>
    </row>
    <row r="82" s="153" customFormat="1" ht="24" customHeight="1" spans="1:19">
      <c r="A82" s="166">
        <f t="shared" si="6"/>
        <v>72</v>
      </c>
      <c r="B82" s="167" t="s">
        <v>19</v>
      </c>
      <c r="C82" s="167" t="s">
        <v>22</v>
      </c>
      <c r="D82" s="167" t="s">
        <v>817</v>
      </c>
      <c r="E82" s="167" t="s">
        <v>664</v>
      </c>
      <c r="F82" s="181" t="s">
        <v>818</v>
      </c>
      <c r="G82" s="167" t="s">
        <v>819</v>
      </c>
      <c r="H82" s="181">
        <v>0.4</v>
      </c>
      <c r="I82" s="167">
        <v>360</v>
      </c>
      <c r="J82" s="167"/>
      <c r="K82" s="167"/>
      <c r="L82" s="167"/>
      <c r="M82" s="166"/>
      <c r="N82" s="166"/>
      <c r="O82" s="166"/>
      <c r="P82" s="166"/>
      <c r="Q82" s="166"/>
      <c r="R82" s="189">
        <f t="shared" si="5"/>
        <v>5.22</v>
      </c>
      <c r="S82" s="166" t="s">
        <v>725</v>
      </c>
    </row>
    <row r="83" s="153" customFormat="1" ht="24" customHeight="1" spans="1:19">
      <c r="A83" s="166">
        <f t="shared" si="6"/>
        <v>73</v>
      </c>
      <c r="B83" s="167" t="s">
        <v>19</v>
      </c>
      <c r="C83" s="167" t="s">
        <v>22</v>
      </c>
      <c r="D83" s="167" t="s">
        <v>820</v>
      </c>
      <c r="E83" s="167" t="s">
        <v>664</v>
      </c>
      <c r="F83" s="181" t="s">
        <v>801</v>
      </c>
      <c r="G83" s="167" t="s">
        <v>821</v>
      </c>
      <c r="H83" s="181">
        <v>2.2</v>
      </c>
      <c r="I83" s="167">
        <v>492</v>
      </c>
      <c r="J83" s="167"/>
      <c r="K83" s="167"/>
      <c r="L83" s="167"/>
      <c r="M83" s="166"/>
      <c r="N83" s="166"/>
      <c r="O83" s="166"/>
      <c r="P83" s="166"/>
      <c r="Q83" s="166"/>
      <c r="R83" s="189">
        <f t="shared" si="5"/>
        <v>7.134</v>
      </c>
      <c r="S83" s="166" t="s">
        <v>725</v>
      </c>
    </row>
    <row r="84" s="153" customFormat="1" ht="24" customHeight="1" spans="1:19">
      <c r="A84" s="166">
        <f t="shared" si="6"/>
        <v>74</v>
      </c>
      <c r="B84" s="167" t="s">
        <v>19</v>
      </c>
      <c r="C84" s="167" t="s">
        <v>22</v>
      </c>
      <c r="D84" s="167" t="s">
        <v>822</v>
      </c>
      <c r="E84" s="167" t="s">
        <v>664</v>
      </c>
      <c r="F84" s="181" t="s">
        <v>823</v>
      </c>
      <c r="G84" s="167" t="s">
        <v>824</v>
      </c>
      <c r="H84" s="181">
        <v>0.2</v>
      </c>
      <c r="I84" s="167">
        <v>152</v>
      </c>
      <c r="J84" s="167"/>
      <c r="K84" s="167"/>
      <c r="L84" s="167"/>
      <c r="M84" s="166"/>
      <c r="N84" s="166"/>
      <c r="O84" s="166"/>
      <c r="P84" s="166"/>
      <c r="Q84" s="166"/>
      <c r="R84" s="189">
        <f t="shared" si="5"/>
        <v>2.204</v>
      </c>
      <c r="S84" s="166" t="s">
        <v>725</v>
      </c>
    </row>
    <row r="85" s="153" customFormat="1" ht="24" customHeight="1" spans="1:19">
      <c r="A85" s="166">
        <f t="shared" si="6"/>
        <v>75</v>
      </c>
      <c r="B85" s="167" t="s">
        <v>19</v>
      </c>
      <c r="C85" s="167" t="s">
        <v>22</v>
      </c>
      <c r="D85" s="167" t="s">
        <v>825</v>
      </c>
      <c r="E85" s="167" t="s">
        <v>664</v>
      </c>
      <c r="F85" s="181" t="s">
        <v>749</v>
      </c>
      <c r="G85" s="167" t="s">
        <v>826</v>
      </c>
      <c r="H85" s="181">
        <v>0.2</v>
      </c>
      <c r="I85" s="167">
        <v>152</v>
      </c>
      <c r="J85" s="167"/>
      <c r="K85" s="167"/>
      <c r="L85" s="167"/>
      <c r="M85" s="166"/>
      <c r="N85" s="166"/>
      <c r="O85" s="166"/>
      <c r="P85" s="166"/>
      <c r="Q85" s="166"/>
      <c r="R85" s="189">
        <f t="shared" si="5"/>
        <v>2.204</v>
      </c>
      <c r="S85" s="166" t="s">
        <v>725</v>
      </c>
    </row>
    <row r="86" s="153" customFormat="1" ht="24" customHeight="1" spans="1:19">
      <c r="A86" s="166">
        <f t="shared" si="6"/>
        <v>76</v>
      </c>
      <c r="B86" s="167" t="s">
        <v>19</v>
      </c>
      <c r="C86" s="167" t="s">
        <v>22</v>
      </c>
      <c r="D86" s="167" t="s">
        <v>827</v>
      </c>
      <c r="E86" s="167" t="s">
        <v>664</v>
      </c>
      <c r="F86" s="181" t="s">
        <v>828</v>
      </c>
      <c r="G86" s="167" t="s">
        <v>829</v>
      </c>
      <c r="H86" s="181">
        <v>4.8</v>
      </c>
      <c r="I86" s="167">
        <v>1900</v>
      </c>
      <c r="J86" s="167"/>
      <c r="K86" s="167"/>
      <c r="L86" s="167"/>
      <c r="M86" s="166"/>
      <c r="N86" s="166"/>
      <c r="O86" s="166"/>
      <c r="P86" s="166"/>
      <c r="Q86" s="166"/>
      <c r="R86" s="189">
        <f t="shared" si="5"/>
        <v>27.55</v>
      </c>
      <c r="S86" s="166" t="s">
        <v>725</v>
      </c>
    </row>
    <row r="87" s="153" customFormat="1" ht="24" customHeight="1" spans="1:19">
      <c r="A87" s="166">
        <f t="shared" si="6"/>
        <v>77</v>
      </c>
      <c r="B87" s="167" t="s">
        <v>19</v>
      </c>
      <c r="C87" s="167" t="s">
        <v>22</v>
      </c>
      <c r="D87" s="167" t="s">
        <v>830</v>
      </c>
      <c r="E87" s="167" t="s">
        <v>664</v>
      </c>
      <c r="F87" s="181" t="s">
        <v>813</v>
      </c>
      <c r="G87" s="167" t="s">
        <v>831</v>
      </c>
      <c r="H87" s="181">
        <v>2.1</v>
      </c>
      <c r="I87" s="167">
        <v>580</v>
      </c>
      <c r="J87" s="167"/>
      <c r="K87" s="167"/>
      <c r="L87" s="167"/>
      <c r="M87" s="166"/>
      <c r="N87" s="166"/>
      <c r="O87" s="166"/>
      <c r="P87" s="166"/>
      <c r="Q87" s="166"/>
      <c r="R87" s="189">
        <f t="shared" si="5"/>
        <v>8.41</v>
      </c>
      <c r="S87" s="166" t="s">
        <v>725</v>
      </c>
    </row>
    <row r="88" s="153" customFormat="1" ht="24" customHeight="1" spans="1:19">
      <c r="A88" s="166">
        <f t="shared" si="6"/>
        <v>78</v>
      </c>
      <c r="B88" s="167" t="s">
        <v>19</v>
      </c>
      <c r="C88" s="167" t="s">
        <v>22</v>
      </c>
      <c r="D88" s="167" t="s">
        <v>832</v>
      </c>
      <c r="E88" s="167" t="s">
        <v>664</v>
      </c>
      <c r="F88" s="181" t="s">
        <v>833</v>
      </c>
      <c r="G88" s="167" t="s">
        <v>834</v>
      </c>
      <c r="H88" s="181">
        <v>0.1</v>
      </c>
      <c r="I88" s="167">
        <v>72</v>
      </c>
      <c r="J88" s="167"/>
      <c r="K88" s="167"/>
      <c r="L88" s="167"/>
      <c r="M88" s="166"/>
      <c r="N88" s="166"/>
      <c r="O88" s="166"/>
      <c r="P88" s="166"/>
      <c r="Q88" s="166"/>
      <c r="R88" s="189">
        <f t="shared" si="5"/>
        <v>1.044</v>
      </c>
      <c r="S88" s="166" t="s">
        <v>725</v>
      </c>
    </row>
    <row r="89" s="153" customFormat="1" ht="24" customHeight="1" spans="1:19">
      <c r="A89" s="166">
        <f t="shared" si="6"/>
        <v>79</v>
      </c>
      <c r="B89" s="167" t="s">
        <v>19</v>
      </c>
      <c r="C89" s="167" t="s">
        <v>22</v>
      </c>
      <c r="D89" s="167" t="s">
        <v>835</v>
      </c>
      <c r="E89" s="167" t="s">
        <v>664</v>
      </c>
      <c r="F89" s="181" t="s">
        <v>836</v>
      </c>
      <c r="G89" s="167" t="s">
        <v>766</v>
      </c>
      <c r="H89" s="181">
        <v>0.2</v>
      </c>
      <c r="I89" s="167">
        <v>152</v>
      </c>
      <c r="J89" s="167"/>
      <c r="K89" s="167"/>
      <c r="L89" s="167"/>
      <c r="M89" s="166"/>
      <c r="N89" s="166"/>
      <c r="O89" s="166"/>
      <c r="P89" s="166"/>
      <c r="Q89" s="166"/>
      <c r="R89" s="189">
        <f t="shared" si="5"/>
        <v>2.204</v>
      </c>
      <c r="S89" s="166" t="s">
        <v>725</v>
      </c>
    </row>
    <row r="90" s="153" customFormat="1" ht="24" customHeight="1" spans="1:19">
      <c r="A90" s="166">
        <f t="shared" si="6"/>
        <v>80</v>
      </c>
      <c r="B90" s="167" t="s">
        <v>19</v>
      </c>
      <c r="C90" s="167" t="s">
        <v>22</v>
      </c>
      <c r="D90" s="167" t="s">
        <v>837</v>
      </c>
      <c r="E90" s="167" t="s">
        <v>664</v>
      </c>
      <c r="F90" s="181" t="s">
        <v>100</v>
      </c>
      <c r="G90" s="167" t="s">
        <v>163</v>
      </c>
      <c r="H90" s="181">
        <v>1.2</v>
      </c>
      <c r="I90" s="167">
        <v>800</v>
      </c>
      <c r="J90" s="167"/>
      <c r="K90" s="167"/>
      <c r="L90" s="167"/>
      <c r="M90" s="166"/>
      <c r="N90" s="166"/>
      <c r="O90" s="166"/>
      <c r="P90" s="166"/>
      <c r="Q90" s="166"/>
      <c r="R90" s="189">
        <f t="shared" si="5"/>
        <v>11.6</v>
      </c>
      <c r="S90" s="166" t="s">
        <v>725</v>
      </c>
    </row>
    <row r="91" s="153" customFormat="1" ht="24" customHeight="1" spans="1:19">
      <c r="A91" s="166">
        <f t="shared" si="6"/>
        <v>81</v>
      </c>
      <c r="B91" s="167" t="s">
        <v>19</v>
      </c>
      <c r="C91" s="167" t="s">
        <v>22</v>
      </c>
      <c r="D91" s="167" t="s">
        <v>838</v>
      </c>
      <c r="E91" s="167" t="s">
        <v>664</v>
      </c>
      <c r="F91" s="181" t="s">
        <v>100</v>
      </c>
      <c r="G91" s="167" t="s">
        <v>839</v>
      </c>
      <c r="H91" s="181">
        <v>1.8</v>
      </c>
      <c r="I91" s="167">
        <v>800</v>
      </c>
      <c r="J91" s="167"/>
      <c r="K91" s="167"/>
      <c r="L91" s="167"/>
      <c r="M91" s="166"/>
      <c r="N91" s="166"/>
      <c r="O91" s="166"/>
      <c r="P91" s="166"/>
      <c r="Q91" s="166"/>
      <c r="R91" s="189">
        <f t="shared" si="5"/>
        <v>11.6</v>
      </c>
      <c r="S91" s="166" t="s">
        <v>725</v>
      </c>
    </row>
    <row r="92" s="153" customFormat="1" ht="24" customHeight="1" spans="1:19">
      <c r="A92" s="166">
        <f t="shared" si="6"/>
        <v>82</v>
      </c>
      <c r="B92" s="167" t="s">
        <v>19</v>
      </c>
      <c r="C92" s="167" t="s">
        <v>22</v>
      </c>
      <c r="D92" s="167" t="s">
        <v>840</v>
      </c>
      <c r="E92" s="167" t="s">
        <v>664</v>
      </c>
      <c r="F92" s="181" t="s">
        <v>100</v>
      </c>
      <c r="G92" s="167" t="s">
        <v>82</v>
      </c>
      <c r="H92" s="181">
        <v>0.5</v>
      </c>
      <c r="I92" s="167">
        <v>52</v>
      </c>
      <c r="J92" s="167"/>
      <c r="K92" s="167"/>
      <c r="L92" s="167"/>
      <c r="M92" s="166"/>
      <c r="N92" s="166"/>
      <c r="O92" s="166"/>
      <c r="P92" s="166"/>
      <c r="Q92" s="166"/>
      <c r="R92" s="189">
        <f t="shared" si="5"/>
        <v>0.754</v>
      </c>
      <c r="S92" s="166" t="s">
        <v>725</v>
      </c>
    </row>
    <row r="93" s="153" customFormat="1" ht="24" customHeight="1" spans="1:19">
      <c r="A93" s="166">
        <f t="shared" si="6"/>
        <v>83</v>
      </c>
      <c r="B93" s="167" t="s">
        <v>19</v>
      </c>
      <c r="C93" s="167" t="s">
        <v>22</v>
      </c>
      <c r="D93" s="167" t="s">
        <v>841</v>
      </c>
      <c r="E93" s="167" t="s">
        <v>665</v>
      </c>
      <c r="F93" s="181" t="s">
        <v>100</v>
      </c>
      <c r="G93" s="167" t="s">
        <v>842</v>
      </c>
      <c r="H93" s="181">
        <v>0.9</v>
      </c>
      <c r="I93" s="167">
        <v>452</v>
      </c>
      <c r="J93" s="167"/>
      <c r="K93" s="167"/>
      <c r="L93" s="167"/>
      <c r="M93" s="166"/>
      <c r="N93" s="166"/>
      <c r="O93" s="166"/>
      <c r="P93" s="166"/>
      <c r="Q93" s="166"/>
      <c r="R93" s="189">
        <f t="shared" si="5"/>
        <v>6.554</v>
      </c>
      <c r="S93" s="166" t="s">
        <v>725</v>
      </c>
    </row>
    <row r="94" s="153" customFormat="1" ht="24" customHeight="1" spans="1:19">
      <c r="A94" s="166">
        <f t="shared" si="6"/>
        <v>84</v>
      </c>
      <c r="B94" s="167" t="s">
        <v>19</v>
      </c>
      <c r="C94" s="167" t="s">
        <v>22</v>
      </c>
      <c r="D94" s="167" t="s">
        <v>843</v>
      </c>
      <c r="E94" s="167" t="s">
        <v>664</v>
      </c>
      <c r="F94" s="181" t="s">
        <v>100</v>
      </c>
      <c r="G94" s="167" t="s">
        <v>124</v>
      </c>
      <c r="H94" s="181">
        <v>3</v>
      </c>
      <c r="I94" s="167">
        <v>500</v>
      </c>
      <c r="J94" s="167"/>
      <c r="K94" s="167"/>
      <c r="L94" s="167"/>
      <c r="M94" s="166"/>
      <c r="N94" s="166"/>
      <c r="O94" s="166"/>
      <c r="P94" s="166"/>
      <c r="Q94" s="166"/>
      <c r="R94" s="189">
        <f t="shared" si="5"/>
        <v>7.25</v>
      </c>
      <c r="S94" s="166" t="s">
        <v>725</v>
      </c>
    </row>
    <row r="95" s="153" customFormat="1" ht="24" customHeight="1" spans="1:19">
      <c r="A95" s="166">
        <f t="shared" si="6"/>
        <v>85</v>
      </c>
      <c r="B95" s="167" t="s">
        <v>19</v>
      </c>
      <c r="C95" s="167" t="s">
        <v>22</v>
      </c>
      <c r="D95" s="167" t="s">
        <v>844</v>
      </c>
      <c r="E95" s="167" t="s">
        <v>664</v>
      </c>
      <c r="F95" s="181" t="s">
        <v>100</v>
      </c>
      <c r="G95" s="167" t="s">
        <v>65</v>
      </c>
      <c r="H95" s="181">
        <v>2.6</v>
      </c>
      <c r="I95" s="167">
        <v>1000</v>
      </c>
      <c r="J95" s="167"/>
      <c r="K95" s="167"/>
      <c r="L95" s="167"/>
      <c r="M95" s="166"/>
      <c r="N95" s="166"/>
      <c r="O95" s="166"/>
      <c r="P95" s="166"/>
      <c r="Q95" s="166"/>
      <c r="R95" s="189">
        <f t="shared" si="5"/>
        <v>14.5</v>
      </c>
      <c r="S95" s="166" t="s">
        <v>725</v>
      </c>
    </row>
    <row r="96" s="153" customFormat="1" ht="24" customHeight="1" spans="1:19">
      <c r="A96" s="166">
        <f t="shared" si="6"/>
        <v>86</v>
      </c>
      <c r="B96" s="167" t="s">
        <v>19</v>
      </c>
      <c r="C96" s="167" t="s">
        <v>22</v>
      </c>
      <c r="D96" s="167" t="s">
        <v>794</v>
      </c>
      <c r="E96" s="167" t="s">
        <v>664</v>
      </c>
      <c r="F96" s="181" t="s">
        <v>100</v>
      </c>
      <c r="G96" s="167" t="s">
        <v>133</v>
      </c>
      <c r="H96" s="181">
        <v>1.6</v>
      </c>
      <c r="I96" s="167">
        <v>300</v>
      </c>
      <c r="J96" s="167"/>
      <c r="K96" s="167"/>
      <c r="L96" s="167"/>
      <c r="M96" s="166"/>
      <c r="N96" s="166"/>
      <c r="O96" s="166"/>
      <c r="P96" s="166"/>
      <c r="Q96" s="166"/>
      <c r="R96" s="189">
        <f t="shared" si="5"/>
        <v>4.35</v>
      </c>
      <c r="S96" s="166" t="s">
        <v>725</v>
      </c>
    </row>
    <row r="97" s="153" customFormat="1" ht="24" customHeight="1" spans="1:19">
      <c r="A97" s="166">
        <f t="shared" si="6"/>
        <v>87</v>
      </c>
      <c r="B97" s="167" t="s">
        <v>19</v>
      </c>
      <c r="C97" s="167" t="s">
        <v>22</v>
      </c>
      <c r="D97" s="167" t="s">
        <v>845</v>
      </c>
      <c r="E97" s="167" t="s">
        <v>664</v>
      </c>
      <c r="F97" s="181" t="s">
        <v>100</v>
      </c>
      <c r="G97" s="167" t="s">
        <v>278</v>
      </c>
      <c r="H97" s="181">
        <v>3.5</v>
      </c>
      <c r="I97" s="167">
        <v>1500</v>
      </c>
      <c r="J97" s="167"/>
      <c r="K97" s="167"/>
      <c r="L97" s="167"/>
      <c r="M97" s="166"/>
      <c r="N97" s="166"/>
      <c r="O97" s="166"/>
      <c r="P97" s="166"/>
      <c r="Q97" s="166"/>
      <c r="R97" s="189">
        <f t="shared" si="5"/>
        <v>21.75</v>
      </c>
      <c r="S97" s="166" t="s">
        <v>725</v>
      </c>
    </row>
    <row r="98" s="153" customFormat="1" ht="24" customHeight="1" spans="1:19">
      <c r="A98" s="166">
        <f t="shared" si="6"/>
        <v>88</v>
      </c>
      <c r="B98" s="167" t="s">
        <v>19</v>
      </c>
      <c r="C98" s="167" t="s">
        <v>22</v>
      </c>
      <c r="D98" s="167" t="s">
        <v>846</v>
      </c>
      <c r="E98" s="167" t="s">
        <v>664</v>
      </c>
      <c r="F98" s="181" t="s">
        <v>100</v>
      </c>
      <c r="G98" s="167" t="s">
        <v>49</v>
      </c>
      <c r="H98" s="181">
        <v>2.2</v>
      </c>
      <c r="I98" s="167">
        <v>200</v>
      </c>
      <c r="J98" s="167"/>
      <c r="K98" s="167"/>
      <c r="L98" s="167"/>
      <c r="M98" s="166"/>
      <c r="N98" s="166"/>
      <c r="O98" s="166"/>
      <c r="P98" s="166"/>
      <c r="Q98" s="166"/>
      <c r="R98" s="189">
        <f t="shared" si="5"/>
        <v>2.9</v>
      </c>
      <c r="S98" s="166" t="s">
        <v>725</v>
      </c>
    </row>
    <row r="99" s="153" customFormat="1" ht="24" customHeight="1" spans="1:19">
      <c r="A99" s="166">
        <f t="shared" si="6"/>
        <v>89</v>
      </c>
      <c r="B99" s="167" t="s">
        <v>19</v>
      </c>
      <c r="C99" s="167" t="s">
        <v>22</v>
      </c>
      <c r="D99" s="167" t="s">
        <v>847</v>
      </c>
      <c r="E99" s="167" t="s">
        <v>664</v>
      </c>
      <c r="F99" s="181" t="s">
        <v>100</v>
      </c>
      <c r="G99" s="167" t="s">
        <v>72</v>
      </c>
      <c r="H99" s="181">
        <v>1</v>
      </c>
      <c r="I99" s="167">
        <v>1800</v>
      </c>
      <c r="J99" s="167"/>
      <c r="K99" s="167"/>
      <c r="L99" s="167"/>
      <c r="M99" s="166"/>
      <c r="N99" s="166"/>
      <c r="O99" s="166"/>
      <c r="P99" s="166"/>
      <c r="Q99" s="166"/>
      <c r="R99" s="189">
        <f t="shared" si="5"/>
        <v>26.1</v>
      </c>
      <c r="S99" s="166" t="s">
        <v>725</v>
      </c>
    </row>
    <row r="100" s="153" customFormat="1" ht="24" customHeight="1" spans="1:19">
      <c r="A100" s="166">
        <f t="shared" si="6"/>
        <v>90</v>
      </c>
      <c r="B100" s="167" t="s">
        <v>19</v>
      </c>
      <c r="C100" s="167" t="s">
        <v>22</v>
      </c>
      <c r="D100" s="167" t="s">
        <v>848</v>
      </c>
      <c r="E100" s="167" t="s">
        <v>665</v>
      </c>
      <c r="F100" s="181" t="s">
        <v>100</v>
      </c>
      <c r="G100" s="167" t="s">
        <v>133</v>
      </c>
      <c r="H100" s="181">
        <v>1.6</v>
      </c>
      <c r="I100" s="167">
        <v>400</v>
      </c>
      <c r="J100" s="167"/>
      <c r="K100" s="167"/>
      <c r="L100" s="167"/>
      <c r="M100" s="166"/>
      <c r="N100" s="166"/>
      <c r="O100" s="166"/>
      <c r="P100" s="166"/>
      <c r="Q100" s="166"/>
      <c r="R100" s="189">
        <f t="shared" si="5"/>
        <v>5.8</v>
      </c>
      <c r="S100" s="166" t="s">
        <v>725</v>
      </c>
    </row>
    <row r="101" s="153" customFormat="1" ht="24" customHeight="1" spans="1:19">
      <c r="A101" s="166">
        <f t="shared" si="6"/>
        <v>91</v>
      </c>
      <c r="B101" s="167" t="s">
        <v>19</v>
      </c>
      <c r="C101" s="167" t="s">
        <v>22</v>
      </c>
      <c r="D101" s="167" t="s">
        <v>849</v>
      </c>
      <c r="E101" s="167" t="s">
        <v>664</v>
      </c>
      <c r="F101" s="181" t="s">
        <v>100</v>
      </c>
      <c r="G101" s="167" t="s">
        <v>133</v>
      </c>
      <c r="H101" s="181">
        <v>1.6</v>
      </c>
      <c r="I101" s="167">
        <v>800</v>
      </c>
      <c r="J101" s="167"/>
      <c r="K101" s="167"/>
      <c r="L101" s="167"/>
      <c r="M101" s="166"/>
      <c r="N101" s="166"/>
      <c r="O101" s="166"/>
      <c r="P101" s="166"/>
      <c r="Q101" s="166"/>
      <c r="R101" s="189">
        <f t="shared" si="5"/>
        <v>11.6</v>
      </c>
      <c r="S101" s="166" t="s">
        <v>725</v>
      </c>
    </row>
    <row r="102" s="153" customFormat="1" ht="24" customHeight="1" spans="1:19">
      <c r="A102" s="166">
        <f t="shared" si="6"/>
        <v>92</v>
      </c>
      <c r="B102" s="167" t="s">
        <v>19</v>
      </c>
      <c r="C102" s="167" t="s">
        <v>22</v>
      </c>
      <c r="D102" s="167" t="s">
        <v>850</v>
      </c>
      <c r="E102" s="167" t="s">
        <v>665</v>
      </c>
      <c r="F102" s="181" t="s">
        <v>100</v>
      </c>
      <c r="G102" s="167" t="s">
        <v>49</v>
      </c>
      <c r="H102" s="181">
        <v>2.2</v>
      </c>
      <c r="I102" s="167">
        <v>800</v>
      </c>
      <c r="J102" s="167"/>
      <c r="K102" s="167"/>
      <c r="L102" s="167"/>
      <c r="M102" s="166"/>
      <c r="N102" s="166"/>
      <c r="O102" s="166"/>
      <c r="P102" s="166"/>
      <c r="Q102" s="166"/>
      <c r="R102" s="189">
        <f t="shared" si="5"/>
        <v>11.6</v>
      </c>
      <c r="S102" s="166" t="s">
        <v>725</v>
      </c>
    </row>
    <row r="103" s="153" customFormat="1" ht="24" customHeight="1" spans="1:19">
      <c r="A103" s="166">
        <f t="shared" si="6"/>
        <v>93</v>
      </c>
      <c r="B103" s="167" t="s">
        <v>19</v>
      </c>
      <c r="C103" s="167" t="s">
        <v>22</v>
      </c>
      <c r="D103" s="167" t="s">
        <v>851</v>
      </c>
      <c r="E103" s="167" t="s">
        <v>665</v>
      </c>
      <c r="F103" s="181" t="s">
        <v>100</v>
      </c>
      <c r="G103" s="167" t="s">
        <v>133</v>
      </c>
      <c r="H103" s="181">
        <v>1.6</v>
      </c>
      <c r="I103" s="167">
        <v>300</v>
      </c>
      <c r="J103" s="167"/>
      <c r="K103" s="167"/>
      <c r="L103" s="167"/>
      <c r="M103" s="166"/>
      <c r="N103" s="166"/>
      <c r="O103" s="166"/>
      <c r="P103" s="166"/>
      <c r="Q103" s="166"/>
      <c r="R103" s="189">
        <f t="shared" si="5"/>
        <v>4.35</v>
      </c>
      <c r="S103" s="166" t="s">
        <v>725</v>
      </c>
    </row>
    <row r="104" s="153" customFormat="1" ht="24" customHeight="1" spans="1:19">
      <c r="A104" s="166">
        <f t="shared" si="6"/>
        <v>94</v>
      </c>
      <c r="B104" s="167" t="s">
        <v>19</v>
      </c>
      <c r="C104" s="167" t="s">
        <v>22</v>
      </c>
      <c r="D104" s="167" t="s">
        <v>852</v>
      </c>
      <c r="E104" s="167" t="s">
        <v>664</v>
      </c>
      <c r="F104" s="181" t="s">
        <v>100</v>
      </c>
      <c r="G104" s="167" t="s">
        <v>263</v>
      </c>
      <c r="H104" s="181">
        <v>2.8</v>
      </c>
      <c r="I104" s="167">
        <v>800</v>
      </c>
      <c r="J104" s="167"/>
      <c r="K104" s="167"/>
      <c r="L104" s="167"/>
      <c r="M104" s="166"/>
      <c r="N104" s="166"/>
      <c r="O104" s="166"/>
      <c r="P104" s="166"/>
      <c r="Q104" s="166"/>
      <c r="R104" s="189">
        <f t="shared" si="5"/>
        <v>11.6</v>
      </c>
      <c r="S104" s="166" t="s">
        <v>725</v>
      </c>
    </row>
    <row r="105" s="153" customFormat="1" ht="24" customHeight="1" spans="1:19">
      <c r="A105" s="166">
        <f t="shared" si="6"/>
        <v>95</v>
      </c>
      <c r="B105" s="167" t="s">
        <v>19</v>
      </c>
      <c r="C105" s="167" t="s">
        <v>22</v>
      </c>
      <c r="D105" s="167" t="s">
        <v>853</v>
      </c>
      <c r="E105" s="167" t="s">
        <v>664</v>
      </c>
      <c r="F105" s="181" t="s">
        <v>100</v>
      </c>
      <c r="G105" s="167" t="s">
        <v>854</v>
      </c>
      <c r="H105" s="181">
        <v>2.5</v>
      </c>
      <c r="I105" s="167">
        <v>1000</v>
      </c>
      <c r="J105" s="167"/>
      <c r="K105" s="167"/>
      <c r="L105" s="167"/>
      <c r="M105" s="166"/>
      <c r="N105" s="166"/>
      <c r="O105" s="166"/>
      <c r="P105" s="166"/>
      <c r="Q105" s="166"/>
      <c r="R105" s="189">
        <f t="shared" si="5"/>
        <v>14.5</v>
      </c>
      <c r="S105" s="166" t="s">
        <v>725</v>
      </c>
    </row>
    <row r="106" s="153" customFormat="1" ht="24" customHeight="1" spans="1:19">
      <c r="A106" s="166">
        <f t="shared" si="6"/>
        <v>96</v>
      </c>
      <c r="B106" s="167" t="s">
        <v>19</v>
      </c>
      <c r="C106" s="167" t="s">
        <v>22</v>
      </c>
      <c r="D106" s="167" t="s">
        <v>855</v>
      </c>
      <c r="E106" s="167" t="s">
        <v>664</v>
      </c>
      <c r="F106" s="181" t="s">
        <v>100</v>
      </c>
      <c r="G106" s="167" t="s">
        <v>856</v>
      </c>
      <c r="H106" s="181">
        <v>0.8</v>
      </c>
      <c r="I106" s="167">
        <v>100</v>
      </c>
      <c r="J106" s="167"/>
      <c r="K106" s="167"/>
      <c r="L106" s="167"/>
      <c r="M106" s="166"/>
      <c r="N106" s="166"/>
      <c r="O106" s="166"/>
      <c r="P106" s="166"/>
      <c r="Q106" s="166"/>
      <c r="R106" s="189">
        <f t="shared" si="5"/>
        <v>1.45</v>
      </c>
      <c r="S106" s="166" t="s">
        <v>725</v>
      </c>
    </row>
    <row r="107" s="153" customFormat="1" ht="24" customHeight="1" spans="1:19">
      <c r="A107" s="166">
        <f t="shared" si="6"/>
        <v>97</v>
      </c>
      <c r="B107" s="167" t="s">
        <v>19</v>
      </c>
      <c r="C107" s="167" t="s">
        <v>22</v>
      </c>
      <c r="D107" s="167" t="s">
        <v>857</v>
      </c>
      <c r="E107" s="167" t="s">
        <v>662</v>
      </c>
      <c r="F107" s="181" t="s">
        <v>86</v>
      </c>
      <c r="G107" s="167" t="s">
        <v>858</v>
      </c>
      <c r="H107" s="181">
        <v>0.1</v>
      </c>
      <c r="I107" s="167">
        <v>100</v>
      </c>
      <c r="J107" s="167"/>
      <c r="K107" s="167"/>
      <c r="L107" s="167"/>
      <c r="M107" s="166"/>
      <c r="N107" s="166"/>
      <c r="O107" s="166"/>
      <c r="P107" s="166"/>
      <c r="Q107" s="166"/>
      <c r="R107" s="189">
        <f t="shared" si="5"/>
        <v>1.45</v>
      </c>
      <c r="S107" s="166" t="s">
        <v>669</v>
      </c>
    </row>
    <row r="108" s="153" customFormat="1" ht="24" customHeight="1" spans="1:19">
      <c r="A108" s="166">
        <f t="shared" si="6"/>
        <v>98</v>
      </c>
      <c r="B108" s="167" t="s">
        <v>19</v>
      </c>
      <c r="C108" s="167" t="s">
        <v>22</v>
      </c>
      <c r="D108" s="167" t="s">
        <v>857</v>
      </c>
      <c r="E108" s="167" t="s">
        <v>662</v>
      </c>
      <c r="F108" s="181" t="s">
        <v>65</v>
      </c>
      <c r="G108" s="167" t="s">
        <v>263</v>
      </c>
      <c r="H108" s="181">
        <v>0.2</v>
      </c>
      <c r="I108" s="167">
        <v>200</v>
      </c>
      <c r="J108" s="167">
        <v>2</v>
      </c>
      <c r="K108" s="167"/>
      <c r="L108" s="167"/>
      <c r="M108" s="166">
        <v>8</v>
      </c>
      <c r="N108" s="166"/>
      <c r="O108" s="166"/>
      <c r="P108" s="166"/>
      <c r="Q108" s="166"/>
      <c r="R108" s="189">
        <f t="shared" si="5"/>
        <v>4.9522</v>
      </c>
      <c r="S108" s="166" t="s">
        <v>669</v>
      </c>
    </row>
    <row r="109" s="153" customFormat="1" ht="24" customHeight="1" spans="1:19">
      <c r="A109" s="166">
        <f t="shared" si="6"/>
        <v>99</v>
      </c>
      <c r="B109" s="167" t="s">
        <v>19</v>
      </c>
      <c r="C109" s="167" t="s">
        <v>22</v>
      </c>
      <c r="D109" s="167" t="s">
        <v>857</v>
      </c>
      <c r="E109" s="167" t="s">
        <v>662</v>
      </c>
      <c r="F109" s="181" t="s">
        <v>859</v>
      </c>
      <c r="G109" s="167" t="s">
        <v>860</v>
      </c>
      <c r="H109" s="181">
        <v>0.1</v>
      </c>
      <c r="I109" s="167">
        <v>100</v>
      </c>
      <c r="J109" s="167"/>
      <c r="K109" s="167"/>
      <c r="L109" s="167"/>
      <c r="M109" s="166"/>
      <c r="N109" s="166"/>
      <c r="O109" s="166"/>
      <c r="P109" s="166"/>
      <c r="Q109" s="166"/>
      <c r="R109" s="189">
        <f t="shared" si="5"/>
        <v>1.45</v>
      </c>
      <c r="S109" s="166" t="s">
        <v>669</v>
      </c>
    </row>
    <row r="110" s="153" customFormat="1" ht="24" customHeight="1" spans="1:19">
      <c r="A110" s="166">
        <f t="shared" si="6"/>
        <v>100</v>
      </c>
      <c r="B110" s="167" t="s">
        <v>19</v>
      </c>
      <c r="C110" s="167" t="s">
        <v>22</v>
      </c>
      <c r="D110" s="167" t="s">
        <v>857</v>
      </c>
      <c r="E110" s="167" t="s">
        <v>662</v>
      </c>
      <c r="F110" s="181" t="s">
        <v>861</v>
      </c>
      <c r="G110" s="167" t="s">
        <v>768</v>
      </c>
      <c r="H110" s="181">
        <v>0.2</v>
      </c>
      <c r="I110" s="167">
        <v>200</v>
      </c>
      <c r="J110" s="167">
        <v>2</v>
      </c>
      <c r="K110" s="167"/>
      <c r="L110" s="167"/>
      <c r="M110" s="166">
        <v>8</v>
      </c>
      <c r="N110" s="166"/>
      <c r="O110" s="166"/>
      <c r="P110" s="166"/>
      <c r="Q110" s="166"/>
      <c r="R110" s="189">
        <f t="shared" si="5"/>
        <v>4.9522</v>
      </c>
      <c r="S110" s="166" t="s">
        <v>669</v>
      </c>
    </row>
    <row r="111" s="153" customFormat="1" ht="24" customHeight="1" spans="1:19">
      <c r="A111" s="166">
        <f t="shared" si="6"/>
        <v>101</v>
      </c>
      <c r="B111" s="167" t="s">
        <v>19</v>
      </c>
      <c r="C111" s="167" t="s">
        <v>22</v>
      </c>
      <c r="D111" s="167" t="s">
        <v>857</v>
      </c>
      <c r="E111" s="167" t="s">
        <v>662</v>
      </c>
      <c r="F111" s="181" t="s">
        <v>862</v>
      </c>
      <c r="G111" s="167" t="s">
        <v>863</v>
      </c>
      <c r="H111" s="181">
        <v>0.1</v>
      </c>
      <c r="I111" s="167">
        <v>60</v>
      </c>
      <c r="J111" s="167"/>
      <c r="K111" s="167"/>
      <c r="L111" s="167"/>
      <c r="M111" s="166"/>
      <c r="N111" s="166"/>
      <c r="O111" s="166"/>
      <c r="P111" s="166"/>
      <c r="Q111" s="166"/>
      <c r="R111" s="189">
        <f t="shared" si="5"/>
        <v>0.87</v>
      </c>
      <c r="S111" s="166" t="s">
        <v>669</v>
      </c>
    </row>
    <row r="112" s="153" customFormat="1" ht="24" customHeight="1" spans="1:19">
      <c r="A112" s="166">
        <f t="shared" si="6"/>
        <v>102</v>
      </c>
      <c r="B112" s="167" t="s">
        <v>19</v>
      </c>
      <c r="C112" s="167" t="s">
        <v>22</v>
      </c>
      <c r="D112" s="167" t="s">
        <v>857</v>
      </c>
      <c r="E112" s="167" t="s">
        <v>662</v>
      </c>
      <c r="F112" s="181" t="s">
        <v>864</v>
      </c>
      <c r="G112" s="167" t="s">
        <v>865</v>
      </c>
      <c r="H112" s="181">
        <v>0.2</v>
      </c>
      <c r="I112" s="167">
        <v>150</v>
      </c>
      <c r="J112" s="167"/>
      <c r="K112" s="167"/>
      <c r="L112" s="167"/>
      <c r="M112" s="166"/>
      <c r="N112" s="166"/>
      <c r="O112" s="166"/>
      <c r="P112" s="166"/>
      <c r="Q112" s="166"/>
      <c r="R112" s="189">
        <f t="shared" si="5"/>
        <v>2.175</v>
      </c>
      <c r="S112" s="166" t="s">
        <v>669</v>
      </c>
    </row>
    <row r="113" s="153" customFormat="1" ht="24" customHeight="1" spans="1:19">
      <c r="A113" s="166">
        <f t="shared" si="6"/>
        <v>103</v>
      </c>
      <c r="B113" s="167" t="s">
        <v>19</v>
      </c>
      <c r="C113" s="167" t="s">
        <v>22</v>
      </c>
      <c r="D113" s="167" t="s">
        <v>857</v>
      </c>
      <c r="E113" s="167" t="s">
        <v>662</v>
      </c>
      <c r="F113" s="181" t="s">
        <v>864</v>
      </c>
      <c r="G113" s="167" t="s">
        <v>866</v>
      </c>
      <c r="H113" s="181">
        <v>0.6</v>
      </c>
      <c r="I113" s="167">
        <v>600</v>
      </c>
      <c r="J113" s="167"/>
      <c r="K113" s="167"/>
      <c r="L113" s="167"/>
      <c r="M113" s="166"/>
      <c r="N113" s="166">
        <v>10</v>
      </c>
      <c r="O113" s="166">
        <v>20</v>
      </c>
      <c r="P113" s="166"/>
      <c r="Q113" s="166"/>
      <c r="R113" s="189">
        <f t="shared" si="5"/>
        <v>9.05</v>
      </c>
      <c r="S113" s="166" t="s">
        <v>669</v>
      </c>
    </row>
    <row r="114" s="153" customFormat="1" ht="24" customHeight="1" spans="1:19">
      <c r="A114" s="166">
        <f t="shared" si="6"/>
        <v>104</v>
      </c>
      <c r="B114" s="167" t="s">
        <v>19</v>
      </c>
      <c r="C114" s="167" t="s">
        <v>22</v>
      </c>
      <c r="D114" s="167" t="s">
        <v>857</v>
      </c>
      <c r="E114" s="167" t="s">
        <v>662</v>
      </c>
      <c r="F114" s="181" t="s">
        <v>867</v>
      </c>
      <c r="G114" s="167" t="s">
        <v>866</v>
      </c>
      <c r="H114" s="181">
        <v>0.3</v>
      </c>
      <c r="I114" s="167">
        <v>300</v>
      </c>
      <c r="J114" s="167"/>
      <c r="K114" s="167"/>
      <c r="L114" s="167"/>
      <c r="M114" s="166"/>
      <c r="N114" s="166"/>
      <c r="O114" s="166"/>
      <c r="P114" s="166"/>
      <c r="Q114" s="166"/>
      <c r="R114" s="189">
        <f t="shared" si="5"/>
        <v>4.35</v>
      </c>
      <c r="S114" s="166" t="s">
        <v>669</v>
      </c>
    </row>
    <row r="115" s="153" customFormat="1" ht="24" customHeight="1" spans="1:19">
      <c r="A115" s="166">
        <f t="shared" si="6"/>
        <v>105</v>
      </c>
      <c r="B115" s="167" t="s">
        <v>19</v>
      </c>
      <c r="C115" s="167" t="s">
        <v>22</v>
      </c>
      <c r="D115" s="167" t="s">
        <v>857</v>
      </c>
      <c r="E115" s="167" t="s">
        <v>662</v>
      </c>
      <c r="F115" s="181" t="s">
        <v>868</v>
      </c>
      <c r="G115" s="167" t="s">
        <v>869</v>
      </c>
      <c r="H115" s="181">
        <v>0.2</v>
      </c>
      <c r="I115" s="167">
        <v>170</v>
      </c>
      <c r="J115" s="167"/>
      <c r="K115" s="167"/>
      <c r="L115" s="167"/>
      <c r="M115" s="166"/>
      <c r="N115" s="166"/>
      <c r="O115" s="166"/>
      <c r="P115" s="166"/>
      <c r="Q115" s="166"/>
      <c r="R115" s="189">
        <f t="shared" si="5"/>
        <v>2.465</v>
      </c>
      <c r="S115" s="166" t="s">
        <v>669</v>
      </c>
    </row>
    <row r="116" s="153" customFormat="1" ht="24" customHeight="1" spans="1:19">
      <c r="A116" s="166">
        <f t="shared" si="6"/>
        <v>106</v>
      </c>
      <c r="B116" s="167" t="s">
        <v>19</v>
      </c>
      <c r="C116" s="167" t="s">
        <v>22</v>
      </c>
      <c r="D116" s="167" t="s">
        <v>857</v>
      </c>
      <c r="E116" s="167" t="s">
        <v>662</v>
      </c>
      <c r="F116" s="181" t="s">
        <v>868</v>
      </c>
      <c r="G116" s="167" t="s">
        <v>870</v>
      </c>
      <c r="H116" s="181">
        <v>0.2</v>
      </c>
      <c r="I116" s="167">
        <v>200</v>
      </c>
      <c r="J116" s="167"/>
      <c r="K116" s="167"/>
      <c r="L116" s="167"/>
      <c r="M116" s="166"/>
      <c r="N116" s="166">
        <v>4</v>
      </c>
      <c r="O116" s="166">
        <v>8</v>
      </c>
      <c r="P116" s="166"/>
      <c r="Q116" s="166"/>
      <c r="R116" s="189">
        <f t="shared" si="5"/>
        <v>3.04</v>
      </c>
      <c r="S116" s="166" t="s">
        <v>669</v>
      </c>
    </row>
    <row r="117" s="153" customFormat="1" ht="24" customHeight="1" spans="1:19">
      <c r="A117" s="166">
        <f t="shared" si="6"/>
        <v>107</v>
      </c>
      <c r="B117" s="167" t="s">
        <v>19</v>
      </c>
      <c r="C117" s="167" t="s">
        <v>22</v>
      </c>
      <c r="D117" s="167" t="s">
        <v>857</v>
      </c>
      <c r="E117" s="167" t="s">
        <v>662</v>
      </c>
      <c r="F117" s="181" t="s">
        <v>868</v>
      </c>
      <c r="G117" s="167" t="s">
        <v>871</v>
      </c>
      <c r="H117" s="181">
        <v>0.3</v>
      </c>
      <c r="I117" s="167">
        <v>260</v>
      </c>
      <c r="J117" s="167"/>
      <c r="K117" s="167"/>
      <c r="L117" s="167"/>
      <c r="M117" s="166"/>
      <c r="N117" s="166"/>
      <c r="O117" s="166"/>
      <c r="P117" s="166"/>
      <c r="Q117" s="166"/>
      <c r="R117" s="189">
        <f t="shared" si="5"/>
        <v>3.77</v>
      </c>
      <c r="S117" s="166" t="s">
        <v>669</v>
      </c>
    </row>
    <row r="118" s="153" customFormat="1" ht="24" customHeight="1" spans="1:19">
      <c r="A118" s="166">
        <f t="shared" si="6"/>
        <v>108</v>
      </c>
      <c r="B118" s="167" t="s">
        <v>19</v>
      </c>
      <c r="C118" s="167" t="s">
        <v>22</v>
      </c>
      <c r="D118" s="167" t="s">
        <v>857</v>
      </c>
      <c r="E118" s="167" t="s">
        <v>662</v>
      </c>
      <c r="F118" s="181" t="s">
        <v>868</v>
      </c>
      <c r="G118" s="167" t="s">
        <v>872</v>
      </c>
      <c r="H118" s="181">
        <v>0.4</v>
      </c>
      <c r="I118" s="167">
        <v>400</v>
      </c>
      <c r="J118" s="167"/>
      <c r="K118" s="167"/>
      <c r="L118" s="167"/>
      <c r="M118" s="166"/>
      <c r="N118" s="166">
        <v>8</v>
      </c>
      <c r="O118" s="166">
        <v>16</v>
      </c>
      <c r="P118" s="166"/>
      <c r="Q118" s="166"/>
      <c r="R118" s="189">
        <f t="shared" si="5"/>
        <v>6.08</v>
      </c>
      <c r="S118" s="166" t="s">
        <v>669</v>
      </c>
    </row>
    <row r="119" s="153" customFormat="1" ht="24" customHeight="1" spans="1:19">
      <c r="A119" s="166">
        <f t="shared" si="6"/>
        <v>109</v>
      </c>
      <c r="B119" s="167" t="s">
        <v>19</v>
      </c>
      <c r="C119" s="167" t="s">
        <v>22</v>
      </c>
      <c r="D119" s="167" t="s">
        <v>767</v>
      </c>
      <c r="E119" s="167" t="s">
        <v>662</v>
      </c>
      <c r="F119" s="181" t="s">
        <v>64</v>
      </c>
      <c r="G119" s="167" t="s">
        <v>873</v>
      </c>
      <c r="H119" s="181">
        <v>0</v>
      </c>
      <c r="I119" s="167">
        <v>32</v>
      </c>
      <c r="J119" s="167"/>
      <c r="K119" s="167"/>
      <c r="L119" s="167"/>
      <c r="M119" s="166"/>
      <c r="N119" s="166"/>
      <c r="O119" s="166"/>
      <c r="P119" s="166"/>
      <c r="Q119" s="166"/>
      <c r="R119" s="189">
        <f t="shared" si="5"/>
        <v>0.464</v>
      </c>
      <c r="S119" s="166" t="s">
        <v>669</v>
      </c>
    </row>
    <row r="120" s="153" customFormat="1" ht="24" customHeight="1" spans="1:19">
      <c r="A120" s="166">
        <f t="shared" si="6"/>
        <v>110</v>
      </c>
      <c r="B120" s="167" t="s">
        <v>19</v>
      </c>
      <c r="C120" s="167" t="s">
        <v>22</v>
      </c>
      <c r="D120" s="167" t="s">
        <v>767</v>
      </c>
      <c r="E120" s="167" t="s">
        <v>662</v>
      </c>
      <c r="F120" s="181" t="s">
        <v>64</v>
      </c>
      <c r="G120" s="167" t="s">
        <v>618</v>
      </c>
      <c r="H120" s="181">
        <v>0.4</v>
      </c>
      <c r="I120" s="167">
        <v>400</v>
      </c>
      <c r="J120" s="167"/>
      <c r="K120" s="167"/>
      <c r="L120" s="167"/>
      <c r="M120" s="166"/>
      <c r="N120" s="166"/>
      <c r="O120" s="166"/>
      <c r="P120" s="166"/>
      <c r="Q120" s="166"/>
      <c r="R120" s="189">
        <f t="shared" si="5"/>
        <v>5.8</v>
      </c>
      <c r="S120" s="166" t="s">
        <v>669</v>
      </c>
    </row>
    <row r="121" s="153" customFormat="1" ht="24" customHeight="1" spans="1:19">
      <c r="A121" s="166">
        <f t="shared" si="6"/>
        <v>111</v>
      </c>
      <c r="B121" s="167" t="s">
        <v>19</v>
      </c>
      <c r="C121" s="167" t="s">
        <v>22</v>
      </c>
      <c r="D121" s="167" t="s">
        <v>767</v>
      </c>
      <c r="E121" s="167" t="s">
        <v>662</v>
      </c>
      <c r="F121" s="181" t="s">
        <v>187</v>
      </c>
      <c r="G121" s="167" t="s">
        <v>255</v>
      </c>
      <c r="H121" s="181">
        <v>0.2</v>
      </c>
      <c r="I121" s="167">
        <v>200</v>
      </c>
      <c r="J121" s="167"/>
      <c r="K121" s="167"/>
      <c r="L121" s="167"/>
      <c r="M121" s="166"/>
      <c r="N121" s="166"/>
      <c r="O121" s="166"/>
      <c r="P121" s="166"/>
      <c r="Q121" s="166"/>
      <c r="R121" s="189">
        <f t="shared" si="5"/>
        <v>2.9</v>
      </c>
      <c r="S121" s="166" t="s">
        <v>669</v>
      </c>
    </row>
    <row r="122" s="153" customFormat="1" ht="24" customHeight="1" spans="1:19">
      <c r="A122" s="166">
        <f t="shared" si="6"/>
        <v>112</v>
      </c>
      <c r="B122" s="167" t="s">
        <v>19</v>
      </c>
      <c r="C122" s="167" t="s">
        <v>22</v>
      </c>
      <c r="D122" s="167" t="s">
        <v>767</v>
      </c>
      <c r="E122" s="167" t="s">
        <v>662</v>
      </c>
      <c r="F122" s="181" t="s">
        <v>263</v>
      </c>
      <c r="G122" s="167" t="s">
        <v>874</v>
      </c>
      <c r="H122" s="181">
        <v>0.1</v>
      </c>
      <c r="I122" s="167">
        <v>120</v>
      </c>
      <c r="J122" s="167"/>
      <c r="K122" s="167"/>
      <c r="L122" s="167"/>
      <c r="M122" s="166"/>
      <c r="N122" s="166"/>
      <c r="O122" s="166"/>
      <c r="P122" s="166"/>
      <c r="Q122" s="166"/>
      <c r="R122" s="189">
        <f t="shared" si="5"/>
        <v>1.74</v>
      </c>
      <c r="S122" s="166" t="s">
        <v>669</v>
      </c>
    </row>
    <row r="123" s="153" customFormat="1" ht="24" customHeight="1" spans="1:19">
      <c r="A123" s="166">
        <f t="shared" si="6"/>
        <v>113</v>
      </c>
      <c r="B123" s="167" t="s">
        <v>19</v>
      </c>
      <c r="C123" s="167" t="s">
        <v>22</v>
      </c>
      <c r="D123" s="167" t="s">
        <v>767</v>
      </c>
      <c r="E123" s="167" t="s">
        <v>662</v>
      </c>
      <c r="F123" s="181" t="s">
        <v>875</v>
      </c>
      <c r="G123" s="167" t="s">
        <v>346</v>
      </c>
      <c r="H123" s="181">
        <v>0.1</v>
      </c>
      <c r="I123" s="167">
        <v>120</v>
      </c>
      <c r="J123" s="167">
        <v>2</v>
      </c>
      <c r="K123" s="167"/>
      <c r="L123" s="167"/>
      <c r="M123" s="166">
        <v>8</v>
      </c>
      <c r="N123" s="166"/>
      <c r="O123" s="166"/>
      <c r="P123" s="166">
        <v>1</v>
      </c>
      <c r="Q123" s="166"/>
      <c r="R123" s="189">
        <f t="shared" si="5"/>
        <v>3.9522</v>
      </c>
      <c r="S123" s="166" t="s">
        <v>669</v>
      </c>
    </row>
    <row r="124" s="153" customFormat="1" ht="24" customHeight="1" spans="1:19">
      <c r="A124" s="166">
        <f t="shared" si="6"/>
        <v>114</v>
      </c>
      <c r="B124" s="167" t="s">
        <v>19</v>
      </c>
      <c r="C124" s="167" t="s">
        <v>22</v>
      </c>
      <c r="D124" s="167" t="s">
        <v>767</v>
      </c>
      <c r="E124" s="167" t="s">
        <v>662</v>
      </c>
      <c r="F124" s="181" t="s">
        <v>183</v>
      </c>
      <c r="G124" s="167" t="s">
        <v>143</v>
      </c>
      <c r="H124" s="181">
        <v>0.1</v>
      </c>
      <c r="I124" s="167">
        <v>100</v>
      </c>
      <c r="J124" s="167">
        <v>2</v>
      </c>
      <c r="K124" s="167"/>
      <c r="L124" s="167"/>
      <c r="M124" s="166">
        <v>4</v>
      </c>
      <c r="N124" s="166"/>
      <c r="O124" s="166"/>
      <c r="P124" s="166"/>
      <c r="Q124" s="166"/>
      <c r="R124" s="189">
        <f t="shared" si="5"/>
        <v>2.9222</v>
      </c>
      <c r="S124" s="166" t="s">
        <v>669</v>
      </c>
    </row>
    <row r="125" s="153" customFormat="1" ht="24" customHeight="1" spans="1:19">
      <c r="A125" s="166">
        <f t="shared" si="6"/>
        <v>115</v>
      </c>
      <c r="B125" s="167" t="s">
        <v>19</v>
      </c>
      <c r="C125" s="167" t="s">
        <v>22</v>
      </c>
      <c r="D125" s="167" t="s">
        <v>767</v>
      </c>
      <c r="E125" s="167" t="s">
        <v>662</v>
      </c>
      <c r="F125" s="181" t="s">
        <v>876</v>
      </c>
      <c r="G125" s="167" t="s">
        <v>177</v>
      </c>
      <c r="H125" s="181">
        <v>0.2</v>
      </c>
      <c r="I125" s="167">
        <v>150</v>
      </c>
      <c r="J125" s="167"/>
      <c r="K125" s="167"/>
      <c r="L125" s="167"/>
      <c r="M125" s="166"/>
      <c r="N125" s="166"/>
      <c r="O125" s="166"/>
      <c r="P125" s="166"/>
      <c r="Q125" s="166"/>
      <c r="R125" s="189">
        <f t="shared" si="5"/>
        <v>2.175</v>
      </c>
      <c r="S125" s="166" t="s">
        <v>669</v>
      </c>
    </row>
    <row r="126" s="153" customFormat="1" ht="24" customHeight="1" spans="1:19">
      <c r="A126" s="166">
        <f t="shared" si="6"/>
        <v>116</v>
      </c>
      <c r="B126" s="167" t="s">
        <v>19</v>
      </c>
      <c r="C126" s="167" t="s">
        <v>22</v>
      </c>
      <c r="D126" s="167" t="s">
        <v>767</v>
      </c>
      <c r="E126" s="167" t="s">
        <v>662</v>
      </c>
      <c r="F126" s="181" t="s">
        <v>176</v>
      </c>
      <c r="G126" s="167" t="s">
        <v>877</v>
      </c>
      <c r="H126" s="181">
        <v>0.3</v>
      </c>
      <c r="I126" s="167">
        <v>250</v>
      </c>
      <c r="J126" s="167"/>
      <c r="K126" s="167"/>
      <c r="L126" s="167"/>
      <c r="M126" s="166"/>
      <c r="N126" s="166"/>
      <c r="O126" s="166"/>
      <c r="P126" s="166"/>
      <c r="Q126" s="166"/>
      <c r="R126" s="189">
        <f t="shared" si="5"/>
        <v>3.625</v>
      </c>
      <c r="S126" s="166" t="s">
        <v>669</v>
      </c>
    </row>
    <row r="127" s="153" customFormat="1" ht="24" customHeight="1" spans="1:19">
      <c r="A127" s="166">
        <f t="shared" si="6"/>
        <v>117</v>
      </c>
      <c r="B127" s="167" t="s">
        <v>19</v>
      </c>
      <c r="C127" s="167" t="s">
        <v>22</v>
      </c>
      <c r="D127" s="167" t="s">
        <v>767</v>
      </c>
      <c r="E127" s="167" t="s">
        <v>662</v>
      </c>
      <c r="F127" s="181" t="s">
        <v>188</v>
      </c>
      <c r="G127" s="167" t="s">
        <v>878</v>
      </c>
      <c r="H127" s="181">
        <v>0.6</v>
      </c>
      <c r="I127" s="167">
        <v>550</v>
      </c>
      <c r="J127" s="167"/>
      <c r="K127" s="167"/>
      <c r="L127" s="167"/>
      <c r="M127" s="166"/>
      <c r="N127" s="166"/>
      <c r="O127" s="166"/>
      <c r="P127" s="166"/>
      <c r="Q127" s="166"/>
      <c r="R127" s="189">
        <f t="shared" si="5"/>
        <v>7.975</v>
      </c>
      <c r="S127" s="166" t="s">
        <v>669</v>
      </c>
    </row>
    <row r="128" s="153" customFormat="1" ht="24" customHeight="1" spans="1:19">
      <c r="A128" s="166">
        <f t="shared" si="6"/>
        <v>118</v>
      </c>
      <c r="B128" s="167" t="s">
        <v>19</v>
      </c>
      <c r="C128" s="167" t="s">
        <v>22</v>
      </c>
      <c r="D128" s="167" t="s">
        <v>767</v>
      </c>
      <c r="E128" s="167" t="s">
        <v>662</v>
      </c>
      <c r="F128" s="181" t="s">
        <v>879</v>
      </c>
      <c r="G128" s="167" t="s">
        <v>880</v>
      </c>
      <c r="H128" s="181">
        <v>0</v>
      </c>
      <c r="I128" s="167">
        <v>20</v>
      </c>
      <c r="J128" s="167"/>
      <c r="K128" s="167"/>
      <c r="L128" s="167"/>
      <c r="M128" s="166"/>
      <c r="N128" s="166"/>
      <c r="O128" s="166"/>
      <c r="P128" s="166"/>
      <c r="Q128" s="166"/>
      <c r="R128" s="189">
        <f t="shared" si="5"/>
        <v>0.29</v>
      </c>
      <c r="S128" s="166" t="s">
        <v>669</v>
      </c>
    </row>
    <row r="129" s="153" customFormat="1" ht="24" customHeight="1" spans="1:19">
      <c r="A129" s="166">
        <f t="shared" si="6"/>
        <v>119</v>
      </c>
      <c r="B129" s="167" t="s">
        <v>19</v>
      </c>
      <c r="C129" s="167" t="s">
        <v>22</v>
      </c>
      <c r="D129" s="167" t="s">
        <v>767</v>
      </c>
      <c r="E129" s="167" t="s">
        <v>662</v>
      </c>
      <c r="F129" s="181" t="s">
        <v>881</v>
      </c>
      <c r="G129" s="167" t="s">
        <v>882</v>
      </c>
      <c r="H129" s="181">
        <v>0.2</v>
      </c>
      <c r="I129" s="167">
        <v>150</v>
      </c>
      <c r="J129" s="167"/>
      <c r="K129" s="167"/>
      <c r="L129" s="167"/>
      <c r="M129" s="166"/>
      <c r="N129" s="166"/>
      <c r="O129" s="166"/>
      <c r="P129" s="166"/>
      <c r="Q129" s="166"/>
      <c r="R129" s="189">
        <f t="shared" si="5"/>
        <v>2.175</v>
      </c>
      <c r="S129" s="166" t="s">
        <v>669</v>
      </c>
    </row>
    <row r="130" s="153" customFormat="1" ht="24" customHeight="1" spans="1:19">
      <c r="A130" s="166">
        <f t="shared" si="6"/>
        <v>120</v>
      </c>
      <c r="B130" s="167" t="s">
        <v>19</v>
      </c>
      <c r="C130" s="167" t="s">
        <v>22</v>
      </c>
      <c r="D130" s="167" t="s">
        <v>767</v>
      </c>
      <c r="E130" s="167" t="s">
        <v>662</v>
      </c>
      <c r="F130" s="181" t="s">
        <v>883</v>
      </c>
      <c r="G130" s="167" t="s">
        <v>884</v>
      </c>
      <c r="H130" s="181">
        <v>0.1</v>
      </c>
      <c r="I130" s="167">
        <v>120</v>
      </c>
      <c r="J130" s="167"/>
      <c r="K130" s="167"/>
      <c r="L130" s="167"/>
      <c r="M130" s="166"/>
      <c r="N130" s="166"/>
      <c r="O130" s="166"/>
      <c r="P130" s="166"/>
      <c r="Q130" s="166"/>
      <c r="R130" s="189">
        <f t="shared" si="5"/>
        <v>1.74</v>
      </c>
      <c r="S130" s="166" t="s">
        <v>669</v>
      </c>
    </row>
    <row r="131" s="153" customFormat="1" ht="24" customHeight="1" spans="1:19">
      <c r="A131" s="166">
        <f t="shared" si="6"/>
        <v>121</v>
      </c>
      <c r="B131" s="167" t="s">
        <v>19</v>
      </c>
      <c r="C131" s="167" t="s">
        <v>22</v>
      </c>
      <c r="D131" s="167" t="s">
        <v>767</v>
      </c>
      <c r="E131" s="167" t="s">
        <v>662</v>
      </c>
      <c r="F131" s="181" t="s">
        <v>780</v>
      </c>
      <c r="G131" s="167" t="s">
        <v>885</v>
      </c>
      <c r="H131" s="181">
        <v>0.1</v>
      </c>
      <c r="I131" s="167">
        <v>100</v>
      </c>
      <c r="J131" s="167"/>
      <c r="K131" s="167"/>
      <c r="L131" s="167"/>
      <c r="M131" s="166"/>
      <c r="N131" s="166"/>
      <c r="O131" s="166"/>
      <c r="P131" s="166"/>
      <c r="Q131" s="166"/>
      <c r="R131" s="189">
        <f t="shared" si="5"/>
        <v>1.45</v>
      </c>
      <c r="S131" s="166" t="s">
        <v>669</v>
      </c>
    </row>
    <row r="132" s="153" customFormat="1" ht="24" customHeight="1" spans="1:19">
      <c r="A132" s="166">
        <f t="shared" si="6"/>
        <v>122</v>
      </c>
      <c r="B132" s="167" t="s">
        <v>19</v>
      </c>
      <c r="C132" s="167" t="s">
        <v>23</v>
      </c>
      <c r="D132" s="167" t="s">
        <v>886</v>
      </c>
      <c r="E132" s="167" t="s">
        <v>664</v>
      </c>
      <c r="F132" s="181" t="s">
        <v>258</v>
      </c>
      <c r="G132" s="167" t="s">
        <v>60</v>
      </c>
      <c r="H132" s="181">
        <v>0.2</v>
      </c>
      <c r="I132" s="167">
        <v>200</v>
      </c>
      <c r="J132" s="167"/>
      <c r="K132" s="167"/>
      <c r="L132" s="167"/>
      <c r="M132" s="166"/>
      <c r="N132" s="166"/>
      <c r="O132" s="166"/>
      <c r="P132" s="166"/>
      <c r="Q132" s="166"/>
      <c r="R132" s="189">
        <f t="shared" si="5"/>
        <v>2.9</v>
      </c>
      <c r="S132" s="166" t="s">
        <v>725</v>
      </c>
    </row>
    <row r="133" s="153" customFormat="1" ht="24" customHeight="1" spans="1:19">
      <c r="A133" s="166">
        <f t="shared" si="6"/>
        <v>123</v>
      </c>
      <c r="B133" s="167" t="s">
        <v>19</v>
      </c>
      <c r="C133" s="167" t="s">
        <v>23</v>
      </c>
      <c r="D133" s="167" t="s">
        <v>887</v>
      </c>
      <c r="E133" s="167" t="s">
        <v>664</v>
      </c>
      <c r="F133" s="181" t="s">
        <v>53</v>
      </c>
      <c r="G133" s="167" t="s">
        <v>60</v>
      </c>
      <c r="H133" s="181">
        <v>0.2</v>
      </c>
      <c r="I133" s="167">
        <v>200</v>
      </c>
      <c r="J133" s="167"/>
      <c r="K133" s="167"/>
      <c r="L133" s="167"/>
      <c r="M133" s="166"/>
      <c r="N133" s="166"/>
      <c r="O133" s="166"/>
      <c r="P133" s="166"/>
      <c r="Q133" s="166"/>
      <c r="R133" s="189">
        <f t="shared" si="5"/>
        <v>2.9</v>
      </c>
      <c r="S133" s="166" t="s">
        <v>725</v>
      </c>
    </row>
    <row r="134" s="153" customFormat="1" ht="24" customHeight="1" spans="1:19">
      <c r="A134" s="166">
        <f t="shared" si="6"/>
        <v>124</v>
      </c>
      <c r="B134" s="167" t="s">
        <v>19</v>
      </c>
      <c r="C134" s="167" t="s">
        <v>23</v>
      </c>
      <c r="D134" s="167" t="s">
        <v>888</v>
      </c>
      <c r="E134" s="167" t="s">
        <v>663</v>
      </c>
      <c r="F134" s="181" t="s">
        <v>889</v>
      </c>
      <c r="G134" s="167" t="s">
        <v>890</v>
      </c>
      <c r="H134" s="181">
        <v>3</v>
      </c>
      <c r="I134" s="167">
        <v>3000</v>
      </c>
      <c r="J134" s="167"/>
      <c r="K134" s="167"/>
      <c r="L134" s="167"/>
      <c r="M134" s="166"/>
      <c r="N134" s="166"/>
      <c r="O134" s="166"/>
      <c r="P134" s="166"/>
      <c r="Q134" s="166"/>
      <c r="R134" s="189">
        <f t="shared" si="5"/>
        <v>43.5</v>
      </c>
      <c r="S134" s="166" t="s">
        <v>669</v>
      </c>
    </row>
    <row r="135" s="153" customFormat="1" ht="24" customHeight="1" spans="1:19">
      <c r="A135" s="166">
        <f t="shared" si="6"/>
        <v>125</v>
      </c>
      <c r="B135" s="167" t="s">
        <v>19</v>
      </c>
      <c r="C135" s="167" t="s">
        <v>23</v>
      </c>
      <c r="D135" s="167" t="s">
        <v>891</v>
      </c>
      <c r="E135" s="167" t="s">
        <v>664</v>
      </c>
      <c r="F135" s="181" t="s">
        <v>79</v>
      </c>
      <c r="G135" s="167" t="s">
        <v>72</v>
      </c>
      <c r="H135" s="181">
        <v>0.1</v>
      </c>
      <c r="I135" s="167">
        <v>100</v>
      </c>
      <c r="J135" s="167"/>
      <c r="K135" s="167"/>
      <c r="L135" s="167"/>
      <c r="M135" s="166"/>
      <c r="N135" s="166"/>
      <c r="O135" s="166"/>
      <c r="P135" s="166"/>
      <c r="Q135" s="166"/>
      <c r="R135" s="189">
        <f t="shared" si="5"/>
        <v>1.45</v>
      </c>
      <c r="S135" s="166" t="s">
        <v>725</v>
      </c>
    </row>
    <row r="136" s="153" customFormat="1" ht="24" customHeight="1" spans="1:19">
      <c r="A136" s="166">
        <f t="shared" si="6"/>
        <v>126</v>
      </c>
      <c r="B136" s="167" t="s">
        <v>19</v>
      </c>
      <c r="C136" s="167" t="s">
        <v>23</v>
      </c>
      <c r="D136" s="167" t="s">
        <v>892</v>
      </c>
      <c r="E136" s="167" t="s">
        <v>664</v>
      </c>
      <c r="F136" s="181" t="s">
        <v>177</v>
      </c>
      <c r="G136" s="167" t="s">
        <v>893</v>
      </c>
      <c r="H136" s="181">
        <v>0.1</v>
      </c>
      <c r="I136" s="167">
        <v>100</v>
      </c>
      <c r="J136" s="167"/>
      <c r="K136" s="167"/>
      <c r="L136" s="167"/>
      <c r="M136" s="166"/>
      <c r="N136" s="166"/>
      <c r="O136" s="166"/>
      <c r="P136" s="166"/>
      <c r="Q136" s="166"/>
      <c r="R136" s="189">
        <f t="shared" si="5"/>
        <v>1.45</v>
      </c>
      <c r="S136" s="166" t="s">
        <v>725</v>
      </c>
    </row>
    <row r="137" s="153" customFormat="1" ht="24" customHeight="1" spans="1:19">
      <c r="A137" s="166">
        <f t="shared" si="6"/>
        <v>127</v>
      </c>
      <c r="B137" s="167" t="s">
        <v>19</v>
      </c>
      <c r="C137" s="167" t="s">
        <v>23</v>
      </c>
      <c r="D137" s="167" t="s">
        <v>894</v>
      </c>
      <c r="E137" s="167" t="s">
        <v>664</v>
      </c>
      <c r="F137" s="181" t="s">
        <v>100</v>
      </c>
      <c r="G137" s="167" t="s">
        <v>895</v>
      </c>
      <c r="H137" s="181">
        <v>0.3</v>
      </c>
      <c r="I137" s="167">
        <v>300</v>
      </c>
      <c r="J137" s="167"/>
      <c r="K137" s="167"/>
      <c r="L137" s="167"/>
      <c r="M137" s="166"/>
      <c r="N137" s="166"/>
      <c r="O137" s="166"/>
      <c r="P137" s="166"/>
      <c r="Q137" s="166"/>
      <c r="R137" s="189">
        <f t="shared" si="5"/>
        <v>4.35</v>
      </c>
      <c r="S137" s="166" t="s">
        <v>725</v>
      </c>
    </row>
    <row r="138" s="153" customFormat="1" ht="24" customHeight="1" spans="1:19">
      <c r="A138" s="166">
        <f t="shared" si="6"/>
        <v>128</v>
      </c>
      <c r="B138" s="167" t="s">
        <v>19</v>
      </c>
      <c r="C138" s="167" t="s">
        <v>23</v>
      </c>
      <c r="D138" s="167" t="s">
        <v>896</v>
      </c>
      <c r="E138" s="167" t="s">
        <v>664</v>
      </c>
      <c r="F138" s="181" t="s">
        <v>897</v>
      </c>
      <c r="G138" s="167" t="s">
        <v>898</v>
      </c>
      <c r="H138" s="181">
        <v>0.3</v>
      </c>
      <c r="I138" s="167">
        <v>300</v>
      </c>
      <c r="J138" s="167"/>
      <c r="K138" s="167"/>
      <c r="L138" s="167"/>
      <c r="M138" s="166"/>
      <c r="N138" s="166"/>
      <c r="O138" s="166"/>
      <c r="P138" s="166"/>
      <c r="Q138" s="166"/>
      <c r="R138" s="189">
        <f t="shared" ref="R138:R167" si="7">J138*0.4461+K138*0.1485+L138*0.15*0.004+I138*0.0145+M138*0.145+N138*0.015+O138*0.01+P138*0.16+Q138*0.2</f>
        <v>4.35</v>
      </c>
      <c r="S138" s="166" t="s">
        <v>725</v>
      </c>
    </row>
    <row r="139" s="153" customFormat="1" ht="24" customHeight="1" spans="1:19">
      <c r="A139" s="166">
        <f t="shared" ref="A139:A167" si="8">ROW()-10</f>
        <v>129</v>
      </c>
      <c r="B139" s="167" t="s">
        <v>19</v>
      </c>
      <c r="C139" s="167" t="s">
        <v>23</v>
      </c>
      <c r="D139" s="167" t="s">
        <v>899</v>
      </c>
      <c r="E139" s="167" t="s">
        <v>663</v>
      </c>
      <c r="F139" s="181" t="s">
        <v>900</v>
      </c>
      <c r="G139" s="167" t="s">
        <v>901</v>
      </c>
      <c r="H139" s="181">
        <v>0.1</v>
      </c>
      <c r="I139" s="167">
        <v>50</v>
      </c>
      <c r="J139" s="167"/>
      <c r="K139" s="167"/>
      <c r="L139" s="167"/>
      <c r="M139" s="166"/>
      <c r="N139" s="166"/>
      <c r="O139" s="166"/>
      <c r="P139" s="166"/>
      <c r="Q139" s="166"/>
      <c r="R139" s="189">
        <f t="shared" si="7"/>
        <v>0.725</v>
      </c>
      <c r="S139" s="166" t="s">
        <v>669</v>
      </c>
    </row>
    <row r="140" s="153" customFormat="1" ht="24" customHeight="1" spans="1:19">
      <c r="A140" s="166">
        <f t="shared" si="8"/>
        <v>130</v>
      </c>
      <c r="B140" s="167" t="s">
        <v>19</v>
      </c>
      <c r="C140" s="167" t="s">
        <v>23</v>
      </c>
      <c r="D140" s="167" t="s">
        <v>902</v>
      </c>
      <c r="E140" s="167" t="s">
        <v>664</v>
      </c>
      <c r="F140" s="181" t="s">
        <v>82</v>
      </c>
      <c r="G140" s="167" t="s">
        <v>218</v>
      </c>
      <c r="H140" s="181">
        <v>0.9</v>
      </c>
      <c r="I140" s="167">
        <v>70</v>
      </c>
      <c r="J140" s="167">
        <v>1</v>
      </c>
      <c r="K140" s="167">
        <v>2</v>
      </c>
      <c r="L140" s="167"/>
      <c r="M140" s="166"/>
      <c r="N140" s="166"/>
      <c r="O140" s="166"/>
      <c r="P140" s="166"/>
      <c r="Q140" s="166"/>
      <c r="R140" s="189">
        <f t="shared" si="7"/>
        <v>1.7581</v>
      </c>
      <c r="S140" s="166" t="s">
        <v>725</v>
      </c>
    </row>
    <row r="141" s="153" customFormat="1" ht="24" customHeight="1" spans="1:19">
      <c r="A141" s="166">
        <f t="shared" si="8"/>
        <v>131</v>
      </c>
      <c r="B141" s="167" t="s">
        <v>19</v>
      </c>
      <c r="C141" s="167" t="s">
        <v>23</v>
      </c>
      <c r="D141" s="167" t="s">
        <v>903</v>
      </c>
      <c r="E141" s="167" t="s">
        <v>664</v>
      </c>
      <c r="F141" s="181" t="s">
        <v>133</v>
      </c>
      <c r="G141" s="167" t="s">
        <v>904</v>
      </c>
      <c r="H141" s="181">
        <v>1.7</v>
      </c>
      <c r="I141" s="167">
        <v>8</v>
      </c>
      <c r="J141" s="167">
        <v>1</v>
      </c>
      <c r="K141" s="167">
        <v>2</v>
      </c>
      <c r="L141" s="167"/>
      <c r="M141" s="166"/>
      <c r="N141" s="166"/>
      <c r="O141" s="166"/>
      <c r="P141" s="166"/>
      <c r="Q141" s="166"/>
      <c r="R141" s="189">
        <f t="shared" si="7"/>
        <v>0.8591</v>
      </c>
      <c r="S141" s="166" t="s">
        <v>725</v>
      </c>
    </row>
    <row r="142" s="153" customFormat="1" ht="24" customHeight="1" spans="1:19">
      <c r="A142" s="166">
        <f t="shared" si="8"/>
        <v>132</v>
      </c>
      <c r="B142" s="167" t="s">
        <v>19</v>
      </c>
      <c r="C142" s="167" t="s">
        <v>23</v>
      </c>
      <c r="D142" s="167" t="s">
        <v>905</v>
      </c>
      <c r="E142" s="167" t="s">
        <v>664</v>
      </c>
      <c r="F142" s="181" t="s">
        <v>106</v>
      </c>
      <c r="G142" s="181" t="s">
        <v>906</v>
      </c>
      <c r="H142" s="181">
        <v>2.6</v>
      </c>
      <c r="I142" s="167">
        <v>15</v>
      </c>
      <c r="J142" s="167"/>
      <c r="K142" s="167"/>
      <c r="L142" s="167"/>
      <c r="M142" s="166"/>
      <c r="N142" s="166"/>
      <c r="O142" s="166"/>
      <c r="P142" s="166"/>
      <c r="Q142" s="166"/>
      <c r="R142" s="189">
        <f t="shared" si="7"/>
        <v>0.2175</v>
      </c>
      <c r="S142" s="166" t="s">
        <v>725</v>
      </c>
    </row>
    <row r="143" s="153" customFormat="1" ht="24" customHeight="1" spans="1:19">
      <c r="A143" s="166">
        <f t="shared" si="8"/>
        <v>133</v>
      </c>
      <c r="B143" s="167" t="s">
        <v>19</v>
      </c>
      <c r="C143" s="167" t="s">
        <v>23</v>
      </c>
      <c r="D143" s="167" t="s">
        <v>907</v>
      </c>
      <c r="E143" s="167" t="s">
        <v>664</v>
      </c>
      <c r="F143" s="181" t="s">
        <v>60</v>
      </c>
      <c r="G143" s="167" t="s">
        <v>908</v>
      </c>
      <c r="H143" s="181">
        <v>1.6</v>
      </c>
      <c r="I143" s="167">
        <v>40</v>
      </c>
      <c r="J143" s="167"/>
      <c r="K143" s="167"/>
      <c r="L143" s="167"/>
      <c r="M143" s="166"/>
      <c r="N143" s="166"/>
      <c r="O143" s="166"/>
      <c r="P143" s="166"/>
      <c r="Q143" s="166"/>
      <c r="R143" s="189">
        <f t="shared" si="7"/>
        <v>0.58</v>
      </c>
      <c r="S143" s="166" t="s">
        <v>725</v>
      </c>
    </row>
    <row r="144" s="153" customFormat="1" ht="24" customHeight="1" spans="1:19">
      <c r="A144" s="166">
        <f t="shared" si="8"/>
        <v>134</v>
      </c>
      <c r="B144" s="167" t="s">
        <v>19</v>
      </c>
      <c r="C144" s="167" t="s">
        <v>23</v>
      </c>
      <c r="D144" s="167" t="s">
        <v>909</v>
      </c>
      <c r="E144" s="167" t="s">
        <v>663</v>
      </c>
      <c r="F144" s="181" t="s">
        <v>910</v>
      </c>
      <c r="G144" s="167" t="s">
        <v>911</v>
      </c>
      <c r="H144" s="181">
        <v>1.2</v>
      </c>
      <c r="I144" s="167">
        <v>1200</v>
      </c>
      <c r="J144" s="167"/>
      <c r="K144" s="167"/>
      <c r="L144" s="167"/>
      <c r="M144" s="166"/>
      <c r="N144" s="166"/>
      <c r="O144" s="166"/>
      <c r="P144" s="166"/>
      <c r="Q144" s="166"/>
      <c r="R144" s="189">
        <f t="shared" si="7"/>
        <v>17.4</v>
      </c>
      <c r="S144" s="166" t="s">
        <v>725</v>
      </c>
    </row>
    <row r="145" s="153" customFormat="1" ht="24" customHeight="1" spans="1:19">
      <c r="A145" s="166">
        <f t="shared" si="8"/>
        <v>135</v>
      </c>
      <c r="B145" s="167" t="s">
        <v>19</v>
      </c>
      <c r="C145" s="167" t="s">
        <v>23</v>
      </c>
      <c r="D145" s="167" t="s">
        <v>912</v>
      </c>
      <c r="E145" s="167" t="s">
        <v>663</v>
      </c>
      <c r="F145" s="181" t="s">
        <v>913</v>
      </c>
      <c r="G145" s="167" t="s">
        <v>186</v>
      </c>
      <c r="H145" s="181">
        <v>0.7</v>
      </c>
      <c r="I145" s="167">
        <v>700</v>
      </c>
      <c r="J145" s="167"/>
      <c r="K145" s="167"/>
      <c r="L145" s="167"/>
      <c r="M145" s="166"/>
      <c r="N145" s="166"/>
      <c r="O145" s="166"/>
      <c r="P145" s="166"/>
      <c r="Q145" s="166"/>
      <c r="R145" s="189">
        <f t="shared" si="7"/>
        <v>10.15</v>
      </c>
      <c r="S145" s="166" t="s">
        <v>725</v>
      </c>
    </row>
    <row r="146" s="153" customFormat="1" ht="24" customHeight="1" spans="1:19">
      <c r="A146" s="166">
        <f t="shared" si="8"/>
        <v>136</v>
      </c>
      <c r="B146" s="167" t="s">
        <v>19</v>
      </c>
      <c r="C146" s="167" t="s">
        <v>23</v>
      </c>
      <c r="D146" s="167" t="s">
        <v>914</v>
      </c>
      <c r="E146" s="167" t="s">
        <v>663</v>
      </c>
      <c r="F146" s="181" t="s">
        <v>915</v>
      </c>
      <c r="G146" s="167" t="s">
        <v>916</v>
      </c>
      <c r="H146" s="181">
        <v>15.1</v>
      </c>
      <c r="I146" s="167">
        <v>300</v>
      </c>
      <c r="J146" s="167"/>
      <c r="K146" s="167"/>
      <c r="L146" s="167"/>
      <c r="M146" s="166"/>
      <c r="N146" s="166"/>
      <c r="O146" s="166"/>
      <c r="P146" s="166"/>
      <c r="Q146" s="166"/>
      <c r="R146" s="189">
        <f t="shared" si="7"/>
        <v>4.35</v>
      </c>
      <c r="S146" s="166" t="s">
        <v>725</v>
      </c>
    </row>
    <row r="147" s="153" customFormat="1" ht="24" customHeight="1" spans="1:19">
      <c r="A147" s="166">
        <f t="shared" si="8"/>
        <v>137</v>
      </c>
      <c r="B147" s="167" t="s">
        <v>19</v>
      </c>
      <c r="C147" s="167" t="s">
        <v>23</v>
      </c>
      <c r="D147" s="167" t="s">
        <v>917</v>
      </c>
      <c r="E147" s="167" t="s">
        <v>664</v>
      </c>
      <c r="F147" s="181" t="s">
        <v>100</v>
      </c>
      <c r="G147" s="167" t="s">
        <v>72</v>
      </c>
      <c r="H147" s="181">
        <v>1</v>
      </c>
      <c r="I147" s="167">
        <v>180</v>
      </c>
      <c r="J147" s="167"/>
      <c r="K147" s="167"/>
      <c r="L147" s="167"/>
      <c r="M147" s="166"/>
      <c r="N147" s="166"/>
      <c r="O147" s="166">
        <v>4</v>
      </c>
      <c r="P147" s="166"/>
      <c r="Q147" s="166"/>
      <c r="R147" s="189">
        <f t="shared" si="7"/>
        <v>2.65</v>
      </c>
      <c r="S147" s="166" t="s">
        <v>725</v>
      </c>
    </row>
    <row r="148" s="153" customFormat="1" ht="24" customHeight="1" spans="1:19">
      <c r="A148" s="166">
        <f t="shared" si="8"/>
        <v>138</v>
      </c>
      <c r="B148" s="167" t="s">
        <v>19</v>
      </c>
      <c r="C148" s="167" t="s">
        <v>23</v>
      </c>
      <c r="D148" s="167" t="s">
        <v>918</v>
      </c>
      <c r="E148" s="167" t="s">
        <v>664</v>
      </c>
      <c r="F148" s="181" t="s">
        <v>112</v>
      </c>
      <c r="G148" s="167" t="s">
        <v>83</v>
      </c>
      <c r="H148" s="181">
        <v>1.4</v>
      </c>
      <c r="I148" s="167">
        <v>110</v>
      </c>
      <c r="J148" s="167"/>
      <c r="K148" s="167"/>
      <c r="L148" s="167"/>
      <c r="M148" s="166"/>
      <c r="N148" s="166"/>
      <c r="O148" s="166">
        <v>2</v>
      </c>
      <c r="P148" s="166"/>
      <c r="Q148" s="166"/>
      <c r="R148" s="189">
        <f t="shared" si="7"/>
        <v>1.615</v>
      </c>
      <c r="S148" s="166" t="s">
        <v>725</v>
      </c>
    </row>
    <row r="149" s="153" customFormat="1" ht="24" customHeight="1" spans="1:19">
      <c r="A149" s="166">
        <f t="shared" si="8"/>
        <v>139</v>
      </c>
      <c r="B149" s="167" t="s">
        <v>19</v>
      </c>
      <c r="C149" s="167" t="s">
        <v>23</v>
      </c>
      <c r="D149" s="167" t="s">
        <v>919</v>
      </c>
      <c r="E149" s="167" t="s">
        <v>664</v>
      </c>
      <c r="F149" s="181" t="s">
        <v>100</v>
      </c>
      <c r="G149" s="167" t="s">
        <v>54</v>
      </c>
      <c r="H149" s="181">
        <v>1.9</v>
      </c>
      <c r="I149" s="167">
        <v>130</v>
      </c>
      <c r="J149" s="167"/>
      <c r="K149" s="167"/>
      <c r="L149" s="167"/>
      <c r="M149" s="166"/>
      <c r="N149" s="166"/>
      <c r="O149" s="166">
        <v>2</v>
      </c>
      <c r="P149" s="166"/>
      <c r="Q149" s="166"/>
      <c r="R149" s="189">
        <f t="shared" si="7"/>
        <v>1.905</v>
      </c>
      <c r="S149" s="166" t="s">
        <v>725</v>
      </c>
    </row>
    <row r="150" s="153" customFormat="1" ht="24" customHeight="1" spans="1:19">
      <c r="A150" s="166">
        <f t="shared" si="8"/>
        <v>140</v>
      </c>
      <c r="B150" s="167" t="s">
        <v>19</v>
      </c>
      <c r="C150" s="167" t="s">
        <v>23</v>
      </c>
      <c r="D150" s="167" t="s">
        <v>920</v>
      </c>
      <c r="E150" s="167" t="s">
        <v>664</v>
      </c>
      <c r="F150" s="181" t="s">
        <v>100</v>
      </c>
      <c r="G150" s="167" t="s">
        <v>192</v>
      </c>
      <c r="H150" s="181">
        <v>0.8</v>
      </c>
      <c r="I150" s="167">
        <v>240</v>
      </c>
      <c r="J150" s="167"/>
      <c r="K150" s="167"/>
      <c r="L150" s="167"/>
      <c r="M150" s="166"/>
      <c r="N150" s="166"/>
      <c r="O150" s="166">
        <v>2</v>
      </c>
      <c r="P150" s="166"/>
      <c r="Q150" s="166"/>
      <c r="R150" s="189">
        <f t="shared" si="7"/>
        <v>3.5</v>
      </c>
      <c r="S150" s="166" t="s">
        <v>725</v>
      </c>
    </row>
    <row r="151" s="153" customFormat="1" ht="24" customHeight="1" spans="1:19">
      <c r="A151" s="166">
        <f t="shared" si="8"/>
        <v>141</v>
      </c>
      <c r="B151" s="167" t="s">
        <v>19</v>
      </c>
      <c r="C151" s="167" t="s">
        <v>23</v>
      </c>
      <c r="D151" s="167" t="s">
        <v>921</v>
      </c>
      <c r="E151" s="167" t="s">
        <v>663</v>
      </c>
      <c r="F151" s="181" t="s">
        <v>922</v>
      </c>
      <c r="G151" s="167" t="s">
        <v>923</v>
      </c>
      <c r="H151" s="181">
        <v>0.2</v>
      </c>
      <c r="I151" s="167">
        <v>180</v>
      </c>
      <c r="J151" s="167"/>
      <c r="K151" s="167"/>
      <c r="L151" s="167"/>
      <c r="M151" s="166"/>
      <c r="N151" s="166"/>
      <c r="O151" s="166"/>
      <c r="P151" s="166"/>
      <c r="Q151" s="166"/>
      <c r="R151" s="189">
        <f t="shared" si="7"/>
        <v>2.61</v>
      </c>
      <c r="S151" s="166" t="s">
        <v>725</v>
      </c>
    </row>
    <row r="152" s="153" customFormat="1" ht="24" customHeight="1" spans="1:19">
      <c r="A152" s="166">
        <f t="shared" si="8"/>
        <v>142</v>
      </c>
      <c r="B152" s="167" t="s">
        <v>19</v>
      </c>
      <c r="C152" s="167" t="s">
        <v>24</v>
      </c>
      <c r="D152" s="167" t="s">
        <v>924</v>
      </c>
      <c r="E152" s="167" t="s">
        <v>664</v>
      </c>
      <c r="F152" s="167" t="s">
        <v>100</v>
      </c>
      <c r="G152" s="167" t="s">
        <v>163</v>
      </c>
      <c r="H152" s="181">
        <v>1.2</v>
      </c>
      <c r="I152" s="181">
        <v>300</v>
      </c>
      <c r="J152" s="167"/>
      <c r="K152" s="167"/>
      <c r="L152" s="167"/>
      <c r="M152" s="166"/>
      <c r="N152" s="166"/>
      <c r="O152" s="166"/>
      <c r="P152" s="166"/>
      <c r="Q152" s="166"/>
      <c r="R152" s="189">
        <f t="shared" si="7"/>
        <v>4.35</v>
      </c>
      <c r="S152" s="166" t="s">
        <v>669</v>
      </c>
    </row>
    <row r="153" s="153" customFormat="1" ht="24" customHeight="1" spans="1:19">
      <c r="A153" s="166">
        <f t="shared" si="8"/>
        <v>143</v>
      </c>
      <c r="B153" s="167" t="s">
        <v>19</v>
      </c>
      <c r="C153" s="167" t="s">
        <v>24</v>
      </c>
      <c r="D153" s="167" t="s">
        <v>925</v>
      </c>
      <c r="E153" s="167" t="s">
        <v>664</v>
      </c>
      <c r="F153" s="167" t="s">
        <v>100</v>
      </c>
      <c r="G153" s="167" t="s">
        <v>926</v>
      </c>
      <c r="H153" s="181">
        <v>1.2</v>
      </c>
      <c r="I153" s="181">
        <v>80</v>
      </c>
      <c r="J153" s="167"/>
      <c r="K153" s="167"/>
      <c r="L153" s="167"/>
      <c r="M153" s="166"/>
      <c r="N153" s="166"/>
      <c r="O153" s="166"/>
      <c r="P153" s="166"/>
      <c r="Q153" s="166"/>
      <c r="R153" s="189">
        <f t="shared" si="7"/>
        <v>1.16</v>
      </c>
      <c r="S153" s="166" t="s">
        <v>669</v>
      </c>
    </row>
    <row r="154" s="153" customFormat="1" ht="24" customHeight="1" spans="1:19">
      <c r="A154" s="166">
        <f t="shared" si="8"/>
        <v>144</v>
      </c>
      <c r="B154" s="167" t="s">
        <v>19</v>
      </c>
      <c r="C154" s="167" t="s">
        <v>24</v>
      </c>
      <c r="D154" s="167" t="s">
        <v>927</v>
      </c>
      <c r="E154" s="167" t="s">
        <v>664</v>
      </c>
      <c r="F154" s="167" t="s">
        <v>100</v>
      </c>
      <c r="G154" s="167" t="s">
        <v>928</v>
      </c>
      <c r="H154" s="181">
        <v>0.9</v>
      </c>
      <c r="I154" s="181">
        <v>200</v>
      </c>
      <c r="J154" s="167"/>
      <c r="K154" s="167"/>
      <c r="L154" s="167"/>
      <c r="M154" s="166"/>
      <c r="N154" s="166"/>
      <c r="O154" s="166"/>
      <c r="P154" s="166"/>
      <c r="Q154" s="166"/>
      <c r="R154" s="189">
        <f t="shared" si="7"/>
        <v>2.9</v>
      </c>
      <c r="S154" s="166" t="s">
        <v>669</v>
      </c>
    </row>
    <row r="155" s="153" customFormat="1" ht="24" customHeight="1" spans="1:19">
      <c r="A155" s="166">
        <f t="shared" si="8"/>
        <v>145</v>
      </c>
      <c r="B155" s="167" t="s">
        <v>19</v>
      </c>
      <c r="C155" s="167" t="s">
        <v>24</v>
      </c>
      <c r="D155" s="167" t="s">
        <v>929</v>
      </c>
      <c r="E155" s="167" t="s">
        <v>664</v>
      </c>
      <c r="F155" s="167" t="s">
        <v>100</v>
      </c>
      <c r="G155" s="167" t="s">
        <v>930</v>
      </c>
      <c r="H155" s="181">
        <v>0.5</v>
      </c>
      <c r="I155" s="181">
        <v>120</v>
      </c>
      <c r="J155" s="167"/>
      <c r="K155" s="167"/>
      <c r="L155" s="167"/>
      <c r="M155" s="166"/>
      <c r="N155" s="166"/>
      <c r="O155" s="166"/>
      <c r="P155" s="166"/>
      <c r="Q155" s="166"/>
      <c r="R155" s="189">
        <f t="shared" si="7"/>
        <v>1.74</v>
      </c>
      <c r="S155" s="166" t="s">
        <v>669</v>
      </c>
    </row>
    <row r="156" s="153" customFormat="1" ht="24" customHeight="1" spans="1:19">
      <c r="A156" s="166">
        <f t="shared" si="8"/>
        <v>146</v>
      </c>
      <c r="B156" s="167" t="s">
        <v>19</v>
      </c>
      <c r="C156" s="39" t="s">
        <v>25</v>
      </c>
      <c r="D156" s="39" t="s">
        <v>931</v>
      </c>
      <c r="E156" s="38" t="s">
        <v>663</v>
      </c>
      <c r="F156" s="190" t="s">
        <v>786</v>
      </c>
      <c r="G156" s="190" t="s">
        <v>932</v>
      </c>
      <c r="H156" s="39">
        <v>0.8</v>
      </c>
      <c r="I156" s="39">
        <v>672</v>
      </c>
      <c r="J156" s="166"/>
      <c r="K156" s="38"/>
      <c r="L156" s="38"/>
      <c r="M156" s="38"/>
      <c r="N156" s="38"/>
      <c r="O156" s="38"/>
      <c r="P156" s="38"/>
      <c r="Q156" s="38"/>
      <c r="R156" s="189">
        <f t="shared" si="7"/>
        <v>9.744</v>
      </c>
      <c r="S156" s="166" t="s">
        <v>669</v>
      </c>
    </row>
    <row r="157" s="153" customFormat="1" ht="24" customHeight="1" spans="1:19">
      <c r="A157" s="166">
        <f t="shared" si="8"/>
        <v>147</v>
      </c>
      <c r="B157" s="167" t="s">
        <v>19</v>
      </c>
      <c r="C157" s="39" t="s">
        <v>25</v>
      </c>
      <c r="D157" s="39" t="s">
        <v>933</v>
      </c>
      <c r="E157" s="38" t="s">
        <v>663</v>
      </c>
      <c r="F157" s="190" t="s">
        <v>155</v>
      </c>
      <c r="G157" s="190" t="s">
        <v>934</v>
      </c>
      <c r="H157" s="39">
        <v>0.2</v>
      </c>
      <c r="I157" s="39">
        <v>200</v>
      </c>
      <c r="J157" s="166"/>
      <c r="K157" s="38"/>
      <c r="L157" s="38"/>
      <c r="M157" s="38"/>
      <c r="N157" s="38"/>
      <c r="O157" s="38"/>
      <c r="P157" s="38"/>
      <c r="Q157" s="38"/>
      <c r="R157" s="189">
        <f t="shared" si="7"/>
        <v>2.9</v>
      </c>
      <c r="S157" s="166" t="s">
        <v>669</v>
      </c>
    </row>
    <row r="158" s="153" customFormat="1" ht="24" customHeight="1" spans="1:19">
      <c r="A158" s="166">
        <f t="shared" si="8"/>
        <v>148</v>
      </c>
      <c r="B158" s="167" t="s">
        <v>19</v>
      </c>
      <c r="C158" s="39" t="s">
        <v>25</v>
      </c>
      <c r="D158" s="39" t="s">
        <v>935</v>
      </c>
      <c r="E158" s="38" t="s">
        <v>663</v>
      </c>
      <c r="F158" s="190" t="s">
        <v>64</v>
      </c>
      <c r="G158" s="190" t="s">
        <v>211</v>
      </c>
      <c r="H158" s="39">
        <v>2</v>
      </c>
      <c r="I158" s="39">
        <v>400</v>
      </c>
      <c r="J158" s="166"/>
      <c r="K158" s="38"/>
      <c r="L158" s="38"/>
      <c r="M158" s="38"/>
      <c r="N158" s="38"/>
      <c r="O158" s="38"/>
      <c r="P158" s="38"/>
      <c r="Q158" s="38"/>
      <c r="R158" s="189">
        <f t="shared" si="7"/>
        <v>5.8</v>
      </c>
      <c r="S158" s="166" t="s">
        <v>669</v>
      </c>
    </row>
    <row r="159" s="153" customFormat="1" ht="24" customHeight="1" spans="1:19">
      <c r="A159" s="166">
        <f t="shared" si="8"/>
        <v>149</v>
      </c>
      <c r="B159" s="167" t="s">
        <v>19</v>
      </c>
      <c r="C159" s="39" t="s">
        <v>25</v>
      </c>
      <c r="D159" s="39" t="s">
        <v>933</v>
      </c>
      <c r="E159" s="38" t="s">
        <v>663</v>
      </c>
      <c r="F159" s="190" t="s">
        <v>155</v>
      </c>
      <c r="G159" s="190" t="s">
        <v>936</v>
      </c>
      <c r="H159" s="39">
        <v>0.2</v>
      </c>
      <c r="I159" s="39">
        <v>200</v>
      </c>
      <c r="J159" s="166"/>
      <c r="K159" s="38"/>
      <c r="L159" s="38"/>
      <c r="M159" s="38"/>
      <c r="N159" s="38"/>
      <c r="O159" s="38"/>
      <c r="P159" s="38"/>
      <c r="Q159" s="38"/>
      <c r="R159" s="189">
        <f t="shared" si="7"/>
        <v>2.9</v>
      </c>
      <c r="S159" s="166" t="s">
        <v>669</v>
      </c>
    </row>
    <row r="160" s="153" customFormat="1" ht="24" customHeight="1" spans="1:19">
      <c r="A160" s="166">
        <f t="shared" si="8"/>
        <v>150</v>
      </c>
      <c r="B160" s="167" t="s">
        <v>19</v>
      </c>
      <c r="C160" s="39" t="s">
        <v>25</v>
      </c>
      <c r="D160" s="39" t="s">
        <v>937</v>
      </c>
      <c r="E160" s="38" t="s">
        <v>663</v>
      </c>
      <c r="F160" s="190" t="s">
        <v>938</v>
      </c>
      <c r="G160" s="190" t="s">
        <v>939</v>
      </c>
      <c r="H160" s="39">
        <v>0.1</v>
      </c>
      <c r="I160" s="39">
        <v>56</v>
      </c>
      <c r="J160" s="39"/>
      <c r="K160" s="38"/>
      <c r="L160" s="38"/>
      <c r="M160" s="38"/>
      <c r="N160" s="38"/>
      <c r="O160" s="38"/>
      <c r="P160" s="38"/>
      <c r="Q160" s="38"/>
      <c r="R160" s="189">
        <f t="shared" si="7"/>
        <v>0.812</v>
      </c>
      <c r="S160" s="166" t="s">
        <v>669</v>
      </c>
    </row>
    <row r="161" s="153" customFormat="1" ht="24" customHeight="1" spans="1:19">
      <c r="A161" s="166">
        <f t="shared" si="8"/>
        <v>151</v>
      </c>
      <c r="B161" s="167" t="s">
        <v>19</v>
      </c>
      <c r="C161" s="167" t="s">
        <v>25</v>
      </c>
      <c r="D161" s="39" t="s">
        <v>940</v>
      </c>
      <c r="E161" s="38" t="s">
        <v>664</v>
      </c>
      <c r="F161" s="167" t="s">
        <v>100</v>
      </c>
      <c r="G161" s="190" t="s">
        <v>112</v>
      </c>
      <c r="H161" s="39">
        <v>0.6</v>
      </c>
      <c r="I161" s="39">
        <v>100</v>
      </c>
      <c r="J161" s="167"/>
      <c r="K161" s="167"/>
      <c r="L161" s="167"/>
      <c r="M161" s="166"/>
      <c r="N161" s="166"/>
      <c r="O161" s="166"/>
      <c r="P161" s="166"/>
      <c r="Q161" s="166"/>
      <c r="R161" s="189">
        <f t="shared" si="7"/>
        <v>1.45</v>
      </c>
      <c r="S161" s="166" t="s">
        <v>669</v>
      </c>
    </row>
    <row r="162" s="153" customFormat="1" ht="24" customHeight="1" spans="1:19">
      <c r="A162" s="166">
        <f t="shared" si="8"/>
        <v>152</v>
      </c>
      <c r="B162" s="167" t="s">
        <v>19</v>
      </c>
      <c r="C162" s="167" t="s">
        <v>25</v>
      </c>
      <c r="D162" s="39" t="s">
        <v>941</v>
      </c>
      <c r="E162" s="38" t="s">
        <v>664</v>
      </c>
      <c r="F162" s="190" t="s">
        <v>942</v>
      </c>
      <c r="G162" s="190" t="s">
        <v>943</v>
      </c>
      <c r="H162" s="39">
        <v>0.3</v>
      </c>
      <c r="I162" s="39">
        <v>104</v>
      </c>
      <c r="J162" s="167"/>
      <c r="K162" s="167"/>
      <c r="L162" s="167"/>
      <c r="M162" s="166"/>
      <c r="N162" s="166"/>
      <c r="O162" s="166"/>
      <c r="P162" s="166"/>
      <c r="Q162" s="166"/>
      <c r="R162" s="189">
        <f t="shared" si="7"/>
        <v>1.508</v>
      </c>
      <c r="S162" s="166" t="s">
        <v>669</v>
      </c>
    </row>
    <row r="163" s="153" customFormat="1" ht="24" customHeight="1" spans="1:19">
      <c r="A163" s="166">
        <f t="shared" si="8"/>
        <v>153</v>
      </c>
      <c r="B163" s="167" t="s">
        <v>19</v>
      </c>
      <c r="C163" s="167" t="s">
        <v>25</v>
      </c>
      <c r="D163" s="39" t="s">
        <v>944</v>
      </c>
      <c r="E163" s="167" t="s">
        <v>664</v>
      </c>
      <c r="F163" s="190" t="s">
        <v>100</v>
      </c>
      <c r="G163" s="190" t="s">
        <v>839</v>
      </c>
      <c r="H163" s="39">
        <v>1.8</v>
      </c>
      <c r="I163" s="39">
        <v>100</v>
      </c>
      <c r="J163" s="167"/>
      <c r="K163" s="167"/>
      <c r="L163" s="167"/>
      <c r="M163" s="166"/>
      <c r="N163" s="166"/>
      <c r="O163" s="166"/>
      <c r="P163" s="166"/>
      <c r="Q163" s="166"/>
      <c r="R163" s="189">
        <f t="shared" si="7"/>
        <v>1.45</v>
      </c>
      <c r="S163" s="166" t="s">
        <v>669</v>
      </c>
    </row>
    <row r="164" s="153" customFormat="1" ht="24" customHeight="1" spans="1:19">
      <c r="A164" s="166">
        <f t="shared" si="8"/>
        <v>154</v>
      </c>
      <c r="B164" s="167" t="s">
        <v>19</v>
      </c>
      <c r="C164" s="167" t="s">
        <v>25</v>
      </c>
      <c r="D164" s="39" t="s">
        <v>945</v>
      </c>
      <c r="E164" s="167" t="s">
        <v>664</v>
      </c>
      <c r="F164" s="190" t="s">
        <v>100</v>
      </c>
      <c r="G164" s="190" t="s">
        <v>186</v>
      </c>
      <c r="H164" s="39">
        <v>0.7</v>
      </c>
      <c r="I164" s="39">
        <v>120</v>
      </c>
      <c r="J164" s="167"/>
      <c r="K164" s="167"/>
      <c r="L164" s="167"/>
      <c r="M164" s="166"/>
      <c r="N164" s="166"/>
      <c r="O164" s="166"/>
      <c r="P164" s="166"/>
      <c r="Q164" s="166"/>
      <c r="R164" s="189">
        <f t="shared" si="7"/>
        <v>1.74</v>
      </c>
      <c r="S164" s="166" t="s">
        <v>669</v>
      </c>
    </row>
    <row r="165" s="153" customFormat="1" ht="24" customHeight="1" spans="1:19">
      <c r="A165" s="166">
        <f t="shared" si="8"/>
        <v>155</v>
      </c>
      <c r="B165" s="167" t="s">
        <v>19</v>
      </c>
      <c r="C165" s="167" t="s">
        <v>25</v>
      </c>
      <c r="D165" s="39" t="s">
        <v>946</v>
      </c>
      <c r="E165" s="167" t="s">
        <v>664</v>
      </c>
      <c r="F165" s="190" t="s">
        <v>65</v>
      </c>
      <c r="G165" s="190" t="s">
        <v>177</v>
      </c>
      <c r="H165" s="39">
        <v>1.6</v>
      </c>
      <c r="I165" s="39">
        <v>200</v>
      </c>
      <c r="J165" s="167"/>
      <c r="K165" s="167"/>
      <c r="L165" s="167"/>
      <c r="M165" s="166"/>
      <c r="N165" s="166"/>
      <c r="O165" s="166"/>
      <c r="P165" s="166"/>
      <c r="Q165" s="166"/>
      <c r="R165" s="189">
        <f t="shared" si="7"/>
        <v>2.9</v>
      </c>
      <c r="S165" s="166" t="s">
        <v>725</v>
      </c>
    </row>
    <row r="166" s="153" customFormat="1" ht="24" customHeight="1" spans="1:19">
      <c r="A166" s="166">
        <f t="shared" si="8"/>
        <v>156</v>
      </c>
      <c r="B166" s="167" t="s">
        <v>19</v>
      </c>
      <c r="C166" s="167" t="s">
        <v>25</v>
      </c>
      <c r="D166" s="39" t="s">
        <v>947</v>
      </c>
      <c r="E166" s="167" t="s">
        <v>664</v>
      </c>
      <c r="F166" s="190" t="s">
        <v>54</v>
      </c>
      <c r="G166" s="190" t="s">
        <v>948</v>
      </c>
      <c r="H166" s="39">
        <v>3.2</v>
      </c>
      <c r="I166" s="39">
        <v>600</v>
      </c>
      <c r="J166" s="167"/>
      <c r="K166" s="167"/>
      <c r="L166" s="167"/>
      <c r="M166" s="166"/>
      <c r="N166" s="166"/>
      <c r="O166" s="166"/>
      <c r="P166" s="166"/>
      <c r="Q166" s="166"/>
      <c r="R166" s="189">
        <f t="shared" si="7"/>
        <v>8.7</v>
      </c>
      <c r="S166" s="166" t="s">
        <v>669</v>
      </c>
    </row>
    <row r="167" s="153" customFormat="1" ht="24" customHeight="1" spans="1:19">
      <c r="A167" s="166">
        <f t="shared" si="8"/>
        <v>157</v>
      </c>
      <c r="B167" s="167" t="s">
        <v>19</v>
      </c>
      <c r="C167" s="167" t="s">
        <v>25</v>
      </c>
      <c r="D167" s="39" t="s">
        <v>949</v>
      </c>
      <c r="E167" s="39" t="s">
        <v>664</v>
      </c>
      <c r="F167" s="39" t="s">
        <v>234</v>
      </c>
      <c r="G167" s="39" t="s">
        <v>950</v>
      </c>
      <c r="H167" s="39">
        <v>0.1</v>
      </c>
      <c r="I167" s="39">
        <v>60</v>
      </c>
      <c r="J167" s="167"/>
      <c r="K167" s="167"/>
      <c r="L167" s="167"/>
      <c r="M167" s="166"/>
      <c r="N167" s="166"/>
      <c r="O167" s="166"/>
      <c r="P167" s="166"/>
      <c r="Q167" s="166"/>
      <c r="R167" s="189">
        <f t="shared" si="7"/>
        <v>0.87</v>
      </c>
      <c r="S167" s="166" t="s">
        <v>669</v>
      </c>
    </row>
  </sheetData>
  <mergeCells count="18">
    <mergeCell ref="A2:S2"/>
    <mergeCell ref="I3:Q3"/>
    <mergeCell ref="J4:K4"/>
    <mergeCell ref="M4:P4"/>
    <mergeCell ref="A6:C6"/>
    <mergeCell ref="A3:A5"/>
    <mergeCell ref="B3:B5"/>
    <mergeCell ref="C3:C5"/>
    <mergeCell ref="D3:D5"/>
    <mergeCell ref="E3:E5"/>
    <mergeCell ref="F3:F5"/>
    <mergeCell ref="G3:G5"/>
    <mergeCell ref="H3:H5"/>
    <mergeCell ref="I4:I5"/>
    <mergeCell ref="L4:L5"/>
    <mergeCell ref="Q4:Q5"/>
    <mergeCell ref="R3:R5"/>
    <mergeCell ref="S3:S5"/>
  </mergeCells>
  <pageMargins left="0.699305555555556" right="0.699305555555556" top="0.75" bottom="0.75" header="0.3" footer="0.3"/>
  <pageSetup paperSize="9" scale="83" fitToHeight="0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1"/>
  <sheetViews>
    <sheetView zoomScale="80" zoomScaleNormal="80" workbookViewId="0">
      <selection activeCell="M11" sqref="M11"/>
    </sheetView>
  </sheetViews>
  <sheetFormatPr defaultColWidth="9" defaultRowHeight="13.5"/>
  <cols>
    <col min="1" max="1" width="4.625" style="67" customWidth="1"/>
    <col min="2" max="2" width="6.625" style="67" customWidth="1"/>
    <col min="3" max="3" width="8.625" style="67" customWidth="1"/>
    <col min="4" max="4" width="9" style="67"/>
    <col min="5" max="5" width="6.625" style="67" customWidth="1"/>
    <col min="6" max="7" width="7.625" style="67" customWidth="1"/>
    <col min="8" max="8" width="9.125" style="67" customWidth="1"/>
    <col min="9" max="16" width="8.625" style="67" customWidth="1"/>
    <col min="17" max="17" width="7.625" style="67" customWidth="1"/>
    <col min="18" max="18" width="9.125" style="67" customWidth="1"/>
    <col min="19" max="16384" width="9" style="67"/>
  </cols>
  <sheetData>
    <row r="1" ht="24.95" customHeight="1" spans="1:18">
      <c r="A1" s="2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="128" customFormat="1" ht="24.95" customHeight="1" spans="1:19">
      <c r="A2" s="9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3" t="s">
        <v>34</v>
      </c>
      <c r="I2" s="3" t="s">
        <v>5</v>
      </c>
      <c r="J2" s="3"/>
      <c r="K2" s="3"/>
      <c r="L2" s="3"/>
      <c r="M2" s="3"/>
      <c r="N2" s="3"/>
      <c r="O2" s="3"/>
      <c r="P2" s="3"/>
      <c r="Q2" s="3"/>
      <c r="R2" s="3" t="s">
        <v>6</v>
      </c>
      <c r="S2" s="6"/>
    </row>
    <row r="3" s="128" customFormat="1" ht="24.95" customHeight="1" spans="1:19">
      <c r="A3" s="9"/>
      <c r="B3" s="3"/>
      <c r="C3" s="3"/>
      <c r="D3" s="3"/>
      <c r="E3" s="3"/>
      <c r="F3" s="3"/>
      <c r="G3" s="3"/>
      <c r="H3" s="3"/>
      <c r="I3" s="3" t="s">
        <v>35</v>
      </c>
      <c r="J3" s="3" t="s">
        <v>36</v>
      </c>
      <c r="K3" s="3"/>
      <c r="L3" s="3" t="s">
        <v>37</v>
      </c>
      <c r="M3" s="3" t="s">
        <v>38</v>
      </c>
      <c r="N3" s="3"/>
      <c r="O3" s="3"/>
      <c r="P3" s="3"/>
      <c r="Q3" s="3" t="s">
        <v>12</v>
      </c>
      <c r="R3" s="3"/>
      <c r="S3" s="6"/>
    </row>
    <row r="4" s="128" customFormat="1" ht="45" customHeight="1" spans="1:19">
      <c r="A4" s="9"/>
      <c r="B4" s="3"/>
      <c r="C4" s="3"/>
      <c r="D4" s="3"/>
      <c r="E4" s="3"/>
      <c r="F4" s="3"/>
      <c r="G4" s="3"/>
      <c r="H4" s="3"/>
      <c r="I4" s="3"/>
      <c r="J4" s="11" t="s">
        <v>39</v>
      </c>
      <c r="K4" s="11" t="s">
        <v>40</v>
      </c>
      <c r="L4" s="3"/>
      <c r="M4" s="12" t="s">
        <v>41</v>
      </c>
      <c r="N4" s="12" t="s">
        <v>42</v>
      </c>
      <c r="O4" s="12" t="s">
        <v>43</v>
      </c>
      <c r="P4" s="12" t="s">
        <v>44</v>
      </c>
      <c r="Q4" s="3"/>
      <c r="R4" s="3" t="s">
        <v>951</v>
      </c>
      <c r="S4" s="6" t="s">
        <v>952</v>
      </c>
    </row>
    <row r="5" spans="1:19">
      <c r="A5" s="139"/>
      <c r="B5" s="78"/>
      <c r="C5" s="78"/>
      <c r="D5" s="78"/>
      <c r="E5" s="78"/>
      <c r="F5" s="78"/>
      <c r="G5" s="78"/>
      <c r="H5" s="123">
        <f>SUM(H6:H111)</f>
        <v>143.3</v>
      </c>
      <c r="I5" s="123">
        <f t="shared" ref="I5" si="0">SUM(I6:I111)</f>
        <v>36733</v>
      </c>
      <c r="J5" s="123">
        <f t="shared" ref="J5:R5" si="1">SUM(J6:J111)</f>
        <v>0</v>
      </c>
      <c r="K5" s="123">
        <f t="shared" si="1"/>
        <v>331</v>
      </c>
      <c r="L5" s="123">
        <f t="shared" si="1"/>
        <v>0</v>
      </c>
      <c r="M5" s="123">
        <f t="shared" si="1"/>
        <v>21</v>
      </c>
      <c r="N5" s="123">
        <f t="shared" si="1"/>
        <v>146</v>
      </c>
      <c r="O5" s="123">
        <f t="shared" si="1"/>
        <v>6</v>
      </c>
      <c r="P5" s="123">
        <f t="shared" si="1"/>
        <v>9</v>
      </c>
      <c r="Q5" s="123">
        <f t="shared" si="1"/>
        <v>2</v>
      </c>
      <c r="R5" s="142">
        <f t="shared" si="1"/>
        <v>589.1</v>
      </c>
      <c r="S5" s="143"/>
    </row>
    <row r="6" s="22" customFormat="1" spans="1:19">
      <c r="A6" s="140">
        <v>1</v>
      </c>
      <c r="B6" s="76" t="s">
        <v>953</v>
      </c>
      <c r="C6" s="76" t="s">
        <v>954</v>
      </c>
      <c r="D6" s="76" t="s">
        <v>955</v>
      </c>
      <c r="E6" s="76" t="s">
        <v>956</v>
      </c>
      <c r="F6" s="76" t="s">
        <v>100</v>
      </c>
      <c r="G6" s="76" t="s">
        <v>72</v>
      </c>
      <c r="H6" s="76">
        <v>1</v>
      </c>
      <c r="I6" s="75">
        <v>240</v>
      </c>
      <c r="J6" s="76"/>
      <c r="K6" s="75">
        <v>2</v>
      </c>
      <c r="L6" s="75"/>
      <c r="M6" s="75"/>
      <c r="N6" s="75"/>
      <c r="O6" s="75"/>
      <c r="P6" s="75"/>
      <c r="Q6" s="75"/>
      <c r="R6" s="91">
        <v>3.8</v>
      </c>
      <c r="S6" s="144"/>
    </row>
    <row r="7" s="22" customFormat="1" spans="1:19">
      <c r="A7" s="140">
        <v>2</v>
      </c>
      <c r="B7" s="76" t="s">
        <v>953</v>
      </c>
      <c r="C7" s="76" t="s">
        <v>954</v>
      </c>
      <c r="D7" s="76" t="s">
        <v>957</v>
      </c>
      <c r="E7" s="76" t="s">
        <v>958</v>
      </c>
      <c r="F7" s="76" t="s">
        <v>75</v>
      </c>
      <c r="G7" s="76" t="s">
        <v>154</v>
      </c>
      <c r="H7" s="76">
        <v>0.2</v>
      </c>
      <c r="I7" s="75">
        <v>72</v>
      </c>
      <c r="J7" s="76"/>
      <c r="K7" s="75"/>
      <c r="L7" s="75"/>
      <c r="M7" s="75"/>
      <c r="N7" s="75"/>
      <c r="O7" s="75"/>
      <c r="P7" s="75"/>
      <c r="Q7" s="75"/>
      <c r="R7" s="91">
        <v>1</v>
      </c>
      <c r="S7" s="144"/>
    </row>
    <row r="8" s="22" customFormat="1" spans="1:19">
      <c r="A8" s="140">
        <v>3</v>
      </c>
      <c r="B8" s="76" t="s">
        <v>953</v>
      </c>
      <c r="C8" s="76" t="s">
        <v>954</v>
      </c>
      <c r="D8" s="76" t="s">
        <v>959</v>
      </c>
      <c r="E8" s="76" t="s">
        <v>960</v>
      </c>
      <c r="F8" s="76" t="s">
        <v>100</v>
      </c>
      <c r="G8" s="76" t="s">
        <v>64</v>
      </c>
      <c r="H8" s="76">
        <v>2</v>
      </c>
      <c r="I8" s="75">
        <v>1080</v>
      </c>
      <c r="J8" s="76"/>
      <c r="K8" s="75">
        <v>4</v>
      </c>
      <c r="L8" s="75"/>
      <c r="M8" s="75"/>
      <c r="N8" s="75"/>
      <c r="O8" s="75"/>
      <c r="P8" s="75"/>
      <c r="Q8" s="75"/>
      <c r="R8" s="91">
        <v>16.3</v>
      </c>
      <c r="S8" s="144"/>
    </row>
    <row r="9" s="22" customFormat="1" spans="1:19">
      <c r="A9" s="140">
        <v>4</v>
      </c>
      <c r="B9" s="76" t="s">
        <v>953</v>
      </c>
      <c r="C9" s="76" t="s">
        <v>954</v>
      </c>
      <c r="D9" s="76" t="s">
        <v>961</v>
      </c>
      <c r="E9" s="76" t="s">
        <v>962</v>
      </c>
      <c r="F9" s="76" t="s">
        <v>100</v>
      </c>
      <c r="G9" s="76" t="s">
        <v>57</v>
      </c>
      <c r="H9" s="76">
        <v>1.3</v>
      </c>
      <c r="I9" s="75">
        <v>68</v>
      </c>
      <c r="J9" s="76"/>
      <c r="K9" s="75">
        <v>3</v>
      </c>
      <c r="L9" s="75"/>
      <c r="M9" s="75"/>
      <c r="N9" s="75"/>
      <c r="O9" s="75"/>
      <c r="P9" s="75"/>
      <c r="Q9" s="75"/>
      <c r="R9" s="91">
        <v>1.4</v>
      </c>
      <c r="S9" s="144"/>
    </row>
    <row r="10" s="22" customFormat="1" spans="1:19">
      <c r="A10" s="140">
        <v>5</v>
      </c>
      <c r="B10" s="76" t="s">
        <v>953</v>
      </c>
      <c r="C10" s="76" t="s">
        <v>954</v>
      </c>
      <c r="D10" s="76" t="s">
        <v>963</v>
      </c>
      <c r="E10" s="76" t="s">
        <v>964</v>
      </c>
      <c r="F10" s="76" t="s">
        <v>100</v>
      </c>
      <c r="G10" s="76" t="s">
        <v>57</v>
      </c>
      <c r="H10" s="76">
        <v>1.3</v>
      </c>
      <c r="I10" s="75">
        <v>160</v>
      </c>
      <c r="J10" s="76"/>
      <c r="K10" s="75">
        <v>5</v>
      </c>
      <c r="L10" s="75"/>
      <c r="M10" s="75"/>
      <c r="N10" s="75"/>
      <c r="O10" s="75"/>
      <c r="P10" s="75"/>
      <c r="Q10" s="75"/>
      <c r="R10" s="91">
        <v>3.1</v>
      </c>
      <c r="S10" s="144"/>
    </row>
    <row r="11" s="22" customFormat="1" spans="1:19">
      <c r="A11" s="140">
        <v>6</v>
      </c>
      <c r="B11" s="76" t="s">
        <v>953</v>
      </c>
      <c r="C11" s="76" t="s">
        <v>954</v>
      </c>
      <c r="D11" s="76" t="s">
        <v>965</v>
      </c>
      <c r="E11" s="76" t="s">
        <v>966</v>
      </c>
      <c r="F11" s="76" t="s">
        <v>100</v>
      </c>
      <c r="G11" s="76" t="s">
        <v>83</v>
      </c>
      <c r="H11" s="76">
        <v>1.4</v>
      </c>
      <c r="I11" s="75">
        <v>770</v>
      </c>
      <c r="J11" s="76"/>
      <c r="K11" s="75">
        <v>3</v>
      </c>
      <c r="L11" s="75"/>
      <c r="M11" s="75"/>
      <c r="N11" s="75"/>
      <c r="O11" s="75"/>
      <c r="P11" s="75">
        <v>1</v>
      </c>
      <c r="Q11" s="75"/>
      <c r="R11" s="91">
        <v>11.8</v>
      </c>
      <c r="S11" s="144"/>
    </row>
    <row r="12" s="22" customFormat="1" spans="1:19">
      <c r="A12" s="140">
        <v>7</v>
      </c>
      <c r="B12" s="76" t="s">
        <v>953</v>
      </c>
      <c r="C12" s="76" t="s">
        <v>954</v>
      </c>
      <c r="D12" s="76" t="s">
        <v>967</v>
      </c>
      <c r="E12" s="76" t="s">
        <v>968</v>
      </c>
      <c r="F12" s="76" t="s">
        <v>100</v>
      </c>
      <c r="G12" s="76" t="s">
        <v>163</v>
      </c>
      <c r="H12" s="76">
        <v>1.2</v>
      </c>
      <c r="I12" s="75">
        <v>820</v>
      </c>
      <c r="J12" s="76"/>
      <c r="K12" s="75">
        <v>7</v>
      </c>
      <c r="L12" s="75"/>
      <c r="M12" s="75"/>
      <c r="N12" s="75"/>
      <c r="O12" s="75"/>
      <c r="P12" s="75"/>
      <c r="Q12" s="75"/>
      <c r="R12" s="91">
        <v>12.9</v>
      </c>
      <c r="S12" s="144"/>
    </row>
    <row r="13" s="22" customFormat="1" spans="1:19">
      <c r="A13" s="140">
        <v>8</v>
      </c>
      <c r="B13" s="76" t="s">
        <v>953</v>
      </c>
      <c r="C13" s="76" t="s">
        <v>954</v>
      </c>
      <c r="D13" s="76" t="s">
        <v>969</v>
      </c>
      <c r="E13" s="76" t="s">
        <v>970</v>
      </c>
      <c r="F13" s="76" t="s">
        <v>100</v>
      </c>
      <c r="G13" s="76" t="s">
        <v>57</v>
      </c>
      <c r="H13" s="76">
        <v>1.3</v>
      </c>
      <c r="I13" s="75">
        <v>710</v>
      </c>
      <c r="J13" s="76"/>
      <c r="K13" s="75">
        <v>2</v>
      </c>
      <c r="L13" s="75"/>
      <c r="M13" s="75"/>
      <c r="N13" s="75"/>
      <c r="O13" s="75"/>
      <c r="P13" s="75"/>
      <c r="Q13" s="75"/>
      <c r="R13" s="91">
        <v>10.6</v>
      </c>
      <c r="S13" s="144"/>
    </row>
    <row r="14" s="22" customFormat="1" spans="1:19">
      <c r="A14" s="140">
        <v>9</v>
      </c>
      <c r="B14" s="76" t="s">
        <v>953</v>
      </c>
      <c r="C14" s="76" t="s">
        <v>954</v>
      </c>
      <c r="D14" s="76" t="s">
        <v>971</v>
      </c>
      <c r="E14" s="76" t="s">
        <v>972</v>
      </c>
      <c r="F14" s="76" t="s">
        <v>100</v>
      </c>
      <c r="G14" s="76" t="s">
        <v>258</v>
      </c>
      <c r="H14" s="76">
        <v>1.1</v>
      </c>
      <c r="I14" s="75">
        <v>560</v>
      </c>
      <c r="J14" s="76"/>
      <c r="K14" s="75">
        <v>4</v>
      </c>
      <c r="L14" s="75"/>
      <c r="M14" s="75"/>
      <c r="N14" s="75"/>
      <c r="O14" s="75"/>
      <c r="P14" s="75"/>
      <c r="Q14" s="75">
        <v>2</v>
      </c>
      <c r="R14" s="91">
        <v>9.1</v>
      </c>
      <c r="S14" s="144"/>
    </row>
    <row r="15" s="22" customFormat="1" spans="1:19">
      <c r="A15" s="140">
        <v>10</v>
      </c>
      <c r="B15" s="76" t="s">
        <v>953</v>
      </c>
      <c r="C15" s="76" t="s">
        <v>954</v>
      </c>
      <c r="D15" s="76" t="s">
        <v>973</v>
      </c>
      <c r="E15" s="76" t="s">
        <v>974</v>
      </c>
      <c r="F15" s="76" t="s">
        <v>900</v>
      </c>
      <c r="G15" s="76" t="s">
        <v>975</v>
      </c>
      <c r="H15" s="76">
        <v>2.9</v>
      </c>
      <c r="I15" s="75">
        <v>300</v>
      </c>
      <c r="J15" s="76"/>
      <c r="K15" s="75">
        <v>6</v>
      </c>
      <c r="L15" s="75"/>
      <c r="M15" s="75"/>
      <c r="N15" s="75"/>
      <c r="O15" s="75"/>
      <c r="P15" s="75">
        <v>1</v>
      </c>
      <c r="Q15" s="75"/>
      <c r="R15" s="91">
        <v>5.4</v>
      </c>
      <c r="S15" s="144"/>
    </row>
    <row r="16" s="22" customFormat="1" spans="1:19">
      <c r="A16" s="140">
        <v>11</v>
      </c>
      <c r="B16" s="76" t="s">
        <v>953</v>
      </c>
      <c r="C16" s="76" t="s">
        <v>954</v>
      </c>
      <c r="D16" s="76" t="s">
        <v>976</v>
      </c>
      <c r="E16" s="76" t="s">
        <v>977</v>
      </c>
      <c r="F16" s="76" t="s">
        <v>100</v>
      </c>
      <c r="G16" s="76" t="s">
        <v>79</v>
      </c>
      <c r="H16" s="76">
        <v>0.9</v>
      </c>
      <c r="I16" s="75">
        <v>44</v>
      </c>
      <c r="J16" s="76"/>
      <c r="K16" s="75">
        <v>4</v>
      </c>
      <c r="L16" s="75"/>
      <c r="M16" s="75"/>
      <c r="N16" s="75"/>
      <c r="O16" s="75"/>
      <c r="P16" s="75"/>
      <c r="Q16" s="75"/>
      <c r="R16" s="91">
        <v>1.2</v>
      </c>
      <c r="S16" s="144"/>
    </row>
    <row r="17" s="22" customFormat="1" spans="1:19">
      <c r="A17" s="140">
        <v>12</v>
      </c>
      <c r="B17" s="76" t="s">
        <v>953</v>
      </c>
      <c r="C17" s="76" t="s">
        <v>954</v>
      </c>
      <c r="D17" s="76" t="s">
        <v>978</v>
      </c>
      <c r="E17" s="76" t="s">
        <v>979</v>
      </c>
      <c r="F17" s="76" t="s">
        <v>100</v>
      </c>
      <c r="G17" s="76" t="s">
        <v>112</v>
      </c>
      <c r="H17" s="76">
        <v>0.6</v>
      </c>
      <c r="I17" s="75">
        <v>136</v>
      </c>
      <c r="J17" s="76"/>
      <c r="K17" s="75">
        <v>4</v>
      </c>
      <c r="L17" s="75"/>
      <c r="M17" s="75"/>
      <c r="N17" s="75"/>
      <c r="O17" s="75"/>
      <c r="P17" s="75"/>
      <c r="Q17" s="75"/>
      <c r="R17" s="91">
        <v>2.6</v>
      </c>
      <c r="S17" s="144"/>
    </row>
    <row r="18" s="22" customFormat="1" spans="1:19">
      <c r="A18" s="140">
        <v>13</v>
      </c>
      <c r="B18" s="76" t="s">
        <v>953</v>
      </c>
      <c r="C18" s="76" t="s">
        <v>954</v>
      </c>
      <c r="D18" s="76" t="s">
        <v>980</v>
      </c>
      <c r="E18" s="76" t="s">
        <v>981</v>
      </c>
      <c r="F18" s="76" t="s">
        <v>100</v>
      </c>
      <c r="G18" s="76" t="s">
        <v>207</v>
      </c>
      <c r="H18" s="76">
        <v>1.4</v>
      </c>
      <c r="I18" s="75">
        <v>100</v>
      </c>
      <c r="J18" s="76"/>
      <c r="K18" s="75">
        <v>4</v>
      </c>
      <c r="L18" s="75"/>
      <c r="M18" s="75"/>
      <c r="N18" s="75"/>
      <c r="O18" s="75"/>
      <c r="P18" s="75"/>
      <c r="Q18" s="75"/>
      <c r="R18" s="91">
        <v>2</v>
      </c>
      <c r="S18" s="144"/>
    </row>
    <row r="19" s="22" customFormat="1" spans="1:19">
      <c r="A19" s="140">
        <v>14</v>
      </c>
      <c r="B19" s="76" t="s">
        <v>953</v>
      </c>
      <c r="C19" s="76" t="s">
        <v>954</v>
      </c>
      <c r="D19" s="76" t="s">
        <v>982</v>
      </c>
      <c r="E19" s="76" t="s">
        <v>983</v>
      </c>
      <c r="F19" s="76" t="s">
        <v>100</v>
      </c>
      <c r="G19" s="76" t="s">
        <v>57</v>
      </c>
      <c r="H19" s="76">
        <v>1.3</v>
      </c>
      <c r="I19" s="75">
        <v>144</v>
      </c>
      <c r="J19" s="76"/>
      <c r="K19" s="75">
        <v>4</v>
      </c>
      <c r="L19" s="75"/>
      <c r="M19" s="75"/>
      <c r="N19" s="75"/>
      <c r="O19" s="75"/>
      <c r="P19" s="75"/>
      <c r="Q19" s="75"/>
      <c r="R19" s="91">
        <v>2.7</v>
      </c>
      <c r="S19" s="144"/>
    </row>
    <row r="20" s="22" customFormat="1" spans="1:19">
      <c r="A20" s="140">
        <v>15</v>
      </c>
      <c r="B20" s="76" t="s">
        <v>953</v>
      </c>
      <c r="C20" s="76" t="s">
        <v>954</v>
      </c>
      <c r="D20" s="76" t="s">
        <v>984</v>
      </c>
      <c r="E20" s="76" t="s">
        <v>985</v>
      </c>
      <c r="F20" s="76" t="s">
        <v>100</v>
      </c>
      <c r="G20" s="76" t="s">
        <v>72</v>
      </c>
      <c r="H20" s="76">
        <v>1</v>
      </c>
      <c r="I20" s="75">
        <v>160</v>
      </c>
      <c r="J20" s="76"/>
      <c r="K20" s="75">
        <v>3</v>
      </c>
      <c r="L20" s="75"/>
      <c r="M20" s="75"/>
      <c r="N20" s="75"/>
      <c r="O20" s="75"/>
      <c r="P20" s="75"/>
      <c r="Q20" s="75"/>
      <c r="R20" s="91">
        <v>2.8</v>
      </c>
      <c r="S20" s="144"/>
    </row>
    <row r="21" s="22" customFormat="1" spans="1:19">
      <c r="A21" s="140">
        <v>16</v>
      </c>
      <c r="B21" s="76" t="s">
        <v>953</v>
      </c>
      <c r="C21" s="76" t="s">
        <v>954</v>
      </c>
      <c r="D21" s="76" t="s">
        <v>986</v>
      </c>
      <c r="E21" s="76" t="s">
        <v>987</v>
      </c>
      <c r="F21" s="76" t="s">
        <v>100</v>
      </c>
      <c r="G21" s="76" t="s">
        <v>106</v>
      </c>
      <c r="H21" s="76">
        <v>1.5</v>
      </c>
      <c r="I21" s="75">
        <v>1280</v>
      </c>
      <c r="J21" s="76"/>
      <c r="K21" s="75">
        <v>2</v>
      </c>
      <c r="L21" s="75"/>
      <c r="M21" s="75"/>
      <c r="N21" s="75"/>
      <c r="O21" s="75"/>
      <c r="P21" s="75"/>
      <c r="Q21" s="75"/>
      <c r="R21" s="91">
        <v>18.9</v>
      </c>
      <c r="S21" s="144"/>
    </row>
    <row r="22" s="22" customFormat="1" spans="1:19">
      <c r="A22" s="140">
        <v>17</v>
      </c>
      <c r="B22" s="76" t="s">
        <v>953</v>
      </c>
      <c r="C22" s="76" t="s">
        <v>954</v>
      </c>
      <c r="D22" s="76" t="s">
        <v>988</v>
      </c>
      <c r="E22" s="76" t="s">
        <v>989</v>
      </c>
      <c r="F22" s="76" t="s">
        <v>100</v>
      </c>
      <c r="G22" s="76" t="s">
        <v>163</v>
      </c>
      <c r="H22" s="76">
        <v>1.2</v>
      </c>
      <c r="I22" s="75">
        <v>156</v>
      </c>
      <c r="J22" s="76"/>
      <c r="K22" s="75">
        <v>3</v>
      </c>
      <c r="L22" s="75"/>
      <c r="M22" s="75"/>
      <c r="N22" s="75"/>
      <c r="O22" s="75"/>
      <c r="P22" s="75"/>
      <c r="Q22" s="75"/>
      <c r="R22" s="91">
        <v>2.7</v>
      </c>
      <c r="S22" s="144"/>
    </row>
    <row r="23" s="22" customFormat="1" spans="1:19">
      <c r="A23" s="140">
        <v>18</v>
      </c>
      <c r="B23" s="76" t="s">
        <v>953</v>
      </c>
      <c r="C23" s="76" t="s">
        <v>954</v>
      </c>
      <c r="D23" s="76" t="s">
        <v>990</v>
      </c>
      <c r="E23" s="76" t="s">
        <v>991</v>
      </c>
      <c r="F23" s="76" t="s">
        <v>100</v>
      </c>
      <c r="G23" s="76" t="s">
        <v>255</v>
      </c>
      <c r="H23" s="76">
        <v>2.7</v>
      </c>
      <c r="I23" s="75">
        <v>496</v>
      </c>
      <c r="J23" s="76"/>
      <c r="K23" s="75">
        <v>7</v>
      </c>
      <c r="L23" s="75"/>
      <c r="M23" s="75"/>
      <c r="N23" s="75">
        <v>4</v>
      </c>
      <c r="O23" s="75"/>
      <c r="P23" s="75">
        <v>1</v>
      </c>
      <c r="Q23" s="75"/>
      <c r="R23" s="91">
        <v>8.5</v>
      </c>
      <c r="S23" s="144"/>
    </row>
    <row r="24" s="22" customFormat="1" spans="1:19">
      <c r="A24" s="140">
        <v>19</v>
      </c>
      <c r="B24" s="76" t="s">
        <v>953</v>
      </c>
      <c r="C24" s="76" t="s">
        <v>954</v>
      </c>
      <c r="D24" s="76" t="s">
        <v>992</v>
      </c>
      <c r="E24" s="76" t="s">
        <v>993</v>
      </c>
      <c r="F24" s="76" t="s">
        <v>100</v>
      </c>
      <c r="G24" s="76" t="s">
        <v>106</v>
      </c>
      <c r="H24" s="76">
        <v>1.5</v>
      </c>
      <c r="I24" s="75">
        <v>340</v>
      </c>
      <c r="J24" s="76"/>
      <c r="K24" s="75">
        <v>4</v>
      </c>
      <c r="L24" s="75"/>
      <c r="M24" s="75"/>
      <c r="N24" s="75">
        <v>4</v>
      </c>
      <c r="O24" s="75"/>
      <c r="P24" s="75"/>
      <c r="Q24" s="75"/>
      <c r="R24" s="91">
        <v>5.6</v>
      </c>
      <c r="S24" s="144"/>
    </row>
    <row r="25" s="22" customFormat="1" spans="1:19">
      <c r="A25" s="140">
        <v>20</v>
      </c>
      <c r="B25" s="76" t="s">
        <v>953</v>
      </c>
      <c r="C25" s="76" t="s">
        <v>954</v>
      </c>
      <c r="D25" s="76" t="s">
        <v>994</v>
      </c>
      <c r="E25" s="76" t="s">
        <v>995</v>
      </c>
      <c r="F25" s="76" t="s">
        <v>100</v>
      </c>
      <c r="G25" s="76" t="s">
        <v>996</v>
      </c>
      <c r="H25" s="76">
        <v>2.9</v>
      </c>
      <c r="I25" s="75">
        <v>792</v>
      </c>
      <c r="J25" s="76"/>
      <c r="K25" s="141">
        <v>15</v>
      </c>
      <c r="L25" s="75"/>
      <c r="M25" s="141">
        <v>15</v>
      </c>
      <c r="N25" s="75">
        <v>2</v>
      </c>
      <c r="O25" s="75"/>
      <c r="P25" s="75">
        <v>1</v>
      </c>
      <c r="Q25" s="75"/>
      <c r="R25" s="91">
        <v>16.1</v>
      </c>
      <c r="S25" s="144"/>
    </row>
    <row r="26" s="22" customFormat="1" spans="1:19">
      <c r="A26" s="140">
        <v>21</v>
      </c>
      <c r="B26" s="76" t="s">
        <v>953</v>
      </c>
      <c r="C26" s="76" t="s">
        <v>954</v>
      </c>
      <c r="D26" s="76" t="s">
        <v>997</v>
      </c>
      <c r="E26" s="76" t="s">
        <v>998</v>
      </c>
      <c r="F26" s="76" t="s">
        <v>100</v>
      </c>
      <c r="G26" s="76" t="s">
        <v>65</v>
      </c>
      <c r="H26" s="76">
        <v>2.6</v>
      </c>
      <c r="I26" s="75">
        <v>404</v>
      </c>
      <c r="J26" s="76"/>
      <c r="K26" s="75">
        <v>6</v>
      </c>
      <c r="L26" s="75"/>
      <c r="M26" s="75"/>
      <c r="N26" s="75">
        <v>4</v>
      </c>
      <c r="O26" s="75"/>
      <c r="P26" s="75"/>
      <c r="Q26" s="75"/>
      <c r="R26" s="91">
        <v>6.8</v>
      </c>
      <c r="S26" s="144"/>
    </row>
    <row r="27" s="22" customFormat="1" spans="1:19">
      <c r="A27" s="140">
        <v>22</v>
      </c>
      <c r="B27" s="76" t="s">
        <v>953</v>
      </c>
      <c r="C27" s="76" t="s">
        <v>954</v>
      </c>
      <c r="D27" s="76" t="s">
        <v>999</v>
      </c>
      <c r="E27" s="76" t="s">
        <v>1000</v>
      </c>
      <c r="F27" s="76" t="s">
        <v>100</v>
      </c>
      <c r="G27" s="76" t="s">
        <v>49</v>
      </c>
      <c r="H27" s="76">
        <v>2.2</v>
      </c>
      <c r="I27" s="75">
        <v>644</v>
      </c>
      <c r="J27" s="76"/>
      <c r="K27" s="75">
        <v>5</v>
      </c>
      <c r="L27" s="75"/>
      <c r="M27" s="75"/>
      <c r="N27" s="75">
        <v>4</v>
      </c>
      <c r="O27" s="75"/>
      <c r="P27" s="75"/>
      <c r="Q27" s="75"/>
      <c r="R27" s="91">
        <v>10.1</v>
      </c>
      <c r="S27" s="144"/>
    </row>
    <row r="28" s="22" customFormat="1" spans="1:19">
      <c r="A28" s="140">
        <v>23</v>
      </c>
      <c r="B28" s="76" t="s">
        <v>953</v>
      </c>
      <c r="C28" s="76" t="s">
        <v>954</v>
      </c>
      <c r="D28" s="76" t="s">
        <v>1001</v>
      </c>
      <c r="E28" s="76" t="s">
        <v>1002</v>
      </c>
      <c r="F28" s="76" t="s">
        <v>100</v>
      </c>
      <c r="G28" s="76" t="s">
        <v>49</v>
      </c>
      <c r="H28" s="76">
        <v>2.2</v>
      </c>
      <c r="I28" s="75">
        <v>304</v>
      </c>
      <c r="J28" s="76"/>
      <c r="K28" s="75">
        <v>5</v>
      </c>
      <c r="L28" s="75"/>
      <c r="M28" s="75"/>
      <c r="N28" s="75"/>
      <c r="O28" s="75"/>
      <c r="P28" s="75"/>
      <c r="Q28" s="75"/>
      <c r="R28" s="91">
        <v>5.2</v>
      </c>
      <c r="S28" s="144"/>
    </row>
    <row r="29" s="22" customFormat="1" spans="1:19">
      <c r="A29" s="140">
        <v>24</v>
      </c>
      <c r="B29" s="76" t="s">
        <v>953</v>
      </c>
      <c r="C29" s="76" t="s">
        <v>954</v>
      </c>
      <c r="D29" s="76" t="s">
        <v>1003</v>
      </c>
      <c r="E29" s="76" t="s">
        <v>1004</v>
      </c>
      <c r="F29" s="76" t="s">
        <v>100</v>
      </c>
      <c r="G29" s="76" t="s">
        <v>72</v>
      </c>
      <c r="H29" s="76">
        <v>1</v>
      </c>
      <c r="I29" s="75">
        <v>120</v>
      </c>
      <c r="J29" s="76"/>
      <c r="K29" s="75">
        <v>6</v>
      </c>
      <c r="L29" s="75"/>
      <c r="M29" s="75"/>
      <c r="N29" s="75">
        <v>2</v>
      </c>
      <c r="O29" s="75"/>
      <c r="P29" s="75">
        <v>1</v>
      </c>
      <c r="Q29" s="75"/>
      <c r="R29" s="91">
        <v>2.8</v>
      </c>
      <c r="S29" s="144"/>
    </row>
    <row r="30" s="22" customFormat="1" spans="1:19">
      <c r="A30" s="140">
        <v>25</v>
      </c>
      <c r="B30" s="76" t="s">
        <v>953</v>
      </c>
      <c r="C30" s="76" t="s">
        <v>954</v>
      </c>
      <c r="D30" s="76" t="s">
        <v>1005</v>
      </c>
      <c r="E30" s="76" t="s">
        <v>1006</v>
      </c>
      <c r="F30" s="76" t="s">
        <v>100</v>
      </c>
      <c r="G30" s="76" t="s">
        <v>258</v>
      </c>
      <c r="H30" s="76">
        <v>1.1</v>
      </c>
      <c r="I30" s="75">
        <v>428</v>
      </c>
      <c r="J30" s="76"/>
      <c r="K30" s="75">
        <v>5</v>
      </c>
      <c r="L30" s="75"/>
      <c r="M30" s="75"/>
      <c r="N30" s="75"/>
      <c r="O30" s="75"/>
      <c r="P30" s="75">
        <v>1</v>
      </c>
      <c r="Q30" s="75"/>
      <c r="R30" s="91">
        <v>7.1</v>
      </c>
      <c r="S30" s="144"/>
    </row>
    <row r="31" s="22" customFormat="1" spans="1:19">
      <c r="A31" s="140">
        <v>26</v>
      </c>
      <c r="B31" s="76" t="s">
        <v>953</v>
      </c>
      <c r="C31" s="76" t="s">
        <v>954</v>
      </c>
      <c r="D31" s="76" t="s">
        <v>1007</v>
      </c>
      <c r="E31" s="76" t="s">
        <v>1008</v>
      </c>
      <c r="F31" s="76" t="s">
        <v>100</v>
      </c>
      <c r="G31" s="76" t="s">
        <v>186</v>
      </c>
      <c r="H31" s="76">
        <v>0.7</v>
      </c>
      <c r="I31" s="75">
        <v>84</v>
      </c>
      <c r="J31" s="76"/>
      <c r="K31" s="75">
        <v>2</v>
      </c>
      <c r="L31" s="75"/>
      <c r="M31" s="75"/>
      <c r="N31" s="75">
        <v>2</v>
      </c>
      <c r="O31" s="75"/>
      <c r="P31" s="75"/>
      <c r="Q31" s="75"/>
      <c r="R31" s="91">
        <v>1.5</v>
      </c>
      <c r="S31" s="144"/>
    </row>
    <row r="32" s="22" customFormat="1" spans="1:19">
      <c r="A32" s="140">
        <v>27</v>
      </c>
      <c r="B32" s="76" t="s">
        <v>953</v>
      </c>
      <c r="C32" s="76" t="s">
        <v>954</v>
      </c>
      <c r="D32" s="76" t="s">
        <v>1009</v>
      </c>
      <c r="E32" s="76" t="s">
        <v>1010</v>
      </c>
      <c r="F32" s="76" t="s">
        <v>100</v>
      </c>
      <c r="G32" s="76" t="s">
        <v>128</v>
      </c>
      <c r="H32" s="76">
        <v>1.8</v>
      </c>
      <c r="I32" s="75">
        <v>80</v>
      </c>
      <c r="J32" s="76"/>
      <c r="K32" s="75">
        <v>4</v>
      </c>
      <c r="L32" s="75"/>
      <c r="M32" s="75"/>
      <c r="N32" s="75">
        <v>4</v>
      </c>
      <c r="O32" s="75"/>
      <c r="P32" s="75"/>
      <c r="Q32" s="75"/>
      <c r="R32" s="91">
        <v>1.8</v>
      </c>
      <c r="S32" s="144"/>
    </row>
    <row r="33" s="22" customFormat="1" spans="1:19">
      <c r="A33" s="140">
        <v>28</v>
      </c>
      <c r="B33" s="76" t="s">
        <v>953</v>
      </c>
      <c r="C33" s="76" t="s">
        <v>954</v>
      </c>
      <c r="D33" s="76" t="s">
        <v>1011</v>
      </c>
      <c r="E33" s="76" t="s">
        <v>1012</v>
      </c>
      <c r="F33" s="76" t="s">
        <v>100</v>
      </c>
      <c r="G33" s="76" t="s">
        <v>154</v>
      </c>
      <c r="H33" s="76">
        <v>0.4</v>
      </c>
      <c r="I33" s="75">
        <v>48</v>
      </c>
      <c r="J33" s="76"/>
      <c r="K33" s="75">
        <v>3</v>
      </c>
      <c r="L33" s="75"/>
      <c r="M33" s="75"/>
      <c r="N33" s="75"/>
      <c r="O33" s="75"/>
      <c r="P33" s="75"/>
      <c r="Q33" s="75"/>
      <c r="R33" s="91">
        <v>1.1</v>
      </c>
      <c r="S33" s="144"/>
    </row>
    <row r="34" s="22" customFormat="1" spans="1:19">
      <c r="A34" s="140">
        <v>29</v>
      </c>
      <c r="B34" s="76" t="s">
        <v>953</v>
      </c>
      <c r="C34" s="76" t="s">
        <v>954</v>
      </c>
      <c r="D34" s="76" t="s">
        <v>1013</v>
      </c>
      <c r="E34" s="76" t="s">
        <v>1014</v>
      </c>
      <c r="F34" s="76" t="s">
        <v>100</v>
      </c>
      <c r="G34" s="76" t="s">
        <v>163</v>
      </c>
      <c r="H34" s="76">
        <v>1.2</v>
      </c>
      <c r="I34" s="75">
        <v>372</v>
      </c>
      <c r="J34" s="76"/>
      <c r="K34" s="75">
        <v>2</v>
      </c>
      <c r="L34" s="75"/>
      <c r="M34" s="75"/>
      <c r="N34" s="75">
        <v>4</v>
      </c>
      <c r="O34" s="75"/>
      <c r="P34" s="75"/>
      <c r="Q34" s="75"/>
      <c r="R34" s="91">
        <v>5.8</v>
      </c>
      <c r="S34" s="144"/>
    </row>
    <row r="35" s="22" customFormat="1" spans="1:19">
      <c r="A35" s="140">
        <v>30</v>
      </c>
      <c r="B35" s="76" t="s">
        <v>953</v>
      </c>
      <c r="C35" s="76" t="s">
        <v>954</v>
      </c>
      <c r="D35" s="76" t="s">
        <v>1015</v>
      </c>
      <c r="E35" s="76" t="s">
        <v>1016</v>
      </c>
      <c r="F35" s="76" t="s">
        <v>100</v>
      </c>
      <c r="G35" s="76" t="s">
        <v>996</v>
      </c>
      <c r="H35" s="76">
        <v>2.9</v>
      </c>
      <c r="I35" s="75">
        <v>400</v>
      </c>
      <c r="J35" s="76"/>
      <c r="K35" s="75">
        <v>5</v>
      </c>
      <c r="L35" s="75"/>
      <c r="M35" s="75"/>
      <c r="N35" s="75">
        <v>8</v>
      </c>
      <c r="O35" s="75"/>
      <c r="P35" s="75"/>
      <c r="Q35" s="75"/>
      <c r="R35" s="91">
        <v>6.7</v>
      </c>
      <c r="S35" s="144"/>
    </row>
    <row r="36" s="22" customFormat="1" spans="1:19">
      <c r="A36" s="140">
        <v>31</v>
      </c>
      <c r="B36" s="76" t="s">
        <v>953</v>
      </c>
      <c r="C36" s="76" t="s">
        <v>954</v>
      </c>
      <c r="D36" s="76" t="s">
        <v>1017</v>
      </c>
      <c r="E36" s="76" t="s">
        <v>1018</v>
      </c>
      <c r="F36" s="76" t="s">
        <v>100</v>
      </c>
      <c r="G36" s="76" t="s">
        <v>72</v>
      </c>
      <c r="H36" s="76">
        <v>1</v>
      </c>
      <c r="I36" s="75">
        <v>100</v>
      </c>
      <c r="J36" s="76"/>
      <c r="K36" s="75">
        <v>3</v>
      </c>
      <c r="L36" s="75"/>
      <c r="M36" s="75"/>
      <c r="N36" s="75">
        <v>4</v>
      </c>
      <c r="O36" s="75"/>
      <c r="P36" s="75"/>
      <c r="Q36" s="75"/>
      <c r="R36" s="91">
        <v>2</v>
      </c>
      <c r="S36" s="144"/>
    </row>
    <row r="37" s="22" customFormat="1" spans="1:19">
      <c r="A37" s="140">
        <v>32</v>
      </c>
      <c r="B37" s="76" t="s">
        <v>953</v>
      </c>
      <c r="C37" s="76" t="s">
        <v>954</v>
      </c>
      <c r="D37" s="76" t="s">
        <v>1019</v>
      </c>
      <c r="E37" s="76" t="s">
        <v>1020</v>
      </c>
      <c r="F37" s="76" t="s">
        <v>100</v>
      </c>
      <c r="G37" s="76" t="s">
        <v>72</v>
      </c>
      <c r="H37" s="76">
        <v>1</v>
      </c>
      <c r="I37" s="75">
        <v>92</v>
      </c>
      <c r="J37" s="76"/>
      <c r="K37" s="75">
        <v>3</v>
      </c>
      <c r="L37" s="75"/>
      <c r="M37" s="75"/>
      <c r="N37" s="75">
        <v>4</v>
      </c>
      <c r="O37" s="75"/>
      <c r="P37" s="75"/>
      <c r="Q37" s="75"/>
      <c r="R37" s="91">
        <v>1.8</v>
      </c>
      <c r="S37" s="144"/>
    </row>
    <row r="38" s="22" customFormat="1" spans="1:19">
      <c r="A38" s="140">
        <v>33</v>
      </c>
      <c r="B38" s="76" t="s">
        <v>953</v>
      </c>
      <c r="C38" s="76" t="s">
        <v>954</v>
      </c>
      <c r="D38" s="76" t="s">
        <v>1021</v>
      </c>
      <c r="E38" s="76" t="s">
        <v>1022</v>
      </c>
      <c r="F38" s="76" t="s">
        <v>100</v>
      </c>
      <c r="G38" s="76" t="s">
        <v>996</v>
      </c>
      <c r="H38" s="76">
        <v>2.9</v>
      </c>
      <c r="I38" s="75">
        <v>604</v>
      </c>
      <c r="J38" s="76"/>
      <c r="K38" s="75">
        <v>6</v>
      </c>
      <c r="L38" s="75"/>
      <c r="M38" s="75"/>
      <c r="N38" s="75">
        <v>4</v>
      </c>
      <c r="O38" s="75"/>
      <c r="P38" s="75"/>
      <c r="Q38" s="75"/>
      <c r="R38" s="91">
        <v>9.7</v>
      </c>
      <c r="S38" s="144"/>
    </row>
    <row r="39" s="22" customFormat="1" spans="1:19">
      <c r="A39" s="140">
        <v>34</v>
      </c>
      <c r="B39" s="76" t="s">
        <v>953</v>
      </c>
      <c r="C39" s="76" t="s">
        <v>954</v>
      </c>
      <c r="D39" s="76" t="s">
        <v>1021</v>
      </c>
      <c r="E39" s="76" t="s">
        <v>1022</v>
      </c>
      <c r="F39" s="76" t="s">
        <v>996</v>
      </c>
      <c r="G39" s="76" t="s">
        <v>346</v>
      </c>
      <c r="H39" s="76">
        <v>0.3</v>
      </c>
      <c r="I39" s="75">
        <v>100</v>
      </c>
      <c r="J39" s="76"/>
      <c r="K39" s="75">
        <v>2</v>
      </c>
      <c r="L39" s="75"/>
      <c r="M39" s="75"/>
      <c r="N39" s="75"/>
      <c r="O39" s="75"/>
      <c r="P39" s="75"/>
      <c r="Q39" s="75"/>
      <c r="R39" s="91">
        <v>1.7</v>
      </c>
      <c r="S39" s="144"/>
    </row>
    <row r="40" s="22" customFormat="1" spans="1:19">
      <c r="A40" s="140">
        <v>35</v>
      </c>
      <c r="B40" s="76" t="s">
        <v>953</v>
      </c>
      <c r="C40" s="76" t="s">
        <v>954</v>
      </c>
      <c r="D40" s="76" t="s">
        <v>1023</v>
      </c>
      <c r="E40" s="76" t="s">
        <v>1024</v>
      </c>
      <c r="F40" s="76" t="s">
        <v>100</v>
      </c>
      <c r="G40" s="76" t="s">
        <v>72</v>
      </c>
      <c r="H40" s="76">
        <v>1</v>
      </c>
      <c r="I40" s="75">
        <v>760</v>
      </c>
      <c r="J40" s="76"/>
      <c r="K40" s="75">
        <v>3</v>
      </c>
      <c r="L40" s="75"/>
      <c r="M40" s="75"/>
      <c r="N40" s="75">
        <v>4</v>
      </c>
      <c r="O40" s="75"/>
      <c r="P40" s="75"/>
      <c r="Q40" s="75"/>
      <c r="R40" s="91">
        <v>11.5</v>
      </c>
      <c r="S40" s="144"/>
    </row>
    <row r="41" s="22" customFormat="1" spans="1:19">
      <c r="A41" s="140">
        <v>36</v>
      </c>
      <c r="B41" s="76" t="s">
        <v>953</v>
      </c>
      <c r="C41" s="76" t="s">
        <v>954</v>
      </c>
      <c r="D41" s="76" t="s">
        <v>1025</v>
      </c>
      <c r="E41" s="76" t="s">
        <v>1026</v>
      </c>
      <c r="F41" s="76" t="s">
        <v>100</v>
      </c>
      <c r="G41" s="76" t="s">
        <v>106</v>
      </c>
      <c r="H41" s="76">
        <v>1.5</v>
      </c>
      <c r="I41" s="75">
        <v>160</v>
      </c>
      <c r="J41" s="76"/>
      <c r="K41" s="75">
        <v>3</v>
      </c>
      <c r="L41" s="75"/>
      <c r="M41" s="75"/>
      <c r="N41" s="75">
        <v>4</v>
      </c>
      <c r="O41" s="75"/>
      <c r="P41" s="75"/>
      <c r="Q41" s="75"/>
      <c r="R41" s="91">
        <v>2.8</v>
      </c>
      <c r="S41" s="144"/>
    </row>
    <row r="42" s="22" customFormat="1" spans="1:19">
      <c r="A42" s="140">
        <v>37</v>
      </c>
      <c r="B42" s="76" t="s">
        <v>953</v>
      </c>
      <c r="C42" s="76" t="s">
        <v>954</v>
      </c>
      <c r="D42" s="76" t="s">
        <v>1027</v>
      </c>
      <c r="E42" s="76" t="s">
        <v>1028</v>
      </c>
      <c r="F42" s="76" t="s">
        <v>100</v>
      </c>
      <c r="G42" s="76" t="s">
        <v>83</v>
      </c>
      <c r="H42" s="76">
        <v>1.4</v>
      </c>
      <c r="I42" s="75">
        <v>112</v>
      </c>
      <c r="J42" s="76"/>
      <c r="K42" s="75">
        <v>2</v>
      </c>
      <c r="L42" s="75"/>
      <c r="M42" s="75"/>
      <c r="N42" s="75"/>
      <c r="O42" s="75"/>
      <c r="P42" s="75"/>
      <c r="Q42" s="75"/>
      <c r="R42" s="91">
        <v>1.9</v>
      </c>
      <c r="S42" s="144"/>
    </row>
    <row r="43" s="22" customFormat="1" spans="1:19">
      <c r="A43" s="140">
        <v>38</v>
      </c>
      <c r="B43" s="76" t="s">
        <v>953</v>
      </c>
      <c r="C43" s="76" t="s">
        <v>954</v>
      </c>
      <c r="D43" s="76" t="s">
        <v>1029</v>
      </c>
      <c r="E43" s="76" t="s">
        <v>1030</v>
      </c>
      <c r="F43" s="76" t="s">
        <v>100</v>
      </c>
      <c r="G43" s="76" t="s">
        <v>72</v>
      </c>
      <c r="H43" s="76">
        <v>1</v>
      </c>
      <c r="I43" s="75">
        <v>180</v>
      </c>
      <c r="J43" s="76"/>
      <c r="K43" s="75">
        <v>5</v>
      </c>
      <c r="L43" s="75"/>
      <c r="M43" s="75"/>
      <c r="N43" s="75">
        <v>4</v>
      </c>
      <c r="O43" s="75"/>
      <c r="P43" s="75"/>
      <c r="Q43" s="75"/>
      <c r="R43" s="91">
        <v>3.4</v>
      </c>
      <c r="S43" s="144"/>
    </row>
    <row r="44" s="22" customFormat="1" spans="1:19">
      <c r="A44" s="140">
        <v>39</v>
      </c>
      <c r="B44" s="76" t="s">
        <v>953</v>
      </c>
      <c r="C44" s="76" t="s">
        <v>954</v>
      </c>
      <c r="D44" s="76" t="s">
        <v>1031</v>
      </c>
      <c r="E44" s="76" t="s">
        <v>1032</v>
      </c>
      <c r="F44" s="76" t="s">
        <v>100</v>
      </c>
      <c r="G44" s="76" t="s">
        <v>258</v>
      </c>
      <c r="H44" s="76">
        <v>1.1</v>
      </c>
      <c r="I44" s="75">
        <v>80</v>
      </c>
      <c r="J44" s="76"/>
      <c r="K44" s="75">
        <v>5</v>
      </c>
      <c r="L44" s="75"/>
      <c r="M44" s="75"/>
      <c r="N44" s="75"/>
      <c r="O44" s="75"/>
      <c r="P44" s="75"/>
      <c r="Q44" s="75"/>
      <c r="R44" s="91">
        <v>1.9</v>
      </c>
      <c r="S44" s="144"/>
    </row>
    <row r="45" s="22" customFormat="1" spans="1:19">
      <c r="A45" s="140">
        <v>40</v>
      </c>
      <c r="B45" s="76" t="s">
        <v>953</v>
      </c>
      <c r="C45" s="76" t="s">
        <v>954</v>
      </c>
      <c r="D45" s="76" t="s">
        <v>1033</v>
      </c>
      <c r="E45" s="76" t="s">
        <v>1034</v>
      </c>
      <c r="F45" s="76" t="s">
        <v>100</v>
      </c>
      <c r="G45" s="76" t="s">
        <v>207</v>
      </c>
      <c r="H45" s="76">
        <v>1.7</v>
      </c>
      <c r="I45" s="75">
        <v>48</v>
      </c>
      <c r="J45" s="76"/>
      <c r="K45" s="75">
        <v>6</v>
      </c>
      <c r="L45" s="75"/>
      <c r="M45" s="75"/>
      <c r="N45" s="75"/>
      <c r="O45" s="75"/>
      <c r="P45" s="75"/>
      <c r="Q45" s="75"/>
      <c r="R45" s="91">
        <v>1.6</v>
      </c>
      <c r="S45" s="144"/>
    </row>
    <row r="46" s="22" customFormat="1" spans="1:19">
      <c r="A46" s="140">
        <v>41</v>
      </c>
      <c r="B46" s="76" t="s">
        <v>953</v>
      </c>
      <c r="C46" s="76" t="s">
        <v>954</v>
      </c>
      <c r="D46" s="76" t="s">
        <v>1035</v>
      </c>
      <c r="E46" s="76" t="s">
        <v>1036</v>
      </c>
      <c r="F46" s="76" t="s">
        <v>64</v>
      </c>
      <c r="G46" s="76" t="s">
        <v>124</v>
      </c>
      <c r="H46" s="76">
        <v>1</v>
      </c>
      <c r="I46" s="75">
        <v>120</v>
      </c>
      <c r="J46" s="76"/>
      <c r="K46" s="75">
        <v>4</v>
      </c>
      <c r="L46" s="75"/>
      <c r="M46" s="75"/>
      <c r="N46" s="75"/>
      <c r="O46" s="75"/>
      <c r="P46" s="75"/>
      <c r="Q46" s="75"/>
      <c r="R46" s="91">
        <v>2.3</v>
      </c>
      <c r="S46" s="144"/>
    </row>
    <row r="47" s="22" customFormat="1" spans="1:19">
      <c r="A47" s="140">
        <v>42</v>
      </c>
      <c r="B47" s="76" t="s">
        <v>953</v>
      </c>
      <c r="C47" s="76" t="s">
        <v>954</v>
      </c>
      <c r="D47" s="76" t="s">
        <v>1037</v>
      </c>
      <c r="E47" s="76" t="s">
        <v>1038</v>
      </c>
      <c r="F47" s="76" t="s">
        <v>100</v>
      </c>
      <c r="G47" s="76" t="s">
        <v>65</v>
      </c>
      <c r="H47" s="76">
        <v>2.6</v>
      </c>
      <c r="I47" s="75">
        <v>460</v>
      </c>
      <c r="J47" s="76"/>
      <c r="K47" s="75">
        <v>8</v>
      </c>
      <c r="L47" s="75"/>
      <c r="M47" s="75"/>
      <c r="N47" s="75"/>
      <c r="O47" s="75"/>
      <c r="P47" s="75"/>
      <c r="Q47" s="75"/>
      <c r="R47" s="91">
        <v>7.9</v>
      </c>
      <c r="S47" s="144"/>
    </row>
    <row r="48" s="22" customFormat="1" spans="1:19">
      <c r="A48" s="140">
        <v>43</v>
      </c>
      <c r="B48" s="76" t="s">
        <v>953</v>
      </c>
      <c r="C48" s="76" t="s">
        <v>954</v>
      </c>
      <c r="D48" s="76" t="s">
        <v>1039</v>
      </c>
      <c r="E48" s="76" t="s">
        <v>1040</v>
      </c>
      <c r="F48" s="76" t="s">
        <v>100</v>
      </c>
      <c r="G48" s="76" t="s">
        <v>72</v>
      </c>
      <c r="H48" s="76">
        <v>1</v>
      </c>
      <c r="I48" s="75">
        <v>60</v>
      </c>
      <c r="J48" s="76"/>
      <c r="K48" s="75">
        <v>2</v>
      </c>
      <c r="L48" s="75"/>
      <c r="M48" s="75"/>
      <c r="N48" s="75">
        <v>4</v>
      </c>
      <c r="O48" s="75"/>
      <c r="P48" s="75"/>
      <c r="Q48" s="75"/>
      <c r="R48" s="91">
        <v>1.2</v>
      </c>
      <c r="S48" s="144"/>
    </row>
    <row r="49" s="22" customFormat="1" spans="1:19">
      <c r="A49" s="140">
        <v>44</v>
      </c>
      <c r="B49" s="76" t="s">
        <v>953</v>
      </c>
      <c r="C49" s="76" t="s">
        <v>954</v>
      </c>
      <c r="D49" s="76" t="s">
        <v>1041</v>
      </c>
      <c r="E49" s="76" t="s">
        <v>1042</v>
      </c>
      <c r="F49" s="76" t="s">
        <v>100</v>
      </c>
      <c r="G49" s="76" t="s">
        <v>72</v>
      </c>
      <c r="H49" s="76">
        <v>1</v>
      </c>
      <c r="I49" s="75">
        <v>48</v>
      </c>
      <c r="J49" s="76"/>
      <c r="K49" s="75">
        <v>4</v>
      </c>
      <c r="L49" s="75"/>
      <c r="M49" s="75"/>
      <c r="N49" s="75">
        <v>2</v>
      </c>
      <c r="O49" s="75"/>
      <c r="P49" s="75"/>
      <c r="Q49" s="75"/>
      <c r="R49" s="91">
        <v>1.3</v>
      </c>
      <c r="S49" s="144"/>
    </row>
    <row r="50" s="22" customFormat="1" spans="1:19">
      <c r="A50" s="140">
        <v>45</v>
      </c>
      <c r="B50" s="76" t="s">
        <v>953</v>
      </c>
      <c r="C50" s="76" t="s">
        <v>954</v>
      </c>
      <c r="D50" s="76" t="s">
        <v>1043</v>
      </c>
      <c r="E50" s="76" t="s">
        <v>1044</v>
      </c>
      <c r="F50" s="76" t="s">
        <v>100</v>
      </c>
      <c r="G50" s="76" t="s">
        <v>263</v>
      </c>
      <c r="H50" s="76">
        <v>2.8</v>
      </c>
      <c r="I50" s="75">
        <v>524</v>
      </c>
      <c r="J50" s="76"/>
      <c r="K50" s="75">
        <v>3</v>
      </c>
      <c r="L50" s="75"/>
      <c r="M50" s="75"/>
      <c r="N50" s="75">
        <v>4</v>
      </c>
      <c r="O50" s="75"/>
      <c r="P50" s="75"/>
      <c r="Q50" s="75"/>
      <c r="R50" s="91">
        <v>8.1</v>
      </c>
      <c r="S50" s="144"/>
    </row>
    <row r="51" s="22" customFormat="1" spans="1:19">
      <c r="A51" s="140">
        <v>46</v>
      </c>
      <c r="B51" s="76" t="s">
        <v>953</v>
      </c>
      <c r="C51" s="76" t="s">
        <v>954</v>
      </c>
      <c r="D51" s="76" t="s">
        <v>1045</v>
      </c>
      <c r="E51" s="76" t="s">
        <v>1046</v>
      </c>
      <c r="F51" s="76" t="s">
        <v>100</v>
      </c>
      <c r="G51" s="76" t="s">
        <v>65</v>
      </c>
      <c r="H51" s="76">
        <v>2.6</v>
      </c>
      <c r="I51" s="75">
        <v>300</v>
      </c>
      <c r="J51" s="76"/>
      <c r="K51" s="75">
        <v>5</v>
      </c>
      <c r="L51" s="75"/>
      <c r="M51" s="75"/>
      <c r="N51" s="75">
        <v>4</v>
      </c>
      <c r="O51" s="75"/>
      <c r="P51" s="75"/>
      <c r="Q51" s="75"/>
      <c r="R51" s="91">
        <v>5.2</v>
      </c>
      <c r="S51" s="144"/>
    </row>
    <row r="52" s="22" customFormat="1" spans="1:19">
      <c r="A52" s="140">
        <v>47</v>
      </c>
      <c r="B52" s="76" t="s">
        <v>953</v>
      </c>
      <c r="C52" s="76" t="s">
        <v>954</v>
      </c>
      <c r="D52" s="76" t="s">
        <v>1047</v>
      </c>
      <c r="E52" s="76" t="s">
        <v>1048</v>
      </c>
      <c r="F52" s="76" t="s">
        <v>72</v>
      </c>
      <c r="G52" s="76" t="s">
        <v>64</v>
      </c>
      <c r="H52" s="76">
        <v>1</v>
      </c>
      <c r="I52" s="75">
        <v>220</v>
      </c>
      <c r="J52" s="76"/>
      <c r="K52" s="75">
        <v>1</v>
      </c>
      <c r="L52" s="75"/>
      <c r="M52" s="75"/>
      <c r="N52" s="75"/>
      <c r="O52" s="75"/>
      <c r="P52" s="75"/>
      <c r="Q52" s="75"/>
      <c r="R52" s="91">
        <v>3.3</v>
      </c>
      <c r="S52" s="144"/>
    </row>
    <row r="53" s="22" customFormat="1" spans="1:19">
      <c r="A53" s="140">
        <v>48</v>
      </c>
      <c r="B53" s="76" t="s">
        <v>953</v>
      </c>
      <c r="C53" s="76" t="s">
        <v>954</v>
      </c>
      <c r="D53" s="76" t="s">
        <v>1049</v>
      </c>
      <c r="E53" s="76" t="s">
        <v>1050</v>
      </c>
      <c r="F53" s="76" t="s">
        <v>100</v>
      </c>
      <c r="G53" s="76" t="s">
        <v>72</v>
      </c>
      <c r="H53" s="76">
        <v>1</v>
      </c>
      <c r="I53" s="75">
        <v>680</v>
      </c>
      <c r="J53" s="76"/>
      <c r="K53" s="75">
        <v>2</v>
      </c>
      <c r="L53" s="75"/>
      <c r="M53" s="75"/>
      <c r="N53" s="75">
        <v>2</v>
      </c>
      <c r="O53" s="75"/>
      <c r="P53" s="75"/>
      <c r="Q53" s="75"/>
      <c r="R53" s="91">
        <v>10.2</v>
      </c>
      <c r="S53" s="144"/>
    </row>
    <row r="54" s="22" customFormat="1" spans="1:19">
      <c r="A54" s="140">
        <v>49</v>
      </c>
      <c r="B54" s="76" t="s">
        <v>953</v>
      </c>
      <c r="C54" s="76" t="s">
        <v>954</v>
      </c>
      <c r="D54" s="76" t="s">
        <v>1051</v>
      </c>
      <c r="E54" s="76" t="s">
        <v>1052</v>
      </c>
      <c r="F54" s="76" t="s">
        <v>100</v>
      </c>
      <c r="G54" s="76" t="s">
        <v>163</v>
      </c>
      <c r="H54" s="76">
        <v>1.2</v>
      </c>
      <c r="I54" s="75">
        <v>420</v>
      </c>
      <c r="J54" s="76"/>
      <c r="K54" s="75">
        <v>4</v>
      </c>
      <c r="L54" s="75"/>
      <c r="M54" s="75"/>
      <c r="N54" s="75"/>
      <c r="O54" s="75"/>
      <c r="P54" s="75"/>
      <c r="Q54" s="75"/>
      <c r="R54" s="91">
        <v>6.7</v>
      </c>
      <c r="S54" s="144"/>
    </row>
    <row r="55" s="22" customFormat="1" spans="1:19">
      <c r="A55" s="140">
        <v>50</v>
      </c>
      <c r="B55" s="76" t="s">
        <v>953</v>
      </c>
      <c r="C55" s="76" t="s">
        <v>954</v>
      </c>
      <c r="D55" s="76" t="s">
        <v>1053</v>
      </c>
      <c r="E55" s="76" t="s">
        <v>1054</v>
      </c>
      <c r="F55" s="76" t="s">
        <v>100</v>
      </c>
      <c r="G55" s="76" t="s">
        <v>154</v>
      </c>
      <c r="H55" s="76">
        <v>0.4</v>
      </c>
      <c r="I55" s="75">
        <v>132</v>
      </c>
      <c r="J55" s="76"/>
      <c r="K55" s="75">
        <v>4</v>
      </c>
      <c r="L55" s="75"/>
      <c r="M55" s="75"/>
      <c r="N55" s="75"/>
      <c r="O55" s="75"/>
      <c r="P55" s="75"/>
      <c r="Q55" s="75"/>
      <c r="R55" s="91">
        <v>2.5</v>
      </c>
      <c r="S55" s="144"/>
    </row>
    <row r="56" s="22" customFormat="1" spans="1:19">
      <c r="A56" s="140">
        <v>51</v>
      </c>
      <c r="B56" s="76" t="s">
        <v>953</v>
      </c>
      <c r="C56" s="76" t="s">
        <v>954</v>
      </c>
      <c r="D56" s="76" t="s">
        <v>1055</v>
      </c>
      <c r="E56" s="76" t="s">
        <v>1056</v>
      </c>
      <c r="F56" s="76" t="s">
        <v>100</v>
      </c>
      <c r="G56" s="76" t="s">
        <v>106</v>
      </c>
      <c r="H56" s="76">
        <v>1.5</v>
      </c>
      <c r="I56" s="75">
        <v>492</v>
      </c>
      <c r="J56" s="76"/>
      <c r="K56" s="75">
        <v>5</v>
      </c>
      <c r="L56" s="75"/>
      <c r="M56" s="75"/>
      <c r="N56" s="75"/>
      <c r="O56" s="75"/>
      <c r="P56" s="75"/>
      <c r="Q56" s="75"/>
      <c r="R56" s="91">
        <v>7.9</v>
      </c>
      <c r="S56" s="144"/>
    </row>
    <row r="57" s="22" customFormat="1" spans="1:19">
      <c r="A57" s="140">
        <v>52</v>
      </c>
      <c r="B57" s="76" t="s">
        <v>953</v>
      </c>
      <c r="C57" s="76" t="s">
        <v>954</v>
      </c>
      <c r="D57" s="76" t="s">
        <v>1057</v>
      </c>
      <c r="E57" s="76" t="s">
        <v>1058</v>
      </c>
      <c r="F57" s="76" t="s">
        <v>100</v>
      </c>
      <c r="G57" s="76" t="s">
        <v>83</v>
      </c>
      <c r="H57" s="76">
        <v>1.4</v>
      </c>
      <c r="I57" s="75">
        <v>200</v>
      </c>
      <c r="J57" s="76"/>
      <c r="K57" s="75">
        <v>4</v>
      </c>
      <c r="L57" s="75"/>
      <c r="M57" s="75"/>
      <c r="N57" s="75"/>
      <c r="O57" s="75"/>
      <c r="P57" s="75"/>
      <c r="Q57" s="75"/>
      <c r="R57" s="91">
        <v>3.5</v>
      </c>
      <c r="S57" s="144"/>
    </row>
    <row r="58" s="22" customFormat="1" spans="1:19">
      <c r="A58" s="140">
        <v>53</v>
      </c>
      <c r="B58" s="76" t="s">
        <v>953</v>
      </c>
      <c r="C58" s="76" t="s">
        <v>954</v>
      </c>
      <c r="D58" s="76" t="s">
        <v>1059</v>
      </c>
      <c r="E58" s="76" t="s">
        <v>1060</v>
      </c>
      <c r="F58" s="76" t="s">
        <v>128</v>
      </c>
      <c r="G58" s="76" t="s">
        <v>144</v>
      </c>
      <c r="H58" s="76">
        <v>1.8</v>
      </c>
      <c r="I58" s="75">
        <v>220</v>
      </c>
      <c r="J58" s="76"/>
      <c r="K58" s="75">
        <v>9</v>
      </c>
      <c r="L58" s="75"/>
      <c r="M58" s="75"/>
      <c r="N58" s="75"/>
      <c r="O58" s="75"/>
      <c r="P58" s="75"/>
      <c r="Q58" s="75"/>
      <c r="R58" s="91">
        <v>4.5</v>
      </c>
      <c r="S58" s="144"/>
    </row>
    <row r="59" s="22" customFormat="1" spans="1:19">
      <c r="A59" s="140">
        <v>54</v>
      </c>
      <c r="B59" s="76" t="s">
        <v>953</v>
      </c>
      <c r="C59" s="76" t="s">
        <v>954</v>
      </c>
      <c r="D59" s="76" t="s">
        <v>1061</v>
      </c>
      <c r="E59" s="76" t="s">
        <v>1062</v>
      </c>
      <c r="F59" s="76" t="s">
        <v>100</v>
      </c>
      <c r="G59" s="76" t="s">
        <v>996</v>
      </c>
      <c r="H59" s="76">
        <v>2.9</v>
      </c>
      <c r="I59" s="75">
        <v>300</v>
      </c>
      <c r="J59" s="76"/>
      <c r="K59" s="75">
        <v>6</v>
      </c>
      <c r="L59" s="75"/>
      <c r="M59" s="75"/>
      <c r="N59" s="75">
        <v>4</v>
      </c>
      <c r="O59" s="75"/>
      <c r="P59" s="75"/>
      <c r="Q59" s="75"/>
      <c r="R59" s="91">
        <v>5.3</v>
      </c>
      <c r="S59" s="144"/>
    </row>
    <row r="60" s="22" customFormat="1" spans="1:19">
      <c r="A60" s="140">
        <v>55</v>
      </c>
      <c r="B60" s="76" t="s">
        <v>953</v>
      </c>
      <c r="C60" s="76" t="s">
        <v>954</v>
      </c>
      <c r="D60" s="76" t="s">
        <v>1063</v>
      </c>
      <c r="E60" s="76" t="s">
        <v>1064</v>
      </c>
      <c r="F60" s="76" t="s">
        <v>100</v>
      </c>
      <c r="G60" s="76" t="s">
        <v>75</v>
      </c>
      <c r="H60" s="76">
        <v>0.2</v>
      </c>
      <c r="I60" s="75">
        <v>60</v>
      </c>
      <c r="J60" s="76"/>
      <c r="K60" s="75">
        <v>2</v>
      </c>
      <c r="L60" s="75"/>
      <c r="M60" s="75"/>
      <c r="N60" s="75"/>
      <c r="O60" s="75"/>
      <c r="P60" s="75"/>
      <c r="Q60" s="75"/>
      <c r="R60" s="91">
        <v>1.2</v>
      </c>
      <c r="S60" s="144"/>
    </row>
    <row r="61" s="22" customFormat="1" spans="1:19">
      <c r="A61" s="140">
        <v>56</v>
      </c>
      <c r="B61" s="76" t="s">
        <v>953</v>
      </c>
      <c r="C61" s="76" t="s">
        <v>954</v>
      </c>
      <c r="D61" s="76" t="s">
        <v>1065</v>
      </c>
      <c r="E61" s="76" t="s">
        <v>1066</v>
      </c>
      <c r="F61" s="76" t="s">
        <v>100</v>
      </c>
      <c r="G61" s="76" t="s">
        <v>635</v>
      </c>
      <c r="H61" s="76">
        <v>2.1</v>
      </c>
      <c r="I61" s="75">
        <v>380</v>
      </c>
      <c r="J61" s="76"/>
      <c r="K61" s="75">
        <v>7</v>
      </c>
      <c r="L61" s="75"/>
      <c r="M61" s="75"/>
      <c r="N61" s="75"/>
      <c r="O61" s="75"/>
      <c r="P61" s="75"/>
      <c r="Q61" s="75"/>
      <c r="R61" s="91">
        <v>6.5</v>
      </c>
      <c r="S61" s="144"/>
    </row>
    <row r="62" s="22" customFormat="1" spans="1:19">
      <c r="A62" s="140">
        <v>57</v>
      </c>
      <c r="B62" s="76" t="s">
        <v>953</v>
      </c>
      <c r="C62" s="76" t="s">
        <v>954</v>
      </c>
      <c r="D62" s="76" t="s">
        <v>1067</v>
      </c>
      <c r="E62" s="76" t="s">
        <v>1068</v>
      </c>
      <c r="F62" s="76" t="s">
        <v>100</v>
      </c>
      <c r="G62" s="76" t="s">
        <v>263</v>
      </c>
      <c r="H62" s="76">
        <v>2.8</v>
      </c>
      <c r="I62" s="75">
        <v>340</v>
      </c>
      <c r="J62" s="76"/>
      <c r="K62" s="141">
        <v>10</v>
      </c>
      <c r="L62" s="75"/>
      <c r="M62" s="75"/>
      <c r="N62" s="75">
        <v>2</v>
      </c>
      <c r="O62" s="75"/>
      <c r="P62" s="75"/>
      <c r="Q62" s="75"/>
      <c r="R62" s="91">
        <v>6.4</v>
      </c>
      <c r="S62" s="144"/>
    </row>
    <row r="63" s="22" customFormat="1" spans="1:19">
      <c r="A63" s="140">
        <v>58</v>
      </c>
      <c r="B63" s="76" t="s">
        <v>953</v>
      </c>
      <c r="C63" s="76" t="s">
        <v>954</v>
      </c>
      <c r="D63" s="76" t="s">
        <v>1069</v>
      </c>
      <c r="E63" s="76" t="s">
        <v>1070</v>
      </c>
      <c r="F63" s="76" t="s">
        <v>100</v>
      </c>
      <c r="G63" s="76" t="s">
        <v>60</v>
      </c>
      <c r="H63" s="76">
        <v>0.3</v>
      </c>
      <c r="I63" s="75">
        <v>60</v>
      </c>
      <c r="J63" s="76"/>
      <c r="K63" s="75">
        <v>2</v>
      </c>
      <c r="L63" s="75"/>
      <c r="M63" s="75"/>
      <c r="N63" s="75"/>
      <c r="O63" s="75"/>
      <c r="P63" s="75"/>
      <c r="Q63" s="75"/>
      <c r="R63" s="91">
        <v>1.2</v>
      </c>
      <c r="S63" s="144"/>
    </row>
    <row r="64" s="22" customFormat="1" spans="1:19">
      <c r="A64" s="140">
        <v>59</v>
      </c>
      <c r="B64" s="76" t="s">
        <v>953</v>
      </c>
      <c r="C64" s="76" t="s">
        <v>954</v>
      </c>
      <c r="D64" s="76" t="s">
        <v>1067</v>
      </c>
      <c r="E64" s="76" t="s">
        <v>1071</v>
      </c>
      <c r="F64" s="76" t="s">
        <v>100</v>
      </c>
      <c r="G64" s="76" t="s">
        <v>258</v>
      </c>
      <c r="H64" s="76">
        <v>1.1</v>
      </c>
      <c r="I64" s="75">
        <v>140</v>
      </c>
      <c r="J64" s="76"/>
      <c r="K64" s="75">
        <v>5</v>
      </c>
      <c r="L64" s="75"/>
      <c r="M64" s="75"/>
      <c r="N64" s="75">
        <v>4</v>
      </c>
      <c r="O64" s="75"/>
      <c r="P64" s="75"/>
      <c r="Q64" s="75"/>
      <c r="R64" s="91">
        <v>2.8</v>
      </c>
      <c r="S64" s="144"/>
    </row>
    <row r="65" s="22" customFormat="1" spans="1:19">
      <c r="A65" s="140">
        <v>60</v>
      </c>
      <c r="B65" s="76" t="s">
        <v>953</v>
      </c>
      <c r="C65" s="76" t="s">
        <v>954</v>
      </c>
      <c r="D65" s="76" t="s">
        <v>1072</v>
      </c>
      <c r="E65" s="76" t="s">
        <v>1073</v>
      </c>
      <c r="F65" s="76" t="s">
        <v>100</v>
      </c>
      <c r="G65" s="76" t="s">
        <v>72</v>
      </c>
      <c r="H65" s="76">
        <v>1</v>
      </c>
      <c r="I65" s="75">
        <v>200</v>
      </c>
      <c r="J65" s="76"/>
      <c r="K65" s="75">
        <v>3</v>
      </c>
      <c r="L65" s="75"/>
      <c r="M65" s="75"/>
      <c r="N65" s="75">
        <v>4</v>
      </c>
      <c r="O65" s="75"/>
      <c r="P65" s="75"/>
      <c r="Q65" s="75"/>
      <c r="R65" s="91">
        <v>3.4</v>
      </c>
      <c r="S65" s="144"/>
    </row>
    <row r="66" s="22" customFormat="1" spans="1:19">
      <c r="A66" s="140">
        <v>61</v>
      </c>
      <c r="B66" s="76" t="s">
        <v>953</v>
      </c>
      <c r="C66" s="76" t="s">
        <v>954</v>
      </c>
      <c r="D66" s="76" t="s">
        <v>1074</v>
      </c>
      <c r="E66" s="76" t="s">
        <v>1075</v>
      </c>
      <c r="F66" s="76" t="s">
        <v>163</v>
      </c>
      <c r="G66" s="76" t="s">
        <v>65</v>
      </c>
      <c r="H66" s="76">
        <v>1.4</v>
      </c>
      <c r="I66" s="75">
        <v>180</v>
      </c>
      <c r="J66" s="76"/>
      <c r="K66" s="75">
        <v>2</v>
      </c>
      <c r="L66" s="75"/>
      <c r="M66" s="75"/>
      <c r="N66" s="75"/>
      <c r="O66" s="75"/>
      <c r="P66" s="75"/>
      <c r="Q66" s="75"/>
      <c r="R66" s="91">
        <v>2.9</v>
      </c>
      <c r="S66" s="144"/>
    </row>
    <row r="67" s="22" customFormat="1" spans="1:19">
      <c r="A67" s="140">
        <v>62</v>
      </c>
      <c r="B67" s="76" t="s">
        <v>953</v>
      </c>
      <c r="C67" s="76" t="s">
        <v>954</v>
      </c>
      <c r="D67" s="76" t="s">
        <v>1076</v>
      </c>
      <c r="E67" s="76" t="s">
        <v>1077</v>
      </c>
      <c r="F67" s="76" t="s">
        <v>100</v>
      </c>
      <c r="G67" s="76" t="s">
        <v>207</v>
      </c>
      <c r="H67" s="76">
        <v>1.7</v>
      </c>
      <c r="I67" s="75">
        <v>340</v>
      </c>
      <c r="J67" s="76"/>
      <c r="K67" s="75">
        <v>3</v>
      </c>
      <c r="L67" s="75"/>
      <c r="M67" s="75"/>
      <c r="N67" s="75"/>
      <c r="O67" s="75"/>
      <c r="P67" s="75"/>
      <c r="Q67" s="75"/>
      <c r="R67" s="91">
        <v>5.4</v>
      </c>
      <c r="S67" s="144"/>
    </row>
    <row r="68" s="22" customFormat="1" spans="1:19">
      <c r="A68" s="140">
        <v>63</v>
      </c>
      <c r="B68" s="76" t="s">
        <v>953</v>
      </c>
      <c r="C68" s="76" t="s">
        <v>954</v>
      </c>
      <c r="D68" s="76" t="s">
        <v>1078</v>
      </c>
      <c r="E68" s="76" t="s">
        <v>1079</v>
      </c>
      <c r="F68" s="76" t="s">
        <v>100</v>
      </c>
      <c r="G68" s="76" t="s">
        <v>57</v>
      </c>
      <c r="H68" s="76">
        <v>1.3</v>
      </c>
      <c r="I68" s="75">
        <v>120</v>
      </c>
      <c r="J68" s="76"/>
      <c r="K68" s="75">
        <v>6</v>
      </c>
      <c r="L68" s="75"/>
      <c r="M68" s="75"/>
      <c r="N68" s="75">
        <v>4</v>
      </c>
      <c r="O68" s="75"/>
      <c r="P68" s="75"/>
      <c r="Q68" s="75"/>
      <c r="R68" s="91">
        <v>2.7</v>
      </c>
      <c r="S68" s="144"/>
    </row>
    <row r="69" s="22" customFormat="1" spans="1:19">
      <c r="A69" s="140">
        <v>64</v>
      </c>
      <c r="B69" s="76" t="s">
        <v>953</v>
      </c>
      <c r="C69" s="76" t="s">
        <v>954</v>
      </c>
      <c r="D69" s="76" t="s">
        <v>1080</v>
      </c>
      <c r="E69" s="76" t="s">
        <v>1081</v>
      </c>
      <c r="F69" s="76" t="s">
        <v>112</v>
      </c>
      <c r="G69" s="76" t="s">
        <v>278</v>
      </c>
      <c r="H69" s="76">
        <v>2.9</v>
      </c>
      <c r="I69" s="75">
        <v>1540</v>
      </c>
      <c r="J69" s="76"/>
      <c r="K69" s="75">
        <v>10</v>
      </c>
      <c r="L69" s="75"/>
      <c r="M69" s="75"/>
      <c r="N69" s="75"/>
      <c r="O69" s="75"/>
      <c r="P69" s="75"/>
      <c r="Q69" s="75"/>
      <c r="R69" s="91">
        <v>23.8</v>
      </c>
      <c r="S69" s="144"/>
    </row>
    <row r="70" s="22" customFormat="1" spans="1:19">
      <c r="A70" s="140">
        <v>65</v>
      </c>
      <c r="B70" s="76" t="s">
        <v>953</v>
      </c>
      <c r="C70" s="76" t="s">
        <v>954</v>
      </c>
      <c r="D70" s="76" t="s">
        <v>1082</v>
      </c>
      <c r="E70" s="76" t="s">
        <v>1083</v>
      </c>
      <c r="F70" s="76" t="s">
        <v>100</v>
      </c>
      <c r="G70" s="76" t="s">
        <v>64</v>
      </c>
      <c r="H70" s="76">
        <v>2</v>
      </c>
      <c r="I70" s="75">
        <v>120</v>
      </c>
      <c r="J70" s="76"/>
      <c r="K70" s="75">
        <v>5</v>
      </c>
      <c r="L70" s="75"/>
      <c r="M70" s="75"/>
      <c r="N70" s="75">
        <v>2</v>
      </c>
      <c r="O70" s="75"/>
      <c r="P70" s="75"/>
      <c r="Q70" s="75"/>
      <c r="R70" s="91">
        <v>2.5</v>
      </c>
      <c r="S70" s="144"/>
    </row>
    <row r="71" s="22" customFormat="1" spans="1:19">
      <c r="A71" s="140">
        <v>66</v>
      </c>
      <c r="B71" s="76" t="s">
        <v>953</v>
      </c>
      <c r="C71" s="76" t="s">
        <v>954</v>
      </c>
      <c r="D71" s="76" t="s">
        <v>1084</v>
      </c>
      <c r="E71" s="76" t="s">
        <v>1085</v>
      </c>
      <c r="F71" s="76" t="s">
        <v>100</v>
      </c>
      <c r="G71" s="76" t="s">
        <v>64</v>
      </c>
      <c r="H71" s="76">
        <v>2</v>
      </c>
      <c r="I71" s="75">
        <v>260</v>
      </c>
      <c r="J71" s="76"/>
      <c r="K71" s="75">
        <v>6</v>
      </c>
      <c r="L71" s="75"/>
      <c r="M71" s="75">
        <v>6</v>
      </c>
      <c r="N71" s="75">
        <v>2</v>
      </c>
      <c r="O71" s="75"/>
      <c r="P71" s="75"/>
      <c r="Q71" s="75"/>
      <c r="R71" s="91">
        <v>5.6</v>
      </c>
      <c r="S71" s="144"/>
    </row>
    <row r="72" s="22" customFormat="1" spans="1:19">
      <c r="A72" s="140">
        <v>67</v>
      </c>
      <c r="B72" s="76" t="s">
        <v>953</v>
      </c>
      <c r="C72" s="76" t="s">
        <v>954</v>
      </c>
      <c r="D72" s="76" t="s">
        <v>1086</v>
      </c>
      <c r="E72" s="76" t="s">
        <v>1087</v>
      </c>
      <c r="F72" s="76" t="s">
        <v>83</v>
      </c>
      <c r="G72" s="76" t="s">
        <v>106</v>
      </c>
      <c r="H72" s="76">
        <v>0.1</v>
      </c>
      <c r="I72" s="75">
        <v>52</v>
      </c>
      <c r="J72" s="76"/>
      <c r="K72" s="75"/>
      <c r="L72" s="75"/>
      <c r="M72" s="75"/>
      <c r="N72" s="75"/>
      <c r="O72" s="75"/>
      <c r="P72" s="75"/>
      <c r="Q72" s="75"/>
      <c r="R72" s="91">
        <v>0.8</v>
      </c>
      <c r="S72" s="144"/>
    </row>
    <row r="73" s="22" customFormat="1" spans="1:19">
      <c r="A73" s="140">
        <v>68</v>
      </c>
      <c r="B73" s="76" t="s">
        <v>953</v>
      </c>
      <c r="C73" s="76" t="s">
        <v>954</v>
      </c>
      <c r="D73" s="76" t="s">
        <v>1088</v>
      </c>
      <c r="E73" s="76" t="s">
        <v>1089</v>
      </c>
      <c r="F73" s="76" t="s">
        <v>64</v>
      </c>
      <c r="G73" s="76" t="s">
        <v>124</v>
      </c>
      <c r="H73" s="76">
        <v>1</v>
      </c>
      <c r="I73" s="75">
        <v>432</v>
      </c>
      <c r="J73" s="76"/>
      <c r="K73" s="75">
        <v>1</v>
      </c>
      <c r="L73" s="75"/>
      <c r="M73" s="75"/>
      <c r="N73" s="75"/>
      <c r="O73" s="75"/>
      <c r="P73" s="75"/>
      <c r="Q73" s="75"/>
      <c r="R73" s="91">
        <v>6.4</v>
      </c>
      <c r="S73" s="144"/>
    </row>
    <row r="74" s="22" customFormat="1" spans="1:19">
      <c r="A74" s="140">
        <v>69</v>
      </c>
      <c r="B74" s="76" t="s">
        <v>953</v>
      </c>
      <c r="C74" s="76" t="s">
        <v>954</v>
      </c>
      <c r="D74" s="76" t="s">
        <v>1090</v>
      </c>
      <c r="E74" s="76" t="s">
        <v>1091</v>
      </c>
      <c r="F74" s="76" t="s">
        <v>186</v>
      </c>
      <c r="G74" s="76" t="s">
        <v>192</v>
      </c>
      <c r="H74" s="76">
        <v>0.1</v>
      </c>
      <c r="I74" s="75">
        <v>80</v>
      </c>
      <c r="J74" s="76"/>
      <c r="K74" s="75"/>
      <c r="L74" s="75"/>
      <c r="M74" s="75"/>
      <c r="N74" s="75"/>
      <c r="O74" s="75"/>
      <c r="P74" s="75"/>
      <c r="Q74" s="75"/>
      <c r="R74" s="91">
        <v>1.2</v>
      </c>
      <c r="S74" s="144"/>
    </row>
    <row r="75" s="22" customFormat="1" spans="1:19">
      <c r="A75" s="140">
        <v>70</v>
      </c>
      <c r="B75" s="76" t="s">
        <v>953</v>
      </c>
      <c r="C75" s="76" t="s">
        <v>954</v>
      </c>
      <c r="D75" s="76" t="s">
        <v>1092</v>
      </c>
      <c r="E75" s="76" t="s">
        <v>1093</v>
      </c>
      <c r="F75" s="76" t="s">
        <v>100</v>
      </c>
      <c r="G75" s="76" t="s">
        <v>53</v>
      </c>
      <c r="H75" s="76">
        <v>0.1</v>
      </c>
      <c r="I75" s="75">
        <v>32</v>
      </c>
      <c r="J75" s="76"/>
      <c r="K75" s="75">
        <v>2</v>
      </c>
      <c r="L75" s="75"/>
      <c r="M75" s="75"/>
      <c r="N75" s="75"/>
      <c r="O75" s="75"/>
      <c r="P75" s="75"/>
      <c r="Q75" s="75"/>
      <c r="R75" s="91">
        <v>0.8</v>
      </c>
      <c r="S75" s="144"/>
    </row>
    <row r="76" s="22" customFormat="1" spans="1:19">
      <c r="A76" s="140">
        <v>71</v>
      </c>
      <c r="B76" s="76" t="s">
        <v>953</v>
      </c>
      <c r="C76" s="76" t="s">
        <v>954</v>
      </c>
      <c r="D76" s="76" t="s">
        <v>1094</v>
      </c>
      <c r="E76" s="76" t="s">
        <v>1095</v>
      </c>
      <c r="F76" s="76" t="s">
        <v>163</v>
      </c>
      <c r="G76" s="76" t="s">
        <v>207</v>
      </c>
      <c r="H76" s="76">
        <v>0.5</v>
      </c>
      <c r="I76" s="75">
        <v>440</v>
      </c>
      <c r="J76" s="76"/>
      <c r="K76" s="75"/>
      <c r="L76" s="75"/>
      <c r="M76" s="75"/>
      <c r="N76" s="75"/>
      <c r="O76" s="75"/>
      <c r="P76" s="75"/>
      <c r="Q76" s="75"/>
      <c r="R76" s="91">
        <v>6.4</v>
      </c>
      <c r="S76" s="144"/>
    </row>
    <row r="77" s="22" customFormat="1" spans="1:19">
      <c r="A77" s="140">
        <v>72</v>
      </c>
      <c r="B77" s="76" t="s">
        <v>953</v>
      </c>
      <c r="C77" s="76" t="s">
        <v>1096</v>
      </c>
      <c r="D77" s="76" t="s">
        <v>1097</v>
      </c>
      <c r="E77" s="76" t="s">
        <v>1098</v>
      </c>
      <c r="F77" s="76" t="s">
        <v>100</v>
      </c>
      <c r="G77" s="76" t="s">
        <v>133</v>
      </c>
      <c r="H77" s="76">
        <v>1.6</v>
      </c>
      <c r="I77" s="75"/>
      <c r="J77" s="76"/>
      <c r="K77" s="75">
        <v>1</v>
      </c>
      <c r="L77" s="75"/>
      <c r="M77" s="75"/>
      <c r="N77" s="75">
        <v>2</v>
      </c>
      <c r="O77" s="75"/>
      <c r="P77" s="75"/>
      <c r="Q77" s="75"/>
      <c r="R77" s="91">
        <v>0.2</v>
      </c>
      <c r="S77" s="144"/>
    </row>
    <row r="78" s="22" customFormat="1" spans="1:19">
      <c r="A78" s="140">
        <v>73</v>
      </c>
      <c r="B78" s="76" t="s">
        <v>953</v>
      </c>
      <c r="C78" s="76" t="s">
        <v>1096</v>
      </c>
      <c r="D78" s="76" t="s">
        <v>1099</v>
      </c>
      <c r="E78" s="145" t="s">
        <v>1100</v>
      </c>
      <c r="F78" s="76" t="s">
        <v>100</v>
      </c>
      <c r="G78" s="76" t="s">
        <v>57</v>
      </c>
      <c r="H78" s="76">
        <v>1.3</v>
      </c>
      <c r="I78" s="75">
        <v>300</v>
      </c>
      <c r="J78" s="76"/>
      <c r="K78" s="75">
        <v>1</v>
      </c>
      <c r="L78" s="75"/>
      <c r="M78" s="75"/>
      <c r="N78" s="75">
        <v>2</v>
      </c>
      <c r="O78" s="75"/>
      <c r="P78" s="75"/>
      <c r="Q78" s="75"/>
      <c r="R78" s="91">
        <v>4.5</v>
      </c>
      <c r="S78" s="144"/>
    </row>
    <row r="79" s="22" customFormat="1" spans="1:19">
      <c r="A79" s="140">
        <v>74</v>
      </c>
      <c r="B79" s="76" t="s">
        <v>953</v>
      </c>
      <c r="C79" s="76" t="s">
        <v>1096</v>
      </c>
      <c r="D79" s="76" t="s">
        <v>1101</v>
      </c>
      <c r="E79" s="145" t="s">
        <v>1102</v>
      </c>
      <c r="F79" s="76" t="s">
        <v>100</v>
      </c>
      <c r="G79" s="76" t="s">
        <v>112</v>
      </c>
      <c r="H79" s="76">
        <v>0.6</v>
      </c>
      <c r="I79" s="75">
        <v>300</v>
      </c>
      <c r="J79" s="76"/>
      <c r="K79" s="75">
        <v>1</v>
      </c>
      <c r="L79" s="75"/>
      <c r="M79" s="75"/>
      <c r="N79" s="75">
        <v>2</v>
      </c>
      <c r="O79" s="75"/>
      <c r="P79" s="75"/>
      <c r="Q79" s="75"/>
      <c r="R79" s="91">
        <v>4.5</v>
      </c>
      <c r="S79" s="144"/>
    </row>
    <row r="80" s="22" customFormat="1" spans="1:19">
      <c r="A80" s="140">
        <v>75</v>
      </c>
      <c r="B80" s="76" t="s">
        <v>953</v>
      </c>
      <c r="C80" s="76" t="s">
        <v>1096</v>
      </c>
      <c r="D80" s="76" t="s">
        <v>1103</v>
      </c>
      <c r="E80" s="145" t="s">
        <v>1104</v>
      </c>
      <c r="F80" s="76" t="s">
        <v>100</v>
      </c>
      <c r="G80" s="76" t="s">
        <v>124</v>
      </c>
      <c r="H80" s="76">
        <v>3</v>
      </c>
      <c r="I80" s="75">
        <v>150</v>
      </c>
      <c r="J80" s="76"/>
      <c r="K80" s="75">
        <v>1</v>
      </c>
      <c r="L80" s="75"/>
      <c r="M80" s="75"/>
      <c r="N80" s="75">
        <v>2</v>
      </c>
      <c r="O80" s="75"/>
      <c r="P80" s="75"/>
      <c r="Q80" s="75"/>
      <c r="R80" s="91">
        <v>2.4</v>
      </c>
      <c r="S80" s="144"/>
    </row>
    <row r="81" s="22" customFormat="1" spans="1:19">
      <c r="A81" s="140">
        <v>76</v>
      </c>
      <c r="B81" s="76" t="s">
        <v>953</v>
      </c>
      <c r="C81" s="76" t="s">
        <v>1096</v>
      </c>
      <c r="D81" s="76" t="s">
        <v>1105</v>
      </c>
      <c r="E81" s="145" t="s">
        <v>1106</v>
      </c>
      <c r="F81" s="76" t="s">
        <v>100</v>
      </c>
      <c r="G81" s="76" t="s">
        <v>263</v>
      </c>
      <c r="H81" s="76">
        <v>2.8</v>
      </c>
      <c r="I81" s="75">
        <v>400</v>
      </c>
      <c r="J81" s="76"/>
      <c r="K81" s="75">
        <v>1</v>
      </c>
      <c r="L81" s="75"/>
      <c r="M81" s="75"/>
      <c r="N81" s="75">
        <v>2</v>
      </c>
      <c r="O81" s="75"/>
      <c r="P81" s="75"/>
      <c r="Q81" s="75"/>
      <c r="R81" s="91">
        <v>6</v>
      </c>
      <c r="S81" s="144"/>
    </row>
    <row r="82" s="22" customFormat="1" spans="1:19">
      <c r="A82" s="140">
        <v>77</v>
      </c>
      <c r="B82" s="76" t="s">
        <v>953</v>
      </c>
      <c r="C82" s="76" t="s">
        <v>1096</v>
      </c>
      <c r="D82" s="76" t="s">
        <v>1107</v>
      </c>
      <c r="E82" s="145" t="s">
        <v>1108</v>
      </c>
      <c r="F82" s="76" t="s">
        <v>100</v>
      </c>
      <c r="G82" s="76" t="s">
        <v>64</v>
      </c>
      <c r="H82" s="76">
        <v>2</v>
      </c>
      <c r="I82" s="75">
        <v>900</v>
      </c>
      <c r="J82" s="76"/>
      <c r="K82" s="75"/>
      <c r="L82" s="75"/>
      <c r="M82" s="75"/>
      <c r="N82" s="75"/>
      <c r="O82" s="75"/>
      <c r="P82" s="75">
        <v>2</v>
      </c>
      <c r="Q82" s="75"/>
      <c r="R82" s="91">
        <v>13.4</v>
      </c>
      <c r="S82" s="144"/>
    </row>
    <row r="83" s="22" customFormat="1" spans="1:19">
      <c r="A83" s="140">
        <v>78</v>
      </c>
      <c r="B83" s="76" t="s">
        <v>953</v>
      </c>
      <c r="C83" s="76" t="s">
        <v>1096</v>
      </c>
      <c r="D83" s="76" t="s">
        <v>1109</v>
      </c>
      <c r="E83" s="145" t="s">
        <v>1110</v>
      </c>
      <c r="F83" s="76" t="s">
        <v>100</v>
      </c>
      <c r="G83" s="76" t="s">
        <v>106</v>
      </c>
      <c r="H83" s="76">
        <v>1.5</v>
      </c>
      <c r="I83" s="75">
        <v>120</v>
      </c>
      <c r="J83" s="76"/>
      <c r="K83" s="75">
        <v>1</v>
      </c>
      <c r="L83" s="75"/>
      <c r="M83" s="75"/>
      <c r="N83" s="75">
        <v>2</v>
      </c>
      <c r="O83" s="75"/>
      <c r="P83" s="75"/>
      <c r="Q83" s="75"/>
      <c r="R83" s="91">
        <v>1.9</v>
      </c>
      <c r="S83" s="144"/>
    </row>
    <row r="84" s="22" customFormat="1" spans="1:19">
      <c r="A84" s="140">
        <v>79</v>
      </c>
      <c r="B84" s="76" t="s">
        <v>953</v>
      </c>
      <c r="C84" s="76" t="s">
        <v>1096</v>
      </c>
      <c r="D84" s="76" t="s">
        <v>1111</v>
      </c>
      <c r="E84" s="76" t="s">
        <v>1112</v>
      </c>
      <c r="F84" s="76" t="s">
        <v>100</v>
      </c>
      <c r="G84" s="76" t="s">
        <v>72</v>
      </c>
      <c r="H84" s="76">
        <v>1</v>
      </c>
      <c r="I84" s="75"/>
      <c r="J84" s="76"/>
      <c r="K84" s="75">
        <v>1</v>
      </c>
      <c r="L84" s="75"/>
      <c r="M84" s="75"/>
      <c r="N84" s="75">
        <v>2</v>
      </c>
      <c r="O84" s="75"/>
      <c r="P84" s="75"/>
      <c r="Q84" s="75"/>
      <c r="R84" s="91">
        <v>0.2</v>
      </c>
      <c r="S84" s="144"/>
    </row>
    <row r="85" s="22" customFormat="1" spans="1:19">
      <c r="A85" s="140">
        <v>80</v>
      </c>
      <c r="B85" s="76" t="s">
        <v>953</v>
      </c>
      <c r="C85" s="76" t="s">
        <v>1096</v>
      </c>
      <c r="D85" s="76" t="s">
        <v>1113</v>
      </c>
      <c r="E85" s="76" t="s">
        <v>1114</v>
      </c>
      <c r="F85" s="76" t="s">
        <v>100</v>
      </c>
      <c r="G85" s="76" t="s">
        <v>258</v>
      </c>
      <c r="H85" s="76">
        <v>1.1</v>
      </c>
      <c r="I85" s="75">
        <v>600</v>
      </c>
      <c r="J85" s="76"/>
      <c r="K85" s="75">
        <v>2</v>
      </c>
      <c r="L85" s="75"/>
      <c r="M85" s="75"/>
      <c r="N85" s="75">
        <v>2</v>
      </c>
      <c r="O85" s="75"/>
      <c r="P85" s="75"/>
      <c r="Q85" s="75"/>
      <c r="R85" s="91">
        <v>9</v>
      </c>
      <c r="S85" s="144"/>
    </row>
    <row r="86" s="22" customFormat="1" spans="1:19">
      <c r="A86" s="140">
        <v>81</v>
      </c>
      <c r="B86" s="76" t="s">
        <v>953</v>
      </c>
      <c r="C86" s="76" t="s">
        <v>1096</v>
      </c>
      <c r="D86" s="76" t="s">
        <v>1115</v>
      </c>
      <c r="E86" s="76" t="s">
        <v>1116</v>
      </c>
      <c r="F86" s="76" t="s">
        <v>100</v>
      </c>
      <c r="G86" s="76" t="s">
        <v>133</v>
      </c>
      <c r="H86" s="76">
        <v>0.6</v>
      </c>
      <c r="I86" s="75">
        <v>50</v>
      </c>
      <c r="J86" s="76"/>
      <c r="K86" s="75">
        <v>1</v>
      </c>
      <c r="L86" s="75"/>
      <c r="M86" s="75"/>
      <c r="N86" s="75">
        <v>2</v>
      </c>
      <c r="O86" s="75"/>
      <c r="P86" s="75"/>
      <c r="Q86" s="75"/>
      <c r="R86" s="91">
        <v>0.9</v>
      </c>
      <c r="S86" s="144"/>
    </row>
    <row r="87" s="22" customFormat="1" spans="1:19">
      <c r="A87" s="140">
        <v>82</v>
      </c>
      <c r="B87" s="146" t="s">
        <v>953</v>
      </c>
      <c r="C87" s="146" t="s">
        <v>1096</v>
      </c>
      <c r="D87" s="146" t="s">
        <v>1117</v>
      </c>
      <c r="E87" s="146" t="s">
        <v>1118</v>
      </c>
      <c r="F87" s="76" t="s">
        <v>100</v>
      </c>
      <c r="G87" s="76" t="s">
        <v>207</v>
      </c>
      <c r="H87" s="146">
        <v>1.7</v>
      </c>
      <c r="I87" s="149">
        <v>500</v>
      </c>
      <c r="J87" s="146"/>
      <c r="K87" s="149">
        <v>3</v>
      </c>
      <c r="L87" s="149"/>
      <c r="M87" s="149"/>
      <c r="N87" s="149"/>
      <c r="O87" s="149">
        <v>3</v>
      </c>
      <c r="P87" s="149"/>
      <c r="Q87" s="149"/>
      <c r="R87" s="91">
        <v>7.7</v>
      </c>
      <c r="S87" s="144"/>
    </row>
    <row r="88" s="22" customFormat="1" spans="1:19">
      <c r="A88" s="140">
        <v>83</v>
      </c>
      <c r="B88" s="146" t="s">
        <v>953</v>
      </c>
      <c r="C88" s="146" t="s">
        <v>1096</v>
      </c>
      <c r="D88" s="146" t="s">
        <v>1119</v>
      </c>
      <c r="E88" s="146" t="s">
        <v>1120</v>
      </c>
      <c r="F88" s="76" t="s">
        <v>100</v>
      </c>
      <c r="G88" s="76" t="s">
        <v>163</v>
      </c>
      <c r="H88" s="146">
        <v>1.2</v>
      </c>
      <c r="I88" s="149">
        <v>400</v>
      </c>
      <c r="J88" s="146"/>
      <c r="K88" s="149">
        <v>3</v>
      </c>
      <c r="L88" s="149"/>
      <c r="M88" s="149"/>
      <c r="N88" s="149"/>
      <c r="O88" s="149">
        <v>3</v>
      </c>
      <c r="P88" s="149"/>
      <c r="Q88" s="149"/>
      <c r="R88" s="91">
        <v>6.3</v>
      </c>
      <c r="S88" s="144"/>
    </row>
    <row r="89" s="22" customFormat="1" spans="1:19">
      <c r="A89" s="140">
        <v>84</v>
      </c>
      <c r="B89" s="76" t="s">
        <v>953</v>
      </c>
      <c r="C89" s="76" t="s">
        <v>1121</v>
      </c>
      <c r="D89" s="145" t="s">
        <v>1122</v>
      </c>
      <c r="E89" s="145" t="s">
        <v>797</v>
      </c>
      <c r="F89" s="76" t="s">
        <v>100</v>
      </c>
      <c r="G89" s="76" t="s">
        <v>112</v>
      </c>
      <c r="H89" s="76">
        <v>0.6</v>
      </c>
      <c r="I89" s="75">
        <v>70</v>
      </c>
      <c r="J89" s="76"/>
      <c r="K89" s="75">
        <v>1</v>
      </c>
      <c r="L89" s="75"/>
      <c r="M89" s="75"/>
      <c r="N89" s="75">
        <v>2</v>
      </c>
      <c r="O89" s="75"/>
      <c r="P89" s="75"/>
      <c r="Q89" s="75"/>
      <c r="R89" s="91">
        <v>1.2</v>
      </c>
      <c r="S89" s="144"/>
    </row>
    <row r="90" s="22" customFormat="1" spans="1:19">
      <c r="A90" s="140">
        <v>85</v>
      </c>
      <c r="B90" s="76" t="s">
        <v>953</v>
      </c>
      <c r="C90" s="76" t="s">
        <v>1121</v>
      </c>
      <c r="D90" s="145" t="s">
        <v>1123</v>
      </c>
      <c r="E90" s="145" t="s">
        <v>1124</v>
      </c>
      <c r="F90" s="76" t="s">
        <v>100</v>
      </c>
      <c r="G90" s="76" t="s">
        <v>124</v>
      </c>
      <c r="H90" s="76">
        <v>3</v>
      </c>
      <c r="I90" s="75">
        <v>660</v>
      </c>
      <c r="J90" s="76"/>
      <c r="K90" s="75">
        <v>2</v>
      </c>
      <c r="L90" s="75"/>
      <c r="M90" s="75"/>
      <c r="N90" s="75">
        <v>6</v>
      </c>
      <c r="O90" s="75"/>
      <c r="P90" s="75">
        <v>1</v>
      </c>
      <c r="Q90" s="75"/>
      <c r="R90" s="91">
        <v>10.1</v>
      </c>
      <c r="S90" s="144"/>
    </row>
    <row r="91" s="22" customFormat="1" spans="1:19">
      <c r="A91" s="140">
        <v>86</v>
      </c>
      <c r="B91" s="76" t="s">
        <v>953</v>
      </c>
      <c r="C91" s="76" t="s">
        <v>1121</v>
      </c>
      <c r="D91" s="145" t="s">
        <v>1125</v>
      </c>
      <c r="E91" s="145" t="s">
        <v>1126</v>
      </c>
      <c r="F91" s="76" t="s">
        <v>100</v>
      </c>
      <c r="G91" s="76" t="s">
        <v>263</v>
      </c>
      <c r="H91" s="76">
        <v>2.8</v>
      </c>
      <c r="I91" s="75">
        <v>680</v>
      </c>
      <c r="J91" s="76"/>
      <c r="K91" s="75">
        <v>1</v>
      </c>
      <c r="L91" s="75"/>
      <c r="M91" s="75"/>
      <c r="N91" s="75">
        <v>6</v>
      </c>
      <c r="O91" s="75"/>
      <c r="P91" s="75"/>
      <c r="Q91" s="75"/>
      <c r="R91" s="91">
        <v>10.1</v>
      </c>
      <c r="S91" s="144"/>
    </row>
    <row r="92" s="22" customFormat="1" spans="1:19">
      <c r="A92" s="140">
        <v>87</v>
      </c>
      <c r="B92" s="76" t="s">
        <v>953</v>
      </c>
      <c r="C92" s="76" t="s">
        <v>1121</v>
      </c>
      <c r="D92" s="145" t="s">
        <v>1127</v>
      </c>
      <c r="E92" s="145" t="s">
        <v>1128</v>
      </c>
      <c r="F92" s="76" t="s">
        <v>100</v>
      </c>
      <c r="G92" s="76" t="s">
        <v>64</v>
      </c>
      <c r="H92" s="76">
        <v>2</v>
      </c>
      <c r="I92" s="75">
        <v>900</v>
      </c>
      <c r="J92" s="76"/>
      <c r="K92" s="75"/>
      <c r="L92" s="75"/>
      <c r="M92" s="75"/>
      <c r="N92" s="75">
        <v>4</v>
      </c>
      <c r="O92" s="75"/>
      <c r="P92" s="75"/>
      <c r="Q92" s="75"/>
      <c r="R92" s="91">
        <v>13.1</v>
      </c>
      <c r="S92" s="144"/>
    </row>
    <row r="93" s="22" customFormat="1" spans="1:19">
      <c r="A93" s="140">
        <v>88</v>
      </c>
      <c r="B93" s="76" t="s">
        <v>953</v>
      </c>
      <c r="C93" s="76" t="s">
        <v>1121</v>
      </c>
      <c r="D93" s="145" t="s">
        <v>1129</v>
      </c>
      <c r="E93" s="145" t="s">
        <v>1130</v>
      </c>
      <c r="F93" s="76" t="s">
        <v>60</v>
      </c>
      <c r="G93" s="76" t="s">
        <v>154</v>
      </c>
      <c r="H93" s="76">
        <v>0.1</v>
      </c>
      <c r="I93" s="75">
        <v>100</v>
      </c>
      <c r="J93" s="76"/>
      <c r="K93" s="75">
        <v>1</v>
      </c>
      <c r="L93" s="75"/>
      <c r="M93" s="75"/>
      <c r="N93" s="75">
        <v>2</v>
      </c>
      <c r="O93" s="75"/>
      <c r="P93" s="75"/>
      <c r="Q93" s="75"/>
      <c r="R93" s="91">
        <v>1.6</v>
      </c>
      <c r="S93" s="144"/>
    </row>
    <row r="94" s="22" customFormat="1" spans="1:19">
      <c r="A94" s="140">
        <v>89</v>
      </c>
      <c r="B94" s="147" t="s">
        <v>953</v>
      </c>
      <c r="C94" s="147" t="s">
        <v>1131</v>
      </c>
      <c r="D94" s="148" t="s">
        <v>1132</v>
      </c>
      <c r="E94" s="148" t="s">
        <v>1133</v>
      </c>
      <c r="F94" s="147" t="s">
        <v>100</v>
      </c>
      <c r="G94" s="147" t="s">
        <v>186</v>
      </c>
      <c r="H94" s="147">
        <v>0.7</v>
      </c>
      <c r="I94" s="150">
        <v>360</v>
      </c>
      <c r="J94" s="147"/>
      <c r="K94" s="150">
        <v>2</v>
      </c>
      <c r="L94" s="150"/>
      <c r="M94" s="150"/>
      <c r="N94" s="150"/>
      <c r="O94" s="150"/>
      <c r="P94" s="150"/>
      <c r="Q94" s="150"/>
      <c r="R94" s="91">
        <v>5.5</v>
      </c>
      <c r="S94" s="144"/>
    </row>
    <row r="95" s="22" customFormat="1" spans="1:19">
      <c r="A95" s="140">
        <v>90</v>
      </c>
      <c r="B95" s="147" t="s">
        <v>953</v>
      </c>
      <c r="C95" s="147" t="s">
        <v>1131</v>
      </c>
      <c r="D95" s="148" t="s">
        <v>1134</v>
      </c>
      <c r="E95" s="148" t="s">
        <v>1135</v>
      </c>
      <c r="F95" s="147" t="s">
        <v>192</v>
      </c>
      <c r="G95" s="147" t="s">
        <v>72</v>
      </c>
      <c r="H95" s="147">
        <v>0.2</v>
      </c>
      <c r="I95" s="150">
        <v>150</v>
      </c>
      <c r="J95" s="147"/>
      <c r="K95" s="150"/>
      <c r="L95" s="150"/>
      <c r="M95" s="150"/>
      <c r="N95" s="150"/>
      <c r="O95" s="150"/>
      <c r="P95" s="150"/>
      <c r="Q95" s="150"/>
      <c r="R95" s="91">
        <v>2.2</v>
      </c>
      <c r="S95" s="144"/>
    </row>
    <row r="96" s="22" customFormat="1" spans="1:19">
      <c r="A96" s="140">
        <v>91</v>
      </c>
      <c r="B96" s="147" t="s">
        <v>953</v>
      </c>
      <c r="C96" s="147" t="s">
        <v>1131</v>
      </c>
      <c r="D96" s="148" t="s">
        <v>1136</v>
      </c>
      <c r="E96" s="148" t="s">
        <v>1137</v>
      </c>
      <c r="F96" s="147" t="s">
        <v>60</v>
      </c>
      <c r="G96" s="147" t="s">
        <v>154</v>
      </c>
      <c r="H96" s="147">
        <v>0.1</v>
      </c>
      <c r="I96" s="150">
        <v>100</v>
      </c>
      <c r="J96" s="147"/>
      <c r="K96" s="150"/>
      <c r="L96" s="150"/>
      <c r="M96" s="150"/>
      <c r="N96" s="150"/>
      <c r="O96" s="150"/>
      <c r="P96" s="150"/>
      <c r="Q96" s="150"/>
      <c r="R96" s="91">
        <v>1.5</v>
      </c>
      <c r="S96" s="144"/>
    </row>
    <row r="97" s="22" customFormat="1" spans="1:19">
      <c r="A97" s="140">
        <v>92</v>
      </c>
      <c r="B97" s="147" t="s">
        <v>953</v>
      </c>
      <c r="C97" s="147" t="s">
        <v>1131</v>
      </c>
      <c r="D97" s="148" t="s">
        <v>1138</v>
      </c>
      <c r="E97" s="148" t="s">
        <v>1139</v>
      </c>
      <c r="F97" s="147" t="s">
        <v>100</v>
      </c>
      <c r="G97" s="147" t="s">
        <v>192</v>
      </c>
      <c r="H97" s="147">
        <v>0.8</v>
      </c>
      <c r="I97" s="150">
        <v>300</v>
      </c>
      <c r="J97" s="147"/>
      <c r="K97" s="150">
        <v>2</v>
      </c>
      <c r="L97" s="150"/>
      <c r="M97" s="150"/>
      <c r="N97" s="150">
        <v>2</v>
      </c>
      <c r="O97" s="150"/>
      <c r="P97" s="150"/>
      <c r="Q97" s="150"/>
      <c r="R97" s="91">
        <v>4.7</v>
      </c>
      <c r="S97" s="144"/>
    </row>
    <row r="98" s="22" customFormat="1" spans="1:19">
      <c r="A98" s="140">
        <v>93</v>
      </c>
      <c r="B98" s="147" t="s">
        <v>953</v>
      </c>
      <c r="C98" s="147" t="s">
        <v>1131</v>
      </c>
      <c r="D98" s="148" t="s">
        <v>1140</v>
      </c>
      <c r="E98" s="148" t="s">
        <v>970</v>
      </c>
      <c r="F98" s="147" t="s">
        <v>100</v>
      </c>
      <c r="G98" s="147" t="s">
        <v>186</v>
      </c>
      <c r="H98" s="147">
        <v>0.7</v>
      </c>
      <c r="I98" s="150">
        <v>700</v>
      </c>
      <c r="J98" s="147"/>
      <c r="K98" s="150"/>
      <c r="L98" s="150"/>
      <c r="M98" s="150"/>
      <c r="N98" s="150"/>
      <c r="O98" s="150"/>
      <c r="P98" s="150"/>
      <c r="Q98" s="150"/>
      <c r="R98" s="91">
        <v>10.2</v>
      </c>
      <c r="S98" s="144"/>
    </row>
    <row r="99" s="22" customFormat="1" spans="1:19">
      <c r="A99" s="140">
        <v>94</v>
      </c>
      <c r="B99" s="147" t="s">
        <v>953</v>
      </c>
      <c r="C99" s="147" t="s">
        <v>1131</v>
      </c>
      <c r="D99" s="148" t="s">
        <v>1141</v>
      </c>
      <c r="E99" s="148" t="s">
        <v>1142</v>
      </c>
      <c r="F99" s="147" t="s">
        <v>186</v>
      </c>
      <c r="G99" s="147" t="s">
        <v>49</v>
      </c>
      <c r="H99" s="147">
        <v>1.5</v>
      </c>
      <c r="I99" s="150">
        <v>200</v>
      </c>
      <c r="J99" s="147"/>
      <c r="K99" s="150"/>
      <c r="L99" s="150"/>
      <c r="M99" s="150"/>
      <c r="N99" s="150"/>
      <c r="O99" s="150"/>
      <c r="P99" s="150"/>
      <c r="Q99" s="150"/>
      <c r="R99" s="91">
        <v>2.9</v>
      </c>
      <c r="S99" s="144"/>
    </row>
    <row r="100" s="22" customFormat="1" spans="1:19">
      <c r="A100" s="140">
        <v>95</v>
      </c>
      <c r="B100" s="147" t="s">
        <v>953</v>
      </c>
      <c r="C100" s="147" t="s">
        <v>1131</v>
      </c>
      <c r="D100" s="148" t="s">
        <v>1143</v>
      </c>
      <c r="E100" s="148" t="s">
        <v>1144</v>
      </c>
      <c r="F100" s="147" t="s">
        <v>100</v>
      </c>
      <c r="G100" s="147" t="s">
        <v>82</v>
      </c>
      <c r="H100" s="147">
        <v>0.5</v>
      </c>
      <c r="I100" s="150">
        <v>500</v>
      </c>
      <c r="J100" s="147"/>
      <c r="K100" s="150">
        <v>1</v>
      </c>
      <c r="L100" s="150"/>
      <c r="M100" s="150"/>
      <c r="N100" s="150">
        <v>2</v>
      </c>
      <c r="O100" s="150"/>
      <c r="P100" s="150"/>
      <c r="Q100" s="150"/>
      <c r="R100" s="91">
        <v>7.4</v>
      </c>
      <c r="S100" s="144"/>
    </row>
    <row r="101" s="22" customFormat="1" spans="1:19">
      <c r="A101" s="140">
        <v>96</v>
      </c>
      <c r="B101" s="147" t="s">
        <v>953</v>
      </c>
      <c r="C101" s="147" t="s">
        <v>1131</v>
      </c>
      <c r="D101" s="148" t="s">
        <v>1145</v>
      </c>
      <c r="E101" s="148" t="s">
        <v>1146</v>
      </c>
      <c r="F101" s="147" t="s">
        <v>75</v>
      </c>
      <c r="G101" s="147" t="s">
        <v>60</v>
      </c>
      <c r="H101" s="147">
        <v>0.1</v>
      </c>
      <c r="I101" s="150">
        <v>50</v>
      </c>
      <c r="J101" s="147"/>
      <c r="K101" s="150"/>
      <c r="L101" s="150"/>
      <c r="M101" s="150"/>
      <c r="N101" s="150"/>
      <c r="O101" s="150"/>
      <c r="P101" s="150"/>
      <c r="Q101" s="150"/>
      <c r="R101" s="91">
        <v>0.7</v>
      </c>
      <c r="S101" s="144"/>
    </row>
    <row r="102" s="22" customFormat="1" spans="1:19">
      <c r="A102" s="140">
        <v>97</v>
      </c>
      <c r="B102" s="147" t="s">
        <v>953</v>
      </c>
      <c r="C102" s="147" t="s">
        <v>1131</v>
      </c>
      <c r="D102" s="148" t="s">
        <v>1147</v>
      </c>
      <c r="E102" s="148" t="s">
        <v>1148</v>
      </c>
      <c r="F102" s="147" t="s">
        <v>53</v>
      </c>
      <c r="G102" s="147" t="s">
        <v>112</v>
      </c>
      <c r="H102" s="147">
        <v>0.5</v>
      </c>
      <c r="I102" s="150">
        <v>370</v>
      </c>
      <c r="J102" s="147"/>
      <c r="K102" s="150">
        <v>2</v>
      </c>
      <c r="L102" s="150"/>
      <c r="M102" s="150"/>
      <c r="N102" s="150">
        <v>2</v>
      </c>
      <c r="O102" s="150"/>
      <c r="P102" s="150"/>
      <c r="Q102" s="150"/>
      <c r="R102" s="91">
        <v>5.7</v>
      </c>
      <c r="S102" s="144"/>
    </row>
    <row r="103" s="22" customFormat="1" spans="1:19">
      <c r="A103" s="140">
        <v>98</v>
      </c>
      <c r="B103" s="147" t="s">
        <v>953</v>
      </c>
      <c r="C103" s="147" t="s">
        <v>1131</v>
      </c>
      <c r="D103" s="148" t="s">
        <v>1149</v>
      </c>
      <c r="E103" s="148" t="s">
        <v>1150</v>
      </c>
      <c r="F103" s="147" t="s">
        <v>100</v>
      </c>
      <c r="G103" s="147" t="s">
        <v>83</v>
      </c>
      <c r="H103" s="147">
        <v>1.4</v>
      </c>
      <c r="I103" s="150">
        <v>150</v>
      </c>
      <c r="J103" s="147"/>
      <c r="K103" s="150">
        <v>2</v>
      </c>
      <c r="L103" s="150"/>
      <c r="M103" s="150"/>
      <c r="N103" s="150"/>
      <c r="O103" s="150"/>
      <c r="P103" s="150"/>
      <c r="Q103" s="150"/>
      <c r="R103" s="91">
        <v>2.5</v>
      </c>
      <c r="S103" s="144"/>
    </row>
    <row r="104" s="22" customFormat="1" spans="1:19">
      <c r="A104" s="140">
        <v>99</v>
      </c>
      <c r="B104" s="147" t="s">
        <v>953</v>
      </c>
      <c r="C104" s="147" t="s">
        <v>1131</v>
      </c>
      <c r="D104" s="148" t="s">
        <v>1151</v>
      </c>
      <c r="E104" s="148" t="s">
        <v>1152</v>
      </c>
      <c r="F104" s="147" t="s">
        <v>100</v>
      </c>
      <c r="G104" s="147" t="s">
        <v>163</v>
      </c>
      <c r="H104" s="147">
        <v>1.2</v>
      </c>
      <c r="I104" s="150">
        <v>120</v>
      </c>
      <c r="J104" s="147"/>
      <c r="K104" s="150">
        <v>1</v>
      </c>
      <c r="L104" s="150"/>
      <c r="M104" s="150"/>
      <c r="N104" s="150"/>
      <c r="O104" s="150"/>
      <c r="P104" s="150"/>
      <c r="Q104" s="150"/>
      <c r="R104" s="91">
        <v>1.9</v>
      </c>
      <c r="S104" s="144"/>
    </row>
    <row r="105" s="22" customFormat="1" spans="1:19">
      <c r="A105" s="140">
        <v>100</v>
      </c>
      <c r="B105" s="147" t="s">
        <v>953</v>
      </c>
      <c r="C105" s="147" t="s">
        <v>1131</v>
      </c>
      <c r="D105" s="148" t="s">
        <v>1153</v>
      </c>
      <c r="E105" s="148" t="s">
        <v>1154</v>
      </c>
      <c r="F105" s="147" t="s">
        <v>258</v>
      </c>
      <c r="G105" s="147" t="s">
        <v>187</v>
      </c>
      <c r="H105" s="147">
        <v>1.4</v>
      </c>
      <c r="I105" s="150">
        <v>1100</v>
      </c>
      <c r="J105" s="147"/>
      <c r="K105" s="150">
        <v>2</v>
      </c>
      <c r="L105" s="150"/>
      <c r="M105" s="150"/>
      <c r="N105" s="150"/>
      <c r="O105" s="150"/>
      <c r="P105" s="150"/>
      <c r="Q105" s="150"/>
      <c r="R105" s="91">
        <v>16.2</v>
      </c>
      <c r="S105" s="144"/>
    </row>
    <row r="106" s="22" customFormat="1" spans="1:19">
      <c r="A106" s="140">
        <v>101</v>
      </c>
      <c r="B106" s="147" t="s">
        <v>953</v>
      </c>
      <c r="C106" s="147" t="s">
        <v>1131</v>
      </c>
      <c r="D106" s="148" t="s">
        <v>1155</v>
      </c>
      <c r="E106" s="148" t="s">
        <v>1156</v>
      </c>
      <c r="F106" s="147" t="s">
        <v>75</v>
      </c>
      <c r="G106" s="147" t="s">
        <v>351</v>
      </c>
      <c r="H106" s="147">
        <v>2.1</v>
      </c>
      <c r="I106" s="150">
        <v>300</v>
      </c>
      <c r="J106" s="147"/>
      <c r="K106" s="150">
        <v>3</v>
      </c>
      <c r="L106" s="150"/>
      <c r="M106" s="150"/>
      <c r="N106" s="150"/>
      <c r="O106" s="150"/>
      <c r="P106" s="150"/>
      <c r="Q106" s="150"/>
      <c r="R106" s="91">
        <v>4.8</v>
      </c>
      <c r="S106" s="144"/>
    </row>
    <row r="107" s="22" customFormat="1" spans="1:19">
      <c r="A107" s="140">
        <v>102</v>
      </c>
      <c r="B107" s="147" t="s">
        <v>953</v>
      </c>
      <c r="C107" s="147" t="s">
        <v>1131</v>
      </c>
      <c r="D107" s="148" t="s">
        <v>1155</v>
      </c>
      <c r="E107" s="148" t="s">
        <v>1156</v>
      </c>
      <c r="F107" s="147" t="s">
        <v>211</v>
      </c>
      <c r="G107" s="147" t="s">
        <v>893</v>
      </c>
      <c r="H107" s="147">
        <v>0.3</v>
      </c>
      <c r="I107" s="150">
        <v>300</v>
      </c>
      <c r="J107" s="147"/>
      <c r="K107" s="150">
        <v>1</v>
      </c>
      <c r="L107" s="150"/>
      <c r="M107" s="150"/>
      <c r="N107" s="150"/>
      <c r="O107" s="150"/>
      <c r="P107" s="150"/>
      <c r="Q107" s="150"/>
      <c r="R107" s="91">
        <v>4.5</v>
      </c>
      <c r="S107" s="144"/>
    </row>
    <row r="108" s="22" customFormat="1" spans="1:19">
      <c r="A108" s="140">
        <v>103</v>
      </c>
      <c r="B108" s="147" t="s">
        <v>953</v>
      </c>
      <c r="C108" s="147" t="s">
        <v>1131</v>
      </c>
      <c r="D108" s="148" t="s">
        <v>1157</v>
      </c>
      <c r="E108" s="148" t="s">
        <v>1158</v>
      </c>
      <c r="F108" s="147" t="s">
        <v>618</v>
      </c>
      <c r="G108" s="147" t="s">
        <v>173</v>
      </c>
      <c r="H108" s="147">
        <v>1.5</v>
      </c>
      <c r="I108" s="150">
        <v>1520</v>
      </c>
      <c r="J108" s="147"/>
      <c r="K108" s="150"/>
      <c r="L108" s="150"/>
      <c r="M108" s="150"/>
      <c r="N108" s="150"/>
      <c r="O108" s="150"/>
      <c r="P108" s="150"/>
      <c r="Q108" s="150"/>
      <c r="R108" s="91">
        <v>22</v>
      </c>
      <c r="S108" s="144"/>
    </row>
    <row r="109" s="22" customFormat="1" spans="1:19">
      <c r="A109" s="140">
        <v>104</v>
      </c>
      <c r="B109" s="147" t="s">
        <v>953</v>
      </c>
      <c r="C109" s="147" t="s">
        <v>1131</v>
      </c>
      <c r="D109" s="148" t="s">
        <v>1159</v>
      </c>
      <c r="E109" s="148" t="s">
        <v>1160</v>
      </c>
      <c r="F109" s="147" t="s">
        <v>100</v>
      </c>
      <c r="G109" s="147" t="s">
        <v>207</v>
      </c>
      <c r="H109" s="147">
        <v>1.7</v>
      </c>
      <c r="I109" s="150">
        <v>833</v>
      </c>
      <c r="J109" s="147"/>
      <c r="K109" s="150">
        <v>1</v>
      </c>
      <c r="L109" s="150"/>
      <c r="M109" s="150"/>
      <c r="N109" s="150">
        <v>2</v>
      </c>
      <c r="O109" s="150"/>
      <c r="P109" s="150"/>
      <c r="Q109" s="150"/>
      <c r="R109" s="91">
        <v>12.3</v>
      </c>
      <c r="S109" s="144"/>
    </row>
    <row r="110" s="22" customFormat="1" spans="1:19">
      <c r="A110" s="140">
        <v>105</v>
      </c>
      <c r="B110" s="147" t="s">
        <v>953</v>
      </c>
      <c r="C110" s="147" t="s">
        <v>1131</v>
      </c>
      <c r="D110" s="148" t="s">
        <v>1161</v>
      </c>
      <c r="E110" s="148" t="s">
        <v>1162</v>
      </c>
      <c r="F110" s="147" t="s">
        <v>100</v>
      </c>
      <c r="G110" s="147" t="s">
        <v>72</v>
      </c>
      <c r="H110" s="147">
        <v>1</v>
      </c>
      <c r="I110" s="150">
        <v>950</v>
      </c>
      <c r="J110" s="147"/>
      <c r="K110" s="150"/>
      <c r="L110" s="150"/>
      <c r="M110" s="150"/>
      <c r="N110" s="150"/>
      <c r="O110" s="150"/>
      <c r="P110" s="150"/>
      <c r="Q110" s="150"/>
      <c r="R110" s="91">
        <v>13.8</v>
      </c>
      <c r="S110" s="144"/>
    </row>
    <row r="111" s="22" customFormat="1" spans="1:19">
      <c r="A111" s="140">
        <v>106</v>
      </c>
      <c r="B111" s="147" t="s">
        <v>953</v>
      </c>
      <c r="C111" s="147" t="s">
        <v>1131</v>
      </c>
      <c r="D111" s="76" t="s">
        <v>1163</v>
      </c>
      <c r="E111" s="76" t="s">
        <v>1164</v>
      </c>
      <c r="F111" s="76" t="s">
        <v>100</v>
      </c>
      <c r="G111" s="76" t="s">
        <v>75</v>
      </c>
      <c r="H111" s="76">
        <v>0.2</v>
      </c>
      <c r="I111" s="75">
        <v>100</v>
      </c>
      <c r="J111" s="76"/>
      <c r="K111" s="75">
        <v>1</v>
      </c>
      <c r="L111" s="75"/>
      <c r="M111" s="75"/>
      <c r="N111" s="75"/>
      <c r="O111" s="75"/>
      <c r="P111" s="75"/>
      <c r="Q111" s="75"/>
      <c r="R111" s="91">
        <v>1.6</v>
      </c>
      <c r="S111" s="144"/>
    </row>
  </sheetData>
  <mergeCells count="16">
    <mergeCell ref="A1:R1"/>
    <mergeCell ref="I2:Q2"/>
    <mergeCell ref="J3:K3"/>
    <mergeCell ref="M3:P3"/>
    <mergeCell ref="A2:A4"/>
    <mergeCell ref="B2:B4"/>
    <mergeCell ref="C2:C4"/>
    <mergeCell ref="D2:D4"/>
    <mergeCell ref="E2:E4"/>
    <mergeCell ref="F2:F4"/>
    <mergeCell ref="G2:G4"/>
    <mergeCell ref="H2:H4"/>
    <mergeCell ref="I3:I4"/>
    <mergeCell ref="L3:L4"/>
    <mergeCell ref="Q3:Q4"/>
    <mergeCell ref="R2:S3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9"/>
  <sheetViews>
    <sheetView zoomScale="80" zoomScaleNormal="80" workbookViewId="0">
      <selection activeCell="R6" sqref="R6"/>
    </sheetView>
  </sheetViews>
  <sheetFormatPr defaultColWidth="9" defaultRowHeight="13.5"/>
  <cols>
    <col min="1" max="1" width="4.625" customWidth="1"/>
    <col min="2" max="2" width="6.625" customWidth="1"/>
    <col min="3" max="3" width="8.625" customWidth="1"/>
    <col min="4" max="4" width="9" style="23"/>
    <col min="5" max="5" width="6.625" customWidth="1"/>
    <col min="6" max="7" width="7.625" customWidth="1"/>
    <col min="8" max="8" width="9.125" customWidth="1"/>
    <col min="9" max="16" width="8.625" customWidth="1"/>
    <col min="17" max="17" width="7.625" customWidth="1"/>
    <col min="18" max="18" width="9.125" customWidth="1"/>
  </cols>
  <sheetData>
    <row r="1" ht="24.95" customHeight="1" spans="1:19">
      <c r="A1" s="2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67"/>
    </row>
    <row r="2" ht="24.95" customHeight="1" spans="1:19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3" t="s">
        <v>34</v>
      </c>
      <c r="I2" s="6" t="s">
        <v>5</v>
      </c>
      <c r="J2" s="7"/>
      <c r="K2" s="7"/>
      <c r="L2" s="7"/>
      <c r="M2" s="7"/>
      <c r="N2" s="7"/>
      <c r="O2" s="7"/>
      <c r="P2" s="7"/>
      <c r="Q2" s="9"/>
      <c r="R2" s="8" t="s">
        <v>6</v>
      </c>
      <c r="S2" s="128"/>
    </row>
    <row r="3" ht="24.95" customHeight="1" spans="1:19">
      <c r="A3" s="3"/>
      <c r="B3" s="3"/>
      <c r="C3" s="3"/>
      <c r="D3" s="3"/>
      <c r="E3" s="3"/>
      <c r="F3" s="3"/>
      <c r="G3" s="3"/>
      <c r="H3" s="3"/>
      <c r="I3" s="8" t="s">
        <v>35</v>
      </c>
      <c r="J3" s="6" t="s">
        <v>36</v>
      </c>
      <c r="K3" s="9"/>
      <c r="L3" s="8" t="s">
        <v>37</v>
      </c>
      <c r="M3" s="6" t="s">
        <v>38</v>
      </c>
      <c r="N3" s="7"/>
      <c r="O3" s="7"/>
      <c r="P3" s="9"/>
      <c r="Q3" s="8" t="s">
        <v>12</v>
      </c>
      <c r="R3" s="14"/>
      <c r="S3" s="128"/>
    </row>
    <row r="4" ht="45" customHeight="1" spans="1:19">
      <c r="A4" s="3"/>
      <c r="B4" s="3"/>
      <c r="C4" s="3"/>
      <c r="D4" s="3"/>
      <c r="E4" s="3"/>
      <c r="F4" s="3"/>
      <c r="G4" s="3"/>
      <c r="H4" s="3"/>
      <c r="I4" s="10"/>
      <c r="J4" s="11" t="s">
        <v>39</v>
      </c>
      <c r="K4" s="11" t="s">
        <v>40</v>
      </c>
      <c r="L4" s="10"/>
      <c r="M4" s="12" t="s">
        <v>41</v>
      </c>
      <c r="N4" s="12" t="s">
        <v>42</v>
      </c>
      <c r="O4" s="12" t="s">
        <v>43</v>
      </c>
      <c r="P4" s="12" t="s">
        <v>44</v>
      </c>
      <c r="Q4" s="10"/>
      <c r="R4" s="14"/>
      <c r="S4" s="128"/>
    </row>
    <row r="5" spans="1:19">
      <c r="A5" s="78"/>
      <c r="B5" s="78" t="s">
        <v>1165</v>
      </c>
      <c r="C5" s="78"/>
      <c r="D5" s="78" t="s">
        <v>1166</v>
      </c>
      <c r="E5" s="78"/>
      <c r="F5" s="78"/>
      <c r="G5" s="78"/>
      <c r="H5" s="123">
        <f>SUM(H6:H229)</f>
        <v>154.2</v>
      </c>
      <c r="I5" s="123">
        <f t="shared" ref="I5" si="0">SUM(I6:I229)</f>
        <v>67606</v>
      </c>
      <c r="J5" s="123">
        <f t="shared" ref="J5:R5" si="1">SUM(J6:J229)</f>
        <v>0</v>
      </c>
      <c r="K5" s="123">
        <f t="shared" si="1"/>
        <v>487</v>
      </c>
      <c r="L5" s="123">
        <f t="shared" si="1"/>
        <v>0</v>
      </c>
      <c r="M5" s="123">
        <f t="shared" si="1"/>
        <v>29</v>
      </c>
      <c r="N5" s="123">
        <f t="shared" si="1"/>
        <v>66</v>
      </c>
      <c r="O5" s="123">
        <f t="shared" si="1"/>
        <v>32</v>
      </c>
      <c r="P5" s="123">
        <f t="shared" si="1"/>
        <v>10</v>
      </c>
      <c r="Q5" s="123">
        <f t="shared" si="1"/>
        <v>2</v>
      </c>
      <c r="R5" s="123">
        <f t="shared" si="1"/>
        <v>1060.1215</v>
      </c>
      <c r="S5" s="67"/>
    </row>
    <row r="6" ht="14.25" spans="1:19">
      <c r="A6" s="78">
        <v>1</v>
      </c>
      <c r="B6" s="78" t="s">
        <v>1165</v>
      </c>
      <c r="C6" s="78" t="s">
        <v>1167</v>
      </c>
      <c r="D6" s="124" t="s">
        <v>1168</v>
      </c>
      <c r="E6" s="125" t="s">
        <v>1169</v>
      </c>
      <c r="F6" s="78" t="s">
        <v>1170</v>
      </c>
      <c r="G6" s="78" t="s">
        <v>1171</v>
      </c>
      <c r="H6" s="78">
        <v>0.1</v>
      </c>
      <c r="I6" s="78"/>
      <c r="J6" s="78"/>
      <c r="K6" s="78">
        <v>2</v>
      </c>
      <c r="L6" s="78"/>
      <c r="M6" s="78"/>
      <c r="N6" s="78"/>
      <c r="O6" s="78"/>
      <c r="P6" s="78"/>
      <c r="Q6" s="78"/>
      <c r="R6" s="15">
        <f t="shared" ref="R6" si="2">J6*0.4461+K6*0.1485+L6*0.15*0.004+I6*0.0145+M6*0.145+N6*0.015+O6*0.01+P6*0.16+Q6*0.2</f>
        <v>0.297</v>
      </c>
      <c r="S6" s="129"/>
    </row>
    <row r="7" ht="14.25" spans="1:19">
      <c r="A7" s="78">
        <v>2</v>
      </c>
      <c r="B7" s="78" t="s">
        <v>1165</v>
      </c>
      <c r="C7" s="78" t="s">
        <v>1167</v>
      </c>
      <c r="D7" s="124" t="s">
        <v>1172</v>
      </c>
      <c r="E7" s="125" t="s">
        <v>1173</v>
      </c>
      <c r="F7" s="78" t="s">
        <v>1174</v>
      </c>
      <c r="G7" s="78" t="s">
        <v>1175</v>
      </c>
      <c r="H7" s="78">
        <v>2.4</v>
      </c>
      <c r="I7" s="78"/>
      <c r="J7" s="78"/>
      <c r="K7" s="78">
        <v>12</v>
      </c>
      <c r="L7" s="78"/>
      <c r="M7" s="78"/>
      <c r="N7" s="78"/>
      <c r="O7" s="78"/>
      <c r="P7" s="78"/>
      <c r="Q7" s="78"/>
      <c r="R7" s="15">
        <f t="shared" ref="R7:R38" si="3">J7*0.4461+K7*0.1485+L7*0.15*0.004+I7*0.0145+M7*0.145+N7*0.015+O7*0.01+P7*0.16+Q7*0.2</f>
        <v>1.782</v>
      </c>
      <c r="S7" s="129"/>
    </row>
    <row r="8" ht="14.25" spans="1:19">
      <c r="A8" s="78">
        <v>3</v>
      </c>
      <c r="B8" s="78" t="s">
        <v>1165</v>
      </c>
      <c r="C8" s="78" t="s">
        <v>1167</v>
      </c>
      <c r="D8" s="124" t="s">
        <v>1176</v>
      </c>
      <c r="E8" s="125" t="s">
        <v>1177</v>
      </c>
      <c r="F8" s="78" t="s">
        <v>1174</v>
      </c>
      <c r="G8" s="78" t="s">
        <v>1178</v>
      </c>
      <c r="H8" s="78">
        <v>1.1</v>
      </c>
      <c r="I8" s="78">
        <v>32</v>
      </c>
      <c r="J8" s="78"/>
      <c r="K8" s="78">
        <v>6</v>
      </c>
      <c r="L8" s="78"/>
      <c r="M8" s="78"/>
      <c r="N8" s="78"/>
      <c r="O8" s="78"/>
      <c r="P8" s="78"/>
      <c r="Q8" s="78"/>
      <c r="R8" s="15">
        <f t="shared" si="3"/>
        <v>1.355</v>
      </c>
      <c r="S8" s="129"/>
    </row>
    <row r="9" ht="14.25" spans="1:19">
      <c r="A9" s="78">
        <v>4</v>
      </c>
      <c r="B9" s="78" t="s">
        <v>1165</v>
      </c>
      <c r="C9" s="78" t="s">
        <v>1167</v>
      </c>
      <c r="D9" s="124" t="s">
        <v>1176</v>
      </c>
      <c r="E9" s="125" t="s">
        <v>1177</v>
      </c>
      <c r="F9" s="78" t="s">
        <v>1179</v>
      </c>
      <c r="G9" s="78" t="s">
        <v>1180</v>
      </c>
      <c r="H9" s="78">
        <v>0.3</v>
      </c>
      <c r="I9" s="78"/>
      <c r="J9" s="78"/>
      <c r="K9" s="78">
        <v>4</v>
      </c>
      <c r="L9" s="78"/>
      <c r="M9" s="78"/>
      <c r="N9" s="78"/>
      <c r="O9" s="78"/>
      <c r="P9" s="78"/>
      <c r="Q9" s="78"/>
      <c r="R9" s="15">
        <f t="shared" si="3"/>
        <v>0.594</v>
      </c>
      <c r="S9" s="129"/>
    </row>
    <row r="10" ht="14.25" spans="1:19">
      <c r="A10" s="78">
        <v>5</v>
      </c>
      <c r="B10" s="78" t="s">
        <v>1165</v>
      </c>
      <c r="C10" s="78" t="s">
        <v>1167</v>
      </c>
      <c r="D10" s="124" t="s">
        <v>1176</v>
      </c>
      <c r="E10" s="125" t="s">
        <v>1177</v>
      </c>
      <c r="F10" s="78" t="s">
        <v>1181</v>
      </c>
      <c r="G10" s="78" t="s">
        <v>1182</v>
      </c>
      <c r="H10" s="78">
        <v>0.1</v>
      </c>
      <c r="I10" s="78">
        <v>48</v>
      </c>
      <c r="J10" s="78"/>
      <c r="K10" s="78">
        <v>1</v>
      </c>
      <c r="L10" s="78"/>
      <c r="M10" s="78"/>
      <c r="N10" s="78"/>
      <c r="O10" s="78"/>
      <c r="P10" s="78"/>
      <c r="Q10" s="78"/>
      <c r="R10" s="15">
        <f t="shared" si="3"/>
        <v>0.8445</v>
      </c>
      <c r="S10" s="129"/>
    </row>
    <row r="11" ht="14.25" spans="1:19">
      <c r="A11" s="78">
        <v>6</v>
      </c>
      <c r="B11" s="78" t="s">
        <v>1165</v>
      </c>
      <c r="C11" s="78" t="s">
        <v>1167</v>
      </c>
      <c r="D11" s="124" t="s">
        <v>1183</v>
      </c>
      <c r="E11" s="125" t="s">
        <v>1184</v>
      </c>
      <c r="F11" s="78" t="s">
        <v>1174</v>
      </c>
      <c r="G11" s="78" t="s">
        <v>1185</v>
      </c>
      <c r="H11" s="78">
        <v>0.1</v>
      </c>
      <c r="I11" s="78"/>
      <c r="J11" s="78"/>
      <c r="K11" s="78">
        <v>1</v>
      </c>
      <c r="L11" s="78"/>
      <c r="M11" s="78"/>
      <c r="N11" s="78"/>
      <c r="O11" s="78"/>
      <c r="P11" s="78"/>
      <c r="Q11" s="78"/>
      <c r="R11" s="15">
        <f t="shared" si="3"/>
        <v>0.1485</v>
      </c>
      <c r="S11" s="129"/>
    </row>
    <row r="12" ht="14.25" spans="1:19">
      <c r="A12" s="78">
        <v>7</v>
      </c>
      <c r="B12" s="78" t="s">
        <v>1165</v>
      </c>
      <c r="C12" s="78" t="s">
        <v>1167</v>
      </c>
      <c r="D12" s="124" t="s">
        <v>1183</v>
      </c>
      <c r="E12" s="125" t="s">
        <v>1184</v>
      </c>
      <c r="F12" s="78" t="s">
        <v>1186</v>
      </c>
      <c r="G12" s="78" t="s">
        <v>1187</v>
      </c>
      <c r="H12" s="78">
        <v>0.1</v>
      </c>
      <c r="I12" s="78"/>
      <c r="J12" s="78"/>
      <c r="K12" s="78">
        <v>2</v>
      </c>
      <c r="L12" s="78"/>
      <c r="M12" s="78"/>
      <c r="N12" s="78"/>
      <c r="O12" s="78"/>
      <c r="P12" s="78"/>
      <c r="Q12" s="78"/>
      <c r="R12" s="15">
        <f t="shared" si="3"/>
        <v>0.297</v>
      </c>
      <c r="S12" s="129"/>
    </row>
    <row r="13" ht="14.25" spans="1:19">
      <c r="A13" s="78">
        <v>8</v>
      </c>
      <c r="B13" s="78" t="s">
        <v>1165</v>
      </c>
      <c r="C13" s="78" t="s">
        <v>1167</v>
      </c>
      <c r="D13" s="124" t="s">
        <v>1183</v>
      </c>
      <c r="E13" s="125" t="s">
        <v>1184</v>
      </c>
      <c r="F13" s="78" t="s">
        <v>1188</v>
      </c>
      <c r="G13" s="78" t="s">
        <v>1189</v>
      </c>
      <c r="H13" s="78">
        <v>0.1</v>
      </c>
      <c r="I13" s="78"/>
      <c r="J13" s="78"/>
      <c r="K13" s="78">
        <v>3</v>
      </c>
      <c r="L13" s="78"/>
      <c r="M13" s="78"/>
      <c r="N13" s="78"/>
      <c r="O13" s="78"/>
      <c r="P13" s="78"/>
      <c r="Q13" s="78"/>
      <c r="R13" s="15">
        <f t="shared" si="3"/>
        <v>0.4455</v>
      </c>
      <c r="S13" s="129"/>
    </row>
    <row r="14" ht="14.25" spans="1:19">
      <c r="A14" s="78">
        <v>9</v>
      </c>
      <c r="B14" s="78" t="s">
        <v>1165</v>
      </c>
      <c r="C14" s="78" t="s">
        <v>1167</v>
      </c>
      <c r="D14" s="124" t="s">
        <v>1183</v>
      </c>
      <c r="E14" s="125" t="s">
        <v>1184</v>
      </c>
      <c r="F14" s="78" t="s">
        <v>1190</v>
      </c>
      <c r="G14" s="78" t="s">
        <v>1191</v>
      </c>
      <c r="H14" s="78">
        <v>0.2</v>
      </c>
      <c r="I14" s="78">
        <v>152</v>
      </c>
      <c r="J14" s="78"/>
      <c r="K14" s="78">
        <v>3</v>
      </c>
      <c r="L14" s="78"/>
      <c r="M14" s="78"/>
      <c r="N14" s="78"/>
      <c r="O14" s="78"/>
      <c r="P14" s="78"/>
      <c r="Q14" s="78"/>
      <c r="R14" s="15">
        <f t="shared" si="3"/>
        <v>2.6495</v>
      </c>
      <c r="S14" s="129"/>
    </row>
    <row r="15" ht="14.25" spans="1:19">
      <c r="A15" s="78">
        <v>10</v>
      </c>
      <c r="B15" s="78" t="s">
        <v>1165</v>
      </c>
      <c r="C15" s="78" t="s">
        <v>1167</v>
      </c>
      <c r="D15" s="124" t="s">
        <v>1183</v>
      </c>
      <c r="E15" s="125" t="s">
        <v>1184</v>
      </c>
      <c r="F15" s="78" t="s">
        <v>1192</v>
      </c>
      <c r="G15" s="78" t="s">
        <v>1193</v>
      </c>
      <c r="H15" s="78">
        <v>1.5</v>
      </c>
      <c r="I15" s="78"/>
      <c r="J15" s="78"/>
      <c r="K15" s="78">
        <v>7</v>
      </c>
      <c r="L15" s="78"/>
      <c r="M15" s="78"/>
      <c r="N15" s="78"/>
      <c r="O15" s="78"/>
      <c r="P15" s="78"/>
      <c r="Q15" s="78"/>
      <c r="R15" s="15">
        <f t="shared" si="3"/>
        <v>1.0395</v>
      </c>
      <c r="S15" s="129"/>
    </row>
    <row r="16" ht="14.25" spans="1:19">
      <c r="A16" s="78">
        <v>11</v>
      </c>
      <c r="B16" s="78" t="s">
        <v>1165</v>
      </c>
      <c r="C16" s="78" t="s">
        <v>1167</v>
      </c>
      <c r="D16" s="124" t="s">
        <v>1183</v>
      </c>
      <c r="E16" s="125" t="s">
        <v>1184</v>
      </c>
      <c r="F16" s="78" t="s">
        <v>1194</v>
      </c>
      <c r="G16" s="78" t="s">
        <v>1195</v>
      </c>
      <c r="H16" s="78">
        <v>0.1</v>
      </c>
      <c r="I16" s="78"/>
      <c r="J16" s="78"/>
      <c r="K16" s="78">
        <v>3</v>
      </c>
      <c r="L16" s="78"/>
      <c r="M16" s="78"/>
      <c r="N16" s="78"/>
      <c r="O16" s="78"/>
      <c r="P16" s="78"/>
      <c r="Q16" s="78"/>
      <c r="R16" s="15">
        <f t="shared" si="3"/>
        <v>0.4455</v>
      </c>
      <c r="S16" s="129"/>
    </row>
    <row r="17" spans="1:19">
      <c r="A17" s="78">
        <v>12</v>
      </c>
      <c r="B17" s="78" t="s">
        <v>1165</v>
      </c>
      <c r="C17" s="78" t="s">
        <v>1167</v>
      </c>
      <c r="D17" s="124" t="s">
        <v>1196</v>
      </c>
      <c r="E17" s="124" t="s">
        <v>1197</v>
      </c>
      <c r="F17" s="78" t="s">
        <v>1174</v>
      </c>
      <c r="G17" s="78" t="s">
        <v>1198</v>
      </c>
      <c r="H17" s="78">
        <v>0.5</v>
      </c>
      <c r="I17" s="78">
        <v>140</v>
      </c>
      <c r="J17" s="78"/>
      <c r="K17" s="78">
        <v>3</v>
      </c>
      <c r="L17" s="78"/>
      <c r="M17" s="78"/>
      <c r="N17" s="78"/>
      <c r="O17" s="78"/>
      <c r="P17" s="78"/>
      <c r="Q17" s="78"/>
      <c r="R17" s="15">
        <f t="shared" si="3"/>
        <v>2.4755</v>
      </c>
      <c r="S17" s="129"/>
    </row>
    <row r="18" spans="1:19">
      <c r="A18" s="78">
        <v>13</v>
      </c>
      <c r="B18" s="78" t="s">
        <v>1165</v>
      </c>
      <c r="C18" s="78" t="s">
        <v>1167</v>
      </c>
      <c r="D18" s="124" t="s">
        <v>1196</v>
      </c>
      <c r="E18" s="124" t="s">
        <v>1197</v>
      </c>
      <c r="F18" s="78" t="s">
        <v>1170</v>
      </c>
      <c r="G18" s="78" t="s">
        <v>1199</v>
      </c>
      <c r="H18" s="78">
        <v>0.2</v>
      </c>
      <c r="I18" s="78"/>
      <c r="J18" s="78"/>
      <c r="K18" s="78">
        <v>3</v>
      </c>
      <c r="L18" s="78"/>
      <c r="M18" s="78"/>
      <c r="N18" s="78"/>
      <c r="O18" s="78"/>
      <c r="P18" s="78"/>
      <c r="Q18" s="78"/>
      <c r="R18" s="15">
        <f t="shared" si="3"/>
        <v>0.4455</v>
      </c>
      <c r="S18" s="129"/>
    </row>
    <row r="19" ht="14.25" spans="1:19">
      <c r="A19" s="78">
        <v>14</v>
      </c>
      <c r="B19" s="78" t="s">
        <v>1165</v>
      </c>
      <c r="C19" s="78" t="s">
        <v>1167</v>
      </c>
      <c r="D19" s="124" t="s">
        <v>1200</v>
      </c>
      <c r="E19" s="125" t="s">
        <v>1201</v>
      </c>
      <c r="F19" s="78" t="s">
        <v>1174</v>
      </c>
      <c r="G19" s="78" t="s">
        <v>1202</v>
      </c>
      <c r="H19" s="78">
        <v>0.3</v>
      </c>
      <c r="I19" s="78">
        <v>280</v>
      </c>
      <c r="J19" s="78"/>
      <c r="K19" s="78">
        <v>2</v>
      </c>
      <c r="L19" s="78"/>
      <c r="M19" s="78"/>
      <c r="N19" s="78"/>
      <c r="O19" s="78"/>
      <c r="P19" s="78"/>
      <c r="Q19" s="78"/>
      <c r="R19" s="15">
        <f t="shared" si="3"/>
        <v>4.357</v>
      </c>
      <c r="S19" s="129"/>
    </row>
    <row r="20" ht="14.25" spans="1:19">
      <c r="A20" s="78">
        <v>15</v>
      </c>
      <c r="B20" s="78" t="s">
        <v>1165</v>
      </c>
      <c r="C20" s="78" t="s">
        <v>1167</v>
      </c>
      <c r="D20" s="124" t="s">
        <v>1200</v>
      </c>
      <c r="E20" s="125" t="s">
        <v>1201</v>
      </c>
      <c r="F20" s="78" t="s">
        <v>1187</v>
      </c>
      <c r="G20" s="78" t="s">
        <v>1199</v>
      </c>
      <c r="H20" s="78">
        <v>0.3</v>
      </c>
      <c r="I20" s="78"/>
      <c r="J20" s="78"/>
      <c r="K20" s="78">
        <v>4</v>
      </c>
      <c r="L20" s="78"/>
      <c r="M20" s="78"/>
      <c r="N20" s="78"/>
      <c r="O20" s="78"/>
      <c r="P20" s="78"/>
      <c r="Q20" s="78"/>
      <c r="R20" s="15">
        <f t="shared" si="3"/>
        <v>0.594</v>
      </c>
      <c r="S20" s="129"/>
    </row>
    <row r="21" ht="14.25" spans="1:19">
      <c r="A21" s="78">
        <v>16</v>
      </c>
      <c r="B21" s="78" t="s">
        <v>1165</v>
      </c>
      <c r="C21" s="78" t="s">
        <v>1167</v>
      </c>
      <c r="D21" s="124" t="s">
        <v>1203</v>
      </c>
      <c r="E21" s="125" t="s">
        <v>1204</v>
      </c>
      <c r="F21" s="78" t="s">
        <v>1174</v>
      </c>
      <c r="G21" s="78" t="s">
        <v>1198</v>
      </c>
      <c r="H21" s="78">
        <v>0.5</v>
      </c>
      <c r="I21" s="78">
        <v>500</v>
      </c>
      <c r="J21" s="78"/>
      <c r="K21" s="78">
        <v>4</v>
      </c>
      <c r="L21" s="78"/>
      <c r="M21" s="78"/>
      <c r="N21" s="78">
        <v>2</v>
      </c>
      <c r="O21" s="78"/>
      <c r="P21" s="78"/>
      <c r="Q21" s="78"/>
      <c r="R21" s="15">
        <f t="shared" si="3"/>
        <v>7.874</v>
      </c>
      <c r="S21" s="130"/>
    </row>
    <row r="22" ht="14.25" spans="1:19">
      <c r="A22" s="78">
        <v>17</v>
      </c>
      <c r="B22" s="78" t="s">
        <v>1165</v>
      </c>
      <c r="C22" s="78" t="s">
        <v>1167</v>
      </c>
      <c r="D22" s="124" t="s">
        <v>1203</v>
      </c>
      <c r="E22" s="125" t="s">
        <v>1204</v>
      </c>
      <c r="F22" s="78" t="s">
        <v>1205</v>
      </c>
      <c r="G22" s="78" t="s">
        <v>1206</v>
      </c>
      <c r="H22" s="78">
        <v>3</v>
      </c>
      <c r="I22" s="78">
        <v>1700</v>
      </c>
      <c r="J22" s="78"/>
      <c r="K22" s="78">
        <v>6</v>
      </c>
      <c r="L22" s="78"/>
      <c r="M22" s="78"/>
      <c r="N22" s="78"/>
      <c r="O22" s="78"/>
      <c r="P22" s="78"/>
      <c r="Q22" s="78"/>
      <c r="R22" s="15">
        <f t="shared" si="3"/>
        <v>25.541</v>
      </c>
      <c r="S22" s="130"/>
    </row>
    <row r="23" ht="14.25" spans="1:19">
      <c r="A23" s="78">
        <v>18</v>
      </c>
      <c r="B23" s="78" t="s">
        <v>1165</v>
      </c>
      <c r="C23" s="78" t="s">
        <v>1167</v>
      </c>
      <c r="D23" s="124" t="s">
        <v>1207</v>
      </c>
      <c r="E23" s="125" t="s">
        <v>1208</v>
      </c>
      <c r="F23" s="78" t="s">
        <v>1174</v>
      </c>
      <c r="G23" s="78" t="s">
        <v>1185</v>
      </c>
      <c r="H23" s="78">
        <v>0.1</v>
      </c>
      <c r="I23" s="78"/>
      <c r="J23" s="78"/>
      <c r="K23" s="78">
        <v>1</v>
      </c>
      <c r="L23" s="78"/>
      <c r="M23" s="78"/>
      <c r="N23" s="78"/>
      <c r="O23" s="78"/>
      <c r="P23" s="78"/>
      <c r="Q23" s="78"/>
      <c r="R23" s="15">
        <f t="shared" si="3"/>
        <v>0.1485</v>
      </c>
      <c r="S23" s="129"/>
    </row>
    <row r="24" ht="14.25" spans="1:19">
      <c r="A24" s="78">
        <v>19</v>
      </c>
      <c r="B24" s="78" t="s">
        <v>1165</v>
      </c>
      <c r="C24" s="78" t="s">
        <v>1167</v>
      </c>
      <c r="D24" s="124" t="s">
        <v>1207</v>
      </c>
      <c r="E24" s="125" t="s">
        <v>1208</v>
      </c>
      <c r="F24" s="78" t="s">
        <v>1209</v>
      </c>
      <c r="G24" s="78" t="s">
        <v>1210</v>
      </c>
      <c r="H24" s="78">
        <v>0.1</v>
      </c>
      <c r="I24" s="78"/>
      <c r="J24" s="78"/>
      <c r="K24" s="78">
        <v>3</v>
      </c>
      <c r="L24" s="78"/>
      <c r="M24" s="78"/>
      <c r="N24" s="78">
        <v>2</v>
      </c>
      <c r="O24" s="78"/>
      <c r="P24" s="78"/>
      <c r="Q24" s="78"/>
      <c r="R24" s="15">
        <f t="shared" si="3"/>
        <v>0.4755</v>
      </c>
      <c r="S24" s="129"/>
    </row>
    <row r="25" ht="14.25" spans="1:19">
      <c r="A25" s="78">
        <v>20</v>
      </c>
      <c r="B25" s="78" t="s">
        <v>1165</v>
      </c>
      <c r="C25" s="78" t="s">
        <v>1167</v>
      </c>
      <c r="D25" s="124" t="s">
        <v>1207</v>
      </c>
      <c r="E25" s="125" t="s">
        <v>1208</v>
      </c>
      <c r="F25" s="78" t="s">
        <v>1180</v>
      </c>
      <c r="G25" s="78" t="s">
        <v>1175</v>
      </c>
      <c r="H25" s="78">
        <v>0.1</v>
      </c>
      <c r="I25" s="78"/>
      <c r="J25" s="78"/>
      <c r="K25" s="78">
        <v>2</v>
      </c>
      <c r="L25" s="78"/>
      <c r="M25" s="78"/>
      <c r="N25" s="78"/>
      <c r="O25" s="78"/>
      <c r="P25" s="78"/>
      <c r="Q25" s="78"/>
      <c r="R25" s="15">
        <f t="shared" si="3"/>
        <v>0.297</v>
      </c>
      <c r="S25" s="129"/>
    </row>
    <row r="26" ht="14.25" spans="1:19">
      <c r="A26" s="78">
        <v>21</v>
      </c>
      <c r="B26" s="78" t="s">
        <v>1165</v>
      </c>
      <c r="C26" s="78" t="s">
        <v>1167</v>
      </c>
      <c r="D26" s="124" t="s">
        <v>1211</v>
      </c>
      <c r="E26" s="125" t="s">
        <v>1212</v>
      </c>
      <c r="F26" s="78" t="s">
        <v>1174</v>
      </c>
      <c r="G26" s="78" t="s">
        <v>1213</v>
      </c>
      <c r="H26" s="78">
        <v>1.4</v>
      </c>
      <c r="I26" s="78"/>
      <c r="J26" s="78"/>
      <c r="K26" s="78">
        <v>6</v>
      </c>
      <c r="L26" s="78"/>
      <c r="M26" s="78"/>
      <c r="N26" s="78"/>
      <c r="O26" s="78"/>
      <c r="P26" s="78"/>
      <c r="Q26" s="78"/>
      <c r="R26" s="15">
        <f t="shared" si="3"/>
        <v>0.891</v>
      </c>
      <c r="S26" s="129"/>
    </row>
    <row r="27" ht="14.25" spans="1:19">
      <c r="A27" s="78">
        <v>22</v>
      </c>
      <c r="B27" s="78" t="s">
        <v>1165</v>
      </c>
      <c r="C27" s="78" t="s">
        <v>1167</v>
      </c>
      <c r="D27" s="124" t="s">
        <v>1214</v>
      </c>
      <c r="E27" s="125" t="s">
        <v>1215</v>
      </c>
      <c r="F27" s="78" t="s">
        <v>1216</v>
      </c>
      <c r="G27" s="78" t="s">
        <v>1217</v>
      </c>
      <c r="H27" s="78">
        <v>0.1</v>
      </c>
      <c r="I27" s="78"/>
      <c r="J27" s="78"/>
      <c r="K27" s="78">
        <v>1</v>
      </c>
      <c r="L27" s="78"/>
      <c r="M27" s="78"/>
      <c r="N27" s="78"/>
      <c r="O27" s="78"/>
      <c r="P27" s="78"/>
      <c r="Q27" s="78"/>
      <c r="R27" s="15">
        <f t="shared" si="3"/>
        <v>0.1485</v>
      </c>
      <c r="S27" s="129"/>
    </row>
    <row r="28" ht="14.25" spans="1:19">
      <c r="A28" s="78">
        <v>23</v>
      </c>
      <c r="B28" s="78" t="s">
        <v>1165</v>
      </c>
      <c r="C28" s="78" t="s">
        <v>1167</v>
      </c>
      <c r="D28" s="124" t="s">
        <v>1218</v>
      </c>
      <c r="E28" s="125" t="s">
        <v>1219</v>
      </c>
      <c r="F28" s="78" t="s">
        <v>1174</v>
      </c>
      <c r="G28" s="78" t="s">
        <v>1198</v>
      </c>
      <c r="H28" s="78">
        <v>0.5</v>
      </c>
      <c r="I28" s="78">
        <v>100</v>
      </c>
      <c r="J28" s="78"/>
      <c r="K28" s="78">
        <v>3</v>
      </c>
      <c r="L28" s="78"/>
      <c r="M28" s="78"/>
      <c r="N28" s="78"/>
      <c r="O28" s="78"/>
      <c r="P28" s="78"/>
      <c r="Q28" s="78"/>
      <c r="R28" s="15">
        <f t="shared" si="3"/>
        <v>1.8955</v>
      </c>
      <c r="S28" s="129"/>
    </row>
    <row r="29" ht="14.25" spans="1:19">
      <c r="A29" s="78">
        <v>24</v>
      </c>
      <c r="B29" s="78" t="s">
        <v>1165</v>
      </c>
      <c r="C29" s="78" t="s">
        <v>1167</v>
      </c>
      <c r="D29" s="124" t="s">
        <v>1218</v>
      </c>
      <c r="E29" s="125" t="s">
        <v>1219</v>
      </c>
      <c r="F29" s="78" t="s">
        <v>1170</v>
      </c>
      <c r="G29" s="78" t="s">
        <v>1178</v>
      </c>
      <c r="H29" s="78">
        <v>0.3</v>
      </c>
      <c r="I29" s="78">
        <v>132</v>
      </c>
      <c r="J29" s="78"/>
      <c r="K29" s="78">
        <v>1</v>
      </c>
      <c r="L29" s="78"/>
      <c r="M29" s="78"/>
      <c r="N29" s="78"/>
      <c r="O29" s="78"/>
      <c r="P29" s="78"/>
      <c r="Q29" s="78"/>
      <c r="R29" s="15">
        <f t="shared" si="3"/>
        <v>2.0625</v>
      </c>
      <c r="S29" s="129"/>
    </row>
    <row r="30" spans="1:19">
      <c r="A30" s="78">
        <v>25</v>
      </c>
      <c r="B30" s="78" t="s">
        <v>1165</v>
      </c>
      <c r="C30" s="78" t="s">
        <v>1167</v>
      </c>
      <c r="D30" s="126" t="s">
        <v>1220</v>
      </c>
      <c r="E30" s="78" t="s">
        <v>1221</v>
      </c>
      <c r="F30" s="78" t="s">
        <v>100</v>
      </c>
      <c r="G30" s="78" t="s">
        <v>192</v>
      </c>
      <c r="H30" s="76">
        <v>0.8</v>
      </c>
      <c r="I30" s="78"/>
      <c r="J30" s="78"/>
      <c r="K30" s="75">
        <v>5</v>
      </c>
      <c r="L30" s="78"/>
      <c r="M30" s="78"/>
      <c r="N30" s="78"/>
      <c r="O30" s="78"/>
      <c r="P30" s="78"/>
      <c r="Q30" s="78"/>
      <c r="R30" s="15">
        <f t="shared" si="3"/>
        <v>0.7425</v>
      </c>
      <c r="S30" s="129"/>
    </row>
    <row r="31" spans="1:19">
      <c r="A31" s="78">
        <v>26</v>
      </c>
      <c r="B31" s="78" t="s">
        <v>1165</v>
      </c>
      <c r="C31" s="78" t="s">
        <v>1167</v>
      </c>
      <c r="D31" s="126" t="s">
        <v>1220</v>
      </c>
      <c r="E31" s="78" t="s">
        <v>1221</v>
      </c>
      <c r="F31" s="78" t="s">
        <v>57</v>
      </c>
      <c r="G31" s="78" t="s">
        <v>54</v>
      </c>
      <c r="H31" s="76">
        <v>0.6</v>
      </c>
      <c r="I31" s="78">
        <v>340</v>
      </c>
      <c r="J31" s="78"/>
      <c r="K31" s="75">
        <v>4</v>
      </c>
      <c r="L31" s="78"/>
      <c r="M31" s="78"/>
      <c r="N31" s="78"/>
      <c r="O31" s="78"/>
      <c r="P31" s="78"/>
      <c r="Q31" s="78"/>
      <c r="R31" s="15">
        <f t="shared" si="3"/>
        <v>5.524</v>
      </c>
      <c r="S31" s="129"/>
    </row>
    <row r="32" ht="14.25" spans="1:19">
      <c r="A32" s="78">
        <v>27</v>
      </c>
      <c r="B32" s="78" t="s">
        <v>1165</v>
      </c>
      <c r="C32" s="78" t="s">
        <v>1167</v>
      </c>
      <c r="D32" s="124" t="s">
        <v>1222</v>
      </c>
      <c r="E32" s="125" t="s">
        <v>1223</v>
      </c>
      <c r="F32" s="78" t="s">
        <v>1202</v>
      </c>
      <c r="G32" s="78" t="s">
        <v>1224</v>
      </c>
      <c r="H32" s="78">
        <v>0.1</v>
      </c>
      <c r="I32" s="78">
        <v>68</v>
      </c>
      <c r="J32" s="78"/>
      <c r="K32" s="78"/>
      <c r="L32" s="78"/>
      <c r="M32" s="78"/>
      <c r="N32" s="78"/>
      <c r="O32" s="78"/>
      <c r="P32" s="78"/>
      <c r="Q32" s="78"/>
      <c r="R32" s="15">
        <f t="shared" si="3"/>
        <v>0.986</v>
      </c>
      <c r="S32" s="129"/>
    </row>
    <row r="33" ht="14.25" spans="1:19">
      <c r="A33" s="78">
        <v>28</v>
      </c>
      <c r="B33" s="78" t="s">
        <v>1165</v>
      </c>
      <c r="C33" s="78" t="s">
        <v>1167</v>
      </c>
      <c r="D33" s="124" t="s">
        <v>1222</v>
      </c>
      <c r="E33" s="125" t="s">
        <v>1223</v>
      </c>
      <c r="F33" s="78" t="s">
        <v>1187</v>
      </c>
      <c r="G33" s="78" t="s">
        <v>1178</v>
      </c>
      <c r="H33" s="78">
        <v>0.4</v>
      </c>
      <c r="I33" s="78"/>
      <c r="J33" s="78"/>
      <c r="K33" s="78">
        <v>2</v>
      </c>
      <c r="L33" s="78"/>
      <c r="M33" s="78"/>
      <c r="N33" s="78"/>
      <c r="O33" s="78"/>
      <c r="P33" s="78"/>
      <c r="Q33" s="78"/>
      <c r="R33" s="15">
        <f t="shared" si="3"/>
        <v>0.297</v>
      </c>
      <c r="S33" s="129"/>
    </row>
    <row r="34" ht="14.25" spans="1:19">
      <c r="A34" s="78">
        <v>29</v>
      </c>
      <c r="B34" s="78" t="s">
        <v>1165</v>
      </c>
      <c r="C34" s="78" t="s">
        <v>1167</v>
      </c>
      <c r="D34" s="124" t="s">
        <v>1222</v>
      </c>
      <c r="E34" s="125" t="s">
        <v>1223</v>
      </c>
      <c r="F34" s="78" t="s">
        <v>1225</v>
      </c>
      <c r="G34" s="78" t="s">
        <v>1226</v>
      </c>
      <c r="H34" s="78">
        <v>0.1</v>
      </c>
      <c r="I34" s="78"/>
      <c r="J34" s="78"/>
      <c r="K34" s="78">
        <v>3</v>
      </c>
      <c r="L34" s="78"/>
      <c r="M34" s="78"/>
      <c r="N34" s="78">
        <v>2</v>
      </c>
      <c r="O34" s="78"/>
      <c r="P34" s="78"/>
      <c r="Q34" s="78"/>
      <c r="R34" s="15">
        <f t="shared" si="3"/>
        <v>0.4755</v>
      </c>
      <c r="S34" s="129"/>
    </row>
    <row r="35" ht="14.25" spans="1:19">
      <c r="A35" s="78">
        <v>30</v>
      </c>
      <c r="B35" s="78" t="s">
        <v>1165</v>
      </c>
      <c r="C35" s="78" t="s">
        <v>1167</v>
      </c>
      <c r="D35" s="124" t="s">
        <v>1222</v>
      </c>
      <c r="E35" s="125" t="s">
        <v>1223</v>
      </c>
      <c r="F35" s="78" t="s">
        <v>1227</v>
      </c>
      <c r="G35" s="78" t="s">
        <v>1228</v>
      </c>
      <c r="H35" s="78">
        <v>0.1</v>
      </c>
      <c r="I35" s="78"/>
      <c r="J35" s="78"/>
      <c r="K35" s="78">
        <v>2</v>
      </c>
      <c r="L35" s="78"/>
      <c r="M35" s="78"/>
      <c r="N35" s="78"/>
      <c r="O35" s="78"/>
      <c r="P35" s="78"/>
      <c r="Q35" s="78"/>
      <c r="R35" s="15">
        <f t="shared" si="3"/>
        <v>0.297</v>
      </c>
      <c r="S35" s="129"/>
    </row>
    <row r="36" ht="14.25" spans="1:19">
      <c r="A36" s="78">
        <v>31</v>
      </c>
      <c r="B36" s="78" t="s">
        <v>1165</v>
      </c>
      <c r="C36" s="78" t="s">
        <v>1167</v>
      </c>
      <c r="D36" s="124" t="s">
        <v>1222</v>
      </c>
      <c r="E36" s="125" t="s">
        <v>1223</v>
      </c>
      <c r="F36" s="78" t="s">
        <v>1229</v>
      </c>
      <c r="G36" s="78" t="s">
        <v>1230</v>
      </c>
      <c r="H36" s="78">
        <v>0.2</v>
      </c>
      <c r="I36" s="78"/>
      <c r="J36" s="78"/>
      <c r="K36" s="78">
        <v>2</v>
      </c>
      <c r="L36" s="78"/>
      <c r="M36" s="78"/>
      <c r="N36" s="78"/>
      <c r="O36" s="78"/>
      <c r="P36" s="78"/>
      <c r="Q36" s="78"/>
      <c r="R36" s="15">
        <f t="shared" si="3"/>
        <v>0.297</v>
      </c>
      <c r="S36" s="129"/>
    </row>
    <row r="37" ht="14.25" spans="1:19">
      <c r="A37" s="78">
        <v>32</v>
      </c>
      <c r="B37" s="78" t="s">
        <v>1165</v>
      </c>
      <c r="C37" s="78" t="s">
        <v>1167</v>
      </c>
      <c r="D37" s="124" t="s">
        <v>1222</v>
      </c>
      <c r="E37" s="125" t="s">
        <v>1223</v>
      </c>
      <c r="F37" s="78" t="s">
        <v>1231</v>
      </c>
      <c r="G37" s="78" t="s">
        <v>1232</v>
      </c>
      <c r="H37" s="78">
        <v>0.5</v>
      </c>
      <c r="I37" s="78"/>
      <c r="J37" s="78"/>
      <c r="K37" s="78">
        <v>2</v>
      </c>
      <c r="L37" s="78"/>
      <c r="M37" s="78"/>
      <c r="N37" s="78"/>
      <c r="O37" s="78"/>
      <c r="P37" s="78"/>
      <c r="Q37" s="78"/>
      <c r="R37" s="15">
        <f t="shared" si="3"/>
        <v>0.297</v>
      </c>
      <c r="S37" s="129"/>
    </row>
    <row r="38" ht="14.25" spans="1:19">
      <c r="A38" s="78">
        <v>33</v>
      </c>
      <c r="B38" s="78" t="s">
        <v>1165</v>
      </c>
      <c r="C38" s="78" t="s">
        <v>1167</v>
      </c>
      <c r="D38" s="124" t="s">
        <v>1222</v>
      </c>
      <c r="E38" s="125" t="s">
        <v>1223</v>
      </c>
      <c r="F38" s="78" t="s">
        <v>1233</v>
      </c>
      <c r="G38" s="78" t="s">
        <v>1234</v>
      </c>
      <c r="H38" s="78">
        <v>0.1</v>
      </c>
      <c r="I38" s="78"/>
      <c r="J38" s="78"/>
      <c r="K38" s="78">
        <v>2</v>
      </c>
      <c r="L38" s="78"/>
      <c r="M38" s="78"/>
      <c r="N38" s="78"/>
      <c r="O38" s="78"/>
      <c r="P38" s="78"/>
      <c r="Q38" s="78"/>
      <c r="R38" s="15">
        <f t="shared" si="3"/>
        <v>0.297</v>
      </c>
      <c r="S38" s="129"/>
    </row>
    <row r="39" ht="14.25" spans="1:19">
      <c r="A39" s="78">
        <v>34</v>
      </c>
      <c r="B39" s="78" t="s">
        <v>1165</v>
      </c>
      <c r="C39" s="78" t="s">
        <v>1167</v>
      </c>
      <c r="D39" s="127" t="s">
        <v>1235</v>
      </c>
      <c r="E39" s="125" t="s">
        <v>1236</v>
      </c>
      <c r="F39" s="78" t="s">
        <v>1237</v>
      </c>
      <c r="G39" s="78" t="s">
        <v>1238</v>
      </c>
      <c r="H39" s="76">
        <v>0.7</v>
      </c>
      <c r="I39" s="75">
        <v>450</v>
      </c>
      <c r="J39" s="78"/>
      <c r="K39" s="75"/>
      <c r="L39" s="78"/>
      <c r="M39" s="78"/>
      <c r="N39" s="75"/>
      <c r="O39" s="78"/>
      <c r="P39" s="78"/>
      <c r="Q39" s="78"/>
      <c r="R39" s="15">
        <f t="shared" ref="R39:R70" si="4">J39*0.4461+K39*0.1485+L39*0.15*0.004+I39*0.0145+M39*0.145+N39*0.015+O39*0.01+P39*0.16+Q39*0.2</f>
        <v>6.525</v>
      </c>
      <c r="S39" s="129"/>
    </row>
    <row r="40" ht="14.25" spans="1:19">
      <c r="A40" s="78">
        <v>35</v>
      </c>
      <c r="B40" s="78" t="s">
        <v>1165</v>
      </c>
      <c r="C40" s="78" t="s">
        <v>1167</v>
      </c>
      <c r="D40" s="127" t="s">
        <v>1235</v>
      </c>
      <c r="E40" s="125" t="s">
        <v>1236</v>
      </c>
      <c r="F40" s="78" t="s">
        <v>72</v>
      </c>
      <c r="G40" s="78" t="s">
        <v>57</v>
      </c>
      <c r="H40" s="76">
        <v>0.3</v>
      </c>
      <c r="I40" s="75">
        <v>216</v>
      </c>
      <c r="J40" s="78"/>
      <c r="K40" s="75"/>
      <c r="L40" s="78"/>
      <c r="M40" s="78"/>
      <c r="N40" s="75"/>
      <c r="O40" s="78"/>
      <c r="P40" s="78"/>
      <c r="Q40" s="78"/>
      <c r="R40" s="15">
        <f t="shared" si="4"/>
        <v>3.132</v>
      </c>
      <c r="S40" s="129"/>
    </row>
    <row r="41" ht="14.25" spans="1:19">
      <c r="A41" s="78">
        <v>36</v>
      </c>
      <c r="B41" s="78" t="s">
        <v>1165</v>
      </c>
      <c r="C41" s="78" t="s">
        <v>1167</v>
      </c>
      <c r="D41" s="127" t="s">
        <v>1235</v>
      </c>
      <c r="E41" s="125" t="s">
        <v>1236</v>
      </c>
      <c r="F41" s="78" t="s">
        <v>635</v>
      </c>
      <c r="G41" s="78" t="s">
        <v>49</v>
      </c>
      <c r="H41" s="76">
        <v>0.1</v>
      </c>
      <c r="I41" s="75"/>
      <c r="J41" s="78"/>
      <c r="K41" s="75">
        <v>2</v>
      </c>
      <c r="L41" s="78"/>
      <c r="M41" s="78"/>
      <c r="N41" s="75"/>
      <c r="O41" s="78"/>
      <c r="P41" s="78"/>
      <c r="Q41" s="78"/>
      <c r="R41" s="15">
        <f t="shared" si="4"/>
        <v>0.297</v>
      </c>
      <c r="S41" s="129"/>
    </row>
    <row r="42" ht="14.25" spans="1:19">
      <c r="A42" s="78">
        <v>37</v>
      </c>
      <c r="B42" s="78" t="s">
        <v>1165</v>
      </c>
      <c r="C42" s="78" t="s">
        <v>1167</v>
      </c>
      <c r="D42" s="127" t="s">
        <v>1235</v>
      </c>
      <c r="E42" s="125" t="s">
        <v>1236</v>
      </c>
      <c r="F42" s="78" t="s">
        <v>351</v>
      </c>
      <c r="G42" s="78" t="s">
        <v>124</v>
      </c>
      <c r="H42" s="76">
        <v>0.7</v>
      </c>
      <c r="I42" s="75"/>
      <c r="J42" s="78"/>
      <c r="K42" s="75">
        <v>2</v>
      </c>
      <c r="L42" s="78"/>
      <c r="M42" s="78"/>
      <c r="N42" s="75"/>
      <c r="O42" s="78"/>
      <c r="P42" s="78"/>
      <c r="Q42" s="78"/>
      <c r="R42" s="15">
        <f t="shared" si="4"/>
        <v>0.297</v>
      </c>
      <c r="S42" s="129"/>
    </row>
    <row r="43" ht="14.25" spans="1:19">
      <c r="A43" s="78">
        <v>38</v>
      </c>
      <c r="B43" s="78" t="s">
        <v>1165</v>
      </c>
      <c r="C43" s="78" t="s">
        <v>1167</v>
      </c>
      <c r="D43" s="127" t="s">
        <v>1235</v>
      </c>
      <c r="E43" s="125" t="s">
        <v>1236</v>
      </c>
      <c r="F43" s="78" t="s">
        <v>124</v>
      </c>
      <c r="G43" s="78" t="s">
        <v>211</v>
      </c>
      <c r="H43" s="76">
        <v>1</v>
      </c>
      <c r="I43" s="75">
        <v>108</v>
      </c>
      <c r="J43" s="78"/>
      <c r="K43" s="75">
        <v>2</v>
      </c>
      <c r="L43" s="78"/>
      <c r="M43" s="78"/>
      <c r="N43" s="75"/>
      <c r="O43" s="78"/>
      <c r="P43" s="78"/>
      <c r="Q43" s="78"/>
      <c r="R43" s="15">
        <f t="shared" si="4"/>
        <v>1.863</v>
      </c>
      <c r="S43" s="129"/>
    </row>
    <row r="44" ht="14.25" spans="1:19">
      <c r="A44" s="78">
        <v>39</v>
      </c>
      <c r="B44" s="78" t="s">
        <v>1165</v>
      </c>
      <c r="C44" s="78" t="s">
        <v>1167</v>
      </c>
      <c r="D44" s="127" t="s">
        <v>1235</v>
      </c>
      <c r="E44" s="125" t="s">
        <v>1236</v>
      </c>
      <c r="F44" s="78" t="s">
        <v>893</v>
      </c>
      <c r="G44" s="78" t="s">
        <v>1239</v>
      </c>
      <c r="H44" s="76">
        <v>0.3</v>
      </c>
      <c r="I44" s="75"/>
      <c r="J44" s="78"/>
      <c r="K44" s="75">
        <v>5</v>
      </c>
      <c r="L44" s="78"/>
      <c r="M44" s="78"/>
      <c r="N44" s="75">
        <v>2</v>
      </c>
      <c r="O44" s="78"/>
      <c r="P44" s="78"/>
      <c r="Q44" s="78"/>
      <c r="R44" s="15">
        <f t="shared" si="4"/>
        <v>0.7725</v>
      </c>
      <c r="S44" s="129"/>
    </row>
    <row r="45" ht="14.25" spans="1:19">
      <c r="A45" s="78">
        <v>40</v>
      </c>
      <c r="B45" s="78" t="s">
        <v>1165</v>
      </c>
      <c r="C45" s="78" t="s">
        <v>1167</v>
      </c>
      <c r="D45" s="127" t="s">
        <v>1235</v>
      </c>
      <c r="E45" s="125" t="s">
        <v>1236</v>
      </c>
      <c r="F45" s="78" t="s">
        <v>771</v>
      </c>
      <c r="G45" s="78" t="s">
        <v>1240</v>
      </c>
      <c r="H45" s="76">
        <v>0.5</v>
      </c>
      <c r="I45" s="75"/>
      <c r="J45" s="78"/>
      <c r="K45" s="75">
        <v>5</v>
      </c>
      <c r="L45" s="78"/>
      <c r="M45" s="78"/>
      <c r="N45" s="75">
        <v>2</v>
      </c>
      <c r="O45" s="78"/>
      <c r="P45" s="78"/>
      <c r="Q45" s="78"/>
      <c r="R45" s="15">
        <f t="shared" si="4"/>
        <v>0.7725</v>
      </c>
      <c r="S45" s="129"/>
    </row>
    <row r="46" ht="14.25" spans="1:19">
      <c r="A46" s="78">
        <v>41</v>
      </c>
      <c r="B46" s="78" t="s">
        <v>1165</v>
      </c>
      <c r="C46" s="78" t="s">
        <v>1167</v>
      </c>
      <c r="D46" s="127" t="s">
        <v>1235</v>
      </c>
      <c r="E46" s="125" t="s">
        <v>1236</v>
      </c>
      <c r="F46" s="78" t="s">
        <v>1241</v>
      </c>
      <c r="G46" s="78" t="s">
        <v>1242</v>
      </c>
      <c r="H46" s="76">
        <v>0.6</v>
      </c>
      <c r="I46" s="75"/>
      <c r="J46" s="78"/>
      <c r="K46" s="75">
        <v>3</v>
      </c>
      <c r="L46" s="78"/>
      <c r="M46" s="78"/>
      <c r="N46" s="75"/>
      <c r="O46" s="78"/>
      <c r="P46" s="78"/>
      <c r="Q46" s="78"/>
      <c r="R46" s="15">
        <f t="shared" si="4"/>
        <v>0.4455</v>
      </c>
      <c r="S46" s="129"/>
    </row>
    <row r="47" ht="14.25" spans="1:19">
      <c r="A47" s="78">
        <v>42</v>
      </c>
      <c r="B47" s="78" t="s">
        <v>1165</v>
      </c>
      <c r="C47" s="78" t="s">
        <v>1167</v>
      </c>
      <c r="D47" s="127" t="s">
        <v>1235</v>
      </c>
      <c r="E47" s="125" t="s">
        <v>1236</v>
      </c>
      <c r="F47" s="78" t="s">
        <v>1243</v>
      </c>
      <c r="G47" s="78" t="s">
        <v>677</v>
      </c>
      <c r="H47" s="76">
        <v>0.3</v>
      </c>
      <c r="I47" s="75">
        <v>164</v>
      </c>
      <c r="J47" s="78"/>
      <c r="K47" s="75"/>
      <c r="L47" s="78"/>
      <c r="M47" s="78"/>
      <c r="N47" s="75"/>
      <c r="O47" s="78"/>
      <c r="P47" s="78"/>
      <c r="Q47" s="78"/>
      <c r="R47" s="15">
        <f t="shared" si="4"/>
        <v>2.378</v>
      </c>
      <c r="S47" s="129"/>
    </row>
    <row r="48" ht="14.25" spans="1:19">
      <c r="A48" s="78">
        <v>43</v>
      </c>
      <c r="B48" s="78" t="s">
        <v>1165</v>
      </c>
      <c r="C48" s="78" t="s">
        <v>1167</v>
      </c>
      <c r="D48" s="124" t="s">
        <v>1244</v>
      </c>
      <c r="E48" s="125" t="s">
        <v>1245</v>
      </c>
      <c r="F48" s="78" t="s">
        <v>1246</v>
      </c>
      <c r="G48" s="78" t="s">
        <v>1170</v>
      </c>
      <c r="H48" s="78">
        <v>0.6</v>
      </c>
      <c r="I48" s="78"/>
      <c r="J48" s="78"/>
      <c r="K48" s="78">
        <v>4</v>
      </c>
      <c r="L48" s="78"/>
      <c r="M48" s="78"/>
      <c r="N48" s="78"/>
      <c r="O48" s="78"/>
      <c r="P48" s="78"/>
      <c r="Q48" s="78"/>
      <c r="R48" s="15">
        <f t="shared" si="4"/>
        <v>0.594</v>
      </c>
      <c r="S48" s="129"/>
    </row>
    <row r="49" ht="14.25" spans="1:19">
      <c r="A49" s="78">
        <v>44</v>
      </c>
      <c r="B49" s="78" t="s">
        <v>1165</v>
      </c>
      <c r="C49" s="78" t="s">
        <v>1167</v>
      </c>
      <c r="D49" s="124" t="s">
        <v>1247</v>
      </c>
      <c r="E49" s="125" t="s">
        <v>1248</v>
      </c>
      <c r="F49" s="78" t="s">
        <v>1174</v>
      </c>
      <c r="G49" s="78" t="s">
        <v>1249</v>
      </c>
      <c r="H49" s="78">
        <v>0.2</v>
      </c>
      <c r="I49" s="78">
        <v>100</v>
      </c>
      <c r="J49" s="78"/>
      <c r="K49" s="78">
        <v>1</v>
      </c>
      <c r="L49" s="78"/>
      <c r="M49" s="78"/>
      <c r="N49" s="78"/>
      <c r="O49" s="78"/>
      <c r="P49" s="78"/>
      <c r="Q49" s="78"/>
      <c r="R49" s="15">
        <f t="shared" si="4"/>
        <v>1.5985</v>
      </c>
      <c r="S49" s="129"/>
    </row>
    <row r="50" ht="14.25" spans="1:19">
      <c r="A50" s="78">
        <v>45</v>
      </c>
      <c r="B50" s="78" t="s">
        <v>1165</v>
      </c>
      <c r="C50" s="78" t="s">
        <v>1167</v>
      </c>
      <c r="D50" s="124" t="s">
        <v>1247</v>
      </c>
      <c r="E50" s="125" t="s">
        <v>1248</v>
      </c>
      <c r="F50" s="78" t="s">
        <v>1198</v>
      </c>
      <c r="G50" s="78" t="s">
        <v>1250</v>
      </c>
      <c r="H50" s="78">
        <v>1.1</v>
      </c>
      <c r="I50" s="78">
        <v>408</v>
      </c>
      <c r="J50" s="78"/>
      <c r="K50" s="78">
        <v>3</v>
      </c>
      <c r="L50" s="78"/>
      <c r="M50" s="78"/>
      <c r="N50" s="78"/>
      <c r="O50" s="78"/>
      <c r="P50" s="78"/>
      <c r="Q50" s="78"/>
      <c r="R50" s="15">
        <f t="shared" si="4"/>
        <v>6.3615</v>
      </c>
      <c r="S50" s="129"/>
    </row>
    <row r="51" ht="14.25" spans="1:19">
      <c r="A51" s="78">
        <v>46</v>
      </c>
      <c r="B51" s="78" t="s">
        <v>1165</v>
      </c>
      <c r="C51" s="78" t="s">
        <v>1167</v>
      </c>
      <c r="D51" s="124" t="s">
        <v>1247</v>
      </c>
      <c r="E51" s="125" t="s">
        <v>1248</v>
      </c>
      <c r="F51" s="78" t="s">
        <v>1251</v>
      </c>
      <c r="G51" s="78" t="s">
        <v>1252</v>
      </c>
      <c r="H51" s="78">
        <v>0.6</v>
      </c>
      <c r="I51" s="78"/>
      <c r="J51" s="78"/>
      <c r="K51" s="78">
        <v>4</v>
      </c>
      <c r="L51" s="78"/>
      <c r="M51" s="78"/>
      <c r="N51" s="78"/>
      <c r="O51" s="78"/>
      <c r="P51" s="78"/>
      <c r="Q51" s="78"/>
      <c r="R51" s="15">
        <f t="shared" si="4"/>
        <v>0.594</v>
      </c>
      <c r="S51" s="129"/>
    </row>
    <row r="52" ht="14.25" spans="1:19">
      <c r="A52" s="78">
        <v>47</v>
      </c>
      <c r="B52" s="78" t="s">
        <v>1165</v>
      </c>
      <c r="C52" s="78" t="s">
        <v>1167</v>
      </c>
      <c r="D52" s="124" t="s">
        <v>1247</v>
      </c>
      <c r="E52" s="125" t="s">
        <v>1248</v>
      </c>
      <c r="F52" s="78" t="s">
        <v>1253</v>
      </c>
      <c r="G52" s="78" t="s">
        <v>1230</v>
      </c>
      <c r="H52" s="78">
        <v>0.1</v>
      </c>
      <c r="I52" s="78"/>
      <c r="J52" s="78"/>
      <c r="K52" s="78">
        <v>1</v>
      </c>
      <c r="L52" s="78"/>
      <c r="M52" s="78"/>
      <c r="N52" s="78"/>
      <c r="O52" s="78"/>
      <c r="P52" s="78"/>
      <c r="Q52" s="78"/>
      <c r="R52" s="15">
        <f t="shared" si="4"/>
        <v>0.1485</v>
      </c>
      <c r="S52" s="129"/>
    </row>
    <row r="53" ht="14.25" spans="1:19">
      <c r="A53" s="78">
        <v>48</v>
      </c>
      <c r="B53" s="78" t="s">
        <v>1165</v>
      </c>
      <c r="C53" s="78" t="s">
        <v>1167</v>
      </c>
      <c r="D53" s="124" t="s">
        <v>1254</v>
      </c>
      <c r="E53" s="125" t="s">
        <v>1255</v>
      </c>
      <c r="F53" s="78" t="s">
        <v>1174</v>
      </c>
      <c r="G53" s="78" t="s">
        <v>1256</v>
      </c>
      <c r="H53" s="78">
        <v>1.9</v>
      </c>
      <c r="I53" s="78">
        <v>164</v>
      </c>
      <c r="J53" s="78"/>
      <c r="K53" s="78">
        <v>9</v>
      </c>
      <c r="L53" s="78"/>
      <c r="M53" s="78"/>
      <c r="N53" s="78"/>
      <c r="O53" s="78"/>
      <c r="P53" s="78"/>
      <c r="Q53" s="78"/>
      <c r="R53" s="15">
        <f t="shared" si="4"/>
        <v>3.7145</v>
      </c>
      <c r="S53" s="129"/>
    </row>
    <row r="54" ht="14.25" spans="1:19">
      <c r="A54" s="78">
        <v>49</v>
      </c>
      <c r="B54" s="78" t="s">
        <v>1165</v>
      </c>
      <c r="C54" s="78" t="s">
        <v>1167</v>
      </c>
      <c r="D54" s="124" t="s">
        <v>1257</v>
      </c>
      <c r="E54" s="125" t="s">
        <v>1258</v>
      </c>
      <c r="F54" s="78" t="s">
        <v>1174</v>
      </c>
      <c r="G54" s="78" t="s">
        <v>1259</v>
      </c>
      <c r="H54" s="78">
        <v>1.1</v>
      </c>
      <c r="I54" s="78"/>
      <c r="J54" s="78"/>
      <c r="K54" s="78">
        <v>6</v>
      </c>
      <c r="L54" s="78"/>
      <c r="M54" s="78"/>
      <c r="N54" s="78"/>
      <c r="O54" s="78"/>
      <c r="P54" s="78">
        <v>1</v>
      </c>
      <c r="Q54" s="78"/>
      <c r="R54" s="15">
        <f t="shared" si="4"/>
        <v>1.051</v>
      </c>
      <c r="S54" s="129"/>
    </row>
    <row r="55" ht="14.25" spans="1:19">
      <c r="A55" s="78">
        <v>50</v>
      </c>
      <c r="B55" s="78" t="s">
        <v>1165</v>
      </c>
      <c r="C55" s="78" t="s">
        <v>1167</v>
      </c>
      <c r="D55" s="124" t="s">
        <v>1260</v>
      </c>
      <c r="E55" s="125" t="s">
        <v>1261</v>
      </c>
      <c r="F55" s="78" t="s">
        <v>1174</v>
      </c>
      <c r="G55" s="78" t="s">
        <v>1185</v>
      </c>
      <c r="H55" s="78">
        <v>0.1</v>
      </c>
      <c r="I55" s="78"/>
      <c r="J55" s="78"/>
      <c r="K55" s="78">
        <v>1</v>
      </c>
      <c r="L55" s="78"/>
      <c r="M55" s="78"/>
      <c r="N55" s="78"/>
      <c r="O55" s="78"/>
      <c r="P55" s="78"/>
      <c r="Q55" s="78"/>
      <c r="R55" s="15">
        <f t="shared" si="4"/>
        <v>0.1485</v>
      </c>
      <c r="S55" s="129"/>
    </row>
    <row r="56" ht="14.25" spans="1:19">
      <c r="A56" s="78">
        <v>51</v>
      </c>
      <c r="B56" s="78" t="s">
        <v>1165</v>
      </c>
      <c r="C56" s="78" t="s">
        <v>1167</v>
      </c>
      <c r="D56" s="124" t="s">
        <v>1260</v>
      </c>
      <c r="E56" s="125" t="s">
        <v>1261</v>
      </c>
      <c r="F56" s="78" t="s">
        <v>1198</v>
      </c>
      <c r="G56" s="78" t="s">
        <v>1199</v>
      </c>
      <c r="H56" s="78">
        <v>0.5</v>
      </c>
      <c r="I56" s="78">
        <v>70</v>
      </c>
      <c r="J56" s="78"/>
      <c r="K56" s="78">
        <v>2</v>
      </c>
      <c r="L56" s="78"/>
      <c r="M56" s="78"/>
      <c r="N56" s="78"/>
      <c r="O56" s="78"/>
      <c r="P56" s="78"/>
      <c r="Q56" s="78"/>
      <c r="R56" s="15">
        <f t="shared" si="4"/>
        <v>1.312</v>
      </c>
      <c r="S56" s="129"/>
    </row>
    <row r="57" ht="14.25" spans="1:19">
      <c r="A57" s="78">
        <v>52</v>
      </c>
      <c r="B57" s="78" t="s">
        <v>1165</v>
      </c>
      <c r="C57" s="78" t="s">
        <v>1167</v>
      </c>
      <c r="D57" s="124" t="s">
        <v>1262</v>
      </c>
      <c r="E57" s="125" t="s">
        <v>1263</v>
      </c>
      <c r="F57" s="78" t="s">
        <v>1188</v>
      </c>
      <c r="G57" s="78" t="s">
        <v>1264</v>
      </c>
      <c r="H57" s="78">
        <v>1</v>
      </c>
      <c r="I57" s="78"/>
      <c r="J57" s="78"/>
      <c r="K57" s="78">
        <v>9</v>
      </c>
      <c r="L57" s="78"/>
      <c r="M57" s="78"/>
      <c r="N57" s="78">
        <v>2</v>
      </c>
      <c r="O57" s="78"/>
      <c r="P57" s="78"/>
      <c r="Q57" s="78"/>
      <c r="R57" s="15">
        <f t="shared" si="4"/>
        <v>1.3665</v>
      </c>
      <c r="S57" s="129"/>
    </row>
    <row r="58" ht="14.25" spans="1:19">
      <c r="A58" s="78">
        <v>53</v>
      </c>
      <c r="B58" s="78" t="s">
        <v>1165</v>
      </c>
      <c r="C58" s="78" t="s">
        <v>1167</v>
      </c>
      <c r="D58" s="124" t="s">
        <v>1262</v>
      </c>
      <c r="E58" s="125" t="s">
        <v>1263</v>
      </c>
      <c r="F58" s="78" t="s">
        <v>1265</v>
      </c>
      <c r="G58" s="78" t="s">
        <v>1266</v>
      </c>
      <c r="H58" s="78">
        <v>1</v>
      </c>
      <c r="I58" s="78"/>
      <c r="J58" s="78"/>
      <c r="K58" s="78">
        <v>10</v>
      </c>
      <c r="L58" s="78"/>
      <c r="M58" s="78"/>
      <c r="N58" s="78">
        <v>4</v>
      </c>
      <c r="O58" s="78"/>
      <c r="P58" s="78"/>
      <c r="Q58" s="78"/>
      <c r="R58" s="15">
        <f t="shared" si="4"/>
        <v>1.545</v>
      </c>
      <c r="S58" s="129"/>
    </row>
    <row r="59" ht="14.25" spans="1:19">
      <c r="A59" s="78">
        <v>54</v>
      </c>
      <c r="B59" s="78" t="s">
        <v>1165</v>
      </c>
      <c r="C59" s="78" t="s">
        <v>1167</v>
      </c>
      <c r="D59" s="124" t="s">
        <v>1262</v>
      </c>
      <c r="E59" s="125" t="s">
        <v>1263</v>
      </c>
      <c r="F59" s="78" t="s">
        <v>1267</v>
      </c>
      <c r="G59" s="78" t="s">
        <v>1268</v>
      </c>
      <c r="H59" s="78">
        <v>1.2</v>
      </c>
      <c r="I59" s="78"/>
      <c r="J59" s="78"/>
      <c r="K59" s="78">
        <v>3</v>
      </c>
      <c r="L59" s="78"/>
      <c r="M59" s="78"/>
      <c r="N59" s="78"/>
      <c r="O59" s="78"/>
      <c r="P59" s="78"/>
      <c r="Q59" s="78"/>
      <c r="R59" s="15">
        <f t="shared" si="4"/>
        <v>0.4455</v>
      </c>
      <c r="S59" s="129"/>
    </row>
    <row r="60" ht="14.25" spans="1:19">
      <c r="A60" s="78">
        <v>55</v>
      </c>
      <c r="B60" s="78" t="s">
        <v>1165</v>
      </c>
      <c r="C60" s="78" t="s">
        <v>1167</v>
      </c>
      <c r="D60" s="124" t="s">
        <v>1269</v>
      </c>
      <c r="E60" s="125" t="s">
        <v>1270</v>
      </c>
      <c r="F60" s="78" t="s">
        <v>1202</v>
      </c>
      <c r="G60" s="78" t="s">
        <v>1216</v>
      </c>
      <c r="H60" s="78">
        <v>1.5</v>
      </c>
      <c r="I60" s="78"/>
      <c r="J60" s="78"/>
      <c r="K60" s="78">
        <v>9</v>
      </c>
      <c r="L60" s="78"/>
      <c r="M60" s="78"/>
      <c r="N60" s="78"/>
      <c r="O60" s="78"/>
      <c r="P60" s="78"/>
      <c r="Q60" s="78"/>
      <c r="R60" s="15">
        <f t="shared" si="4"/>
        <v>1.3365</v>
      </c>
      <c r="S60" s="129"/>
    </row>
    <row r="61" ht="14.25" spans="1:19">
      <c r="A61" s="78">
        <v>56</v>
      </c>
      <c r="B61" s="78" t="s">
        <v>1165</v>
      </c>
      <c r="C61" s="78" t="s">
        <v>1167</v>
      </c>
      <c r="D61" s="124" t="s">
        <v>1269</v>
      </c>
      <c r="E61" s="125" t="s">
        <v>1270</v>
      </c>
      <c r="F61" s="78" t="s">
        <v>1264</v>
      </c>
      <c r="G61" s="78" t="s">
        <v>1180</v>
      </c>
      <c r="H61" s="78">
        <v>0.1</v>
      </c>
      <c r="I61" s="78"/>
      <c r="J61" s="78"/>
      <c r="K61" s="78"/>
      <c r="L61" s="78"/>
      <c r="M61" s="78"/>
      <c r="N61" s="78">
        <v>2</v>
      </c>
      <c r="O61" s="78"/>
      <c r="P61" s="78"/>
      <c r="Q61" s="78"/>
      <c r="R61" s="15">
        <f t="shared" si="4"/>
        <v>0.03</v>
      </c>
      <c r="S61" s="129"/>
    </row>
    <row r="62" ht="14.25" spans="1:19">
      <c r="A62" s="78">
        <v>57</v>
      </c>
      <c r="B62" s="78" t="s">
        <v>1165</v>
      </c>
      <c r="C62" s="78" t="s">
        <v>1167</v>
      </c>
      <c r="D62" s="124" t="s">
        <v>1269</v>
      </c>
      <c r="E62" s="125" t="s">
        <v>1270</v>
      </c>
      <c r="F62" s="78" t="s">
        <v>1181</v>
      </c>
      <c r="G62" s="78" t="s">
        <v>1182</v>
      </c>
      <c r="H62" s="78">
        <v>0.1</v>
      </c>
      <c r="I62" s="78"/>
      <c r="J62" s="78"/>
      <c r="K62" s="78">
        <v>3</v>
      </c>
      <c r="L62" s="78"/>
      <c r="M62" s="78"/>
      <c r="N62" s="78"/>
      <c r="O62" s="78"/>
      <c r="P62" s="78"/>
      <c r="Q62" s="78"/>
      <c r="R62" s="15">
        <f t="shared" si="4"/>
        <v>0.4455</v>
      </c>
      <c r="S62" s="129"/>
    </row>
    <row r="63" ht="14.25" spans="1:19">
      <c r="A63" s="78">
        <v>58</v>
      </c>
      <c r="B63" s="78" t="s">
        <v>1165</v>
      </c>
      <c r="C63" s="78" t="s">
        <v>1167</v>
      </c>
      <c r="D63" s="124" t="s">
        <v>1269</v>
      </c>
      <c r="E63" s="125" t="s">
        <v>1270</v>
      </c>
      <c r="F63" s="78" t="s">
        <v>1271</v>
      </c>
      <c r="G63" s="78" t="s">
        <v>1272</v>
      </c>
      <c r="H63" s="78">
        <v>0.1</v>
      </c>
      <c r="I63" s="78"/>
      <c r="J63" s="78"/>
      <c r="K63" s="78">
        <v>2</v>
      </c>
      <c r="L63" s="78"/>
      <c r="M63" s="78"/>
      <c r="N63" s="78"/>
      <c r="O63" s="78"/>
      <c r="P63" s="78"/>
      <c r="Q63" s="78"/>
      <c r="R63" s="15">
        <f t="shared" si="4"/>
        <v>0.297</v>
      </c>
      <c r="S63" s="129"/>
    </row>
    <row r="64" ht="14.25" spans="1:19">
      <c r="A64" s="78">
        <v>59</v>
      </c>
      <c r="B64" s="78" t="s">
        <v>1165</v>
      </c>
      <c r="C64" s="78" t="s">
        <v>1167</v>
      </c>
      <c r="D64" s="124" t="s">
        <v>1273</v>
      </c>
      <c r="E64" s="125" t="s">
        <v>1274</v>
      </c>
      <c r="F64" s="78" t="s">
        <v>1224</v>
      </c>
      <c r="G64" s="78" t="s">
        <v>1198</v>
      </c>
      <c r="H64" s="78">
        <v>0.1</v>
      </c>
      <c r="I64" s="78"/>
      <c r="J64" s="78"/>
      <c r="K64" s="78">
        <v>3</v>
      </c>
      <c r="L64" s="78"/>
      <c r="M64" s="78"/>
      <c r="N64" s="78"/>
      <c r="O64" s="78"/>
      <c r="P64" s="78"/>
      <c r="Q64" s="78"/>
      <c r="R64" s="15">
        <f t="shared" si="4"/>
        <v>0.4455</v>
      </c>
      <c r="S64" s="129"/>
    </row>
    <row r="65" ht="14.25" spans="1:19">
      <c r="A65" s="78">
        <v>60</v>
      </c>
      <c r="B65" s="78" t="s">
        <v>1165</v>
      </c>
      <c r="C65" s="78" t="s">
        <v>1167</v>
      </c>
      <c r="D65" s="124" t="s">
        <v>1273</v>
      </c>
      <c r="E65" s="125" t="s">
        <v>1274</v>
      </c>
      <c r="F65" s="78" t="s">
        <v>1275</v>
      </c>
      <c r="G65" s="78" t="s">
        <v>1209</v>
      </c>
      <c r="H65" s="78">
        <v>0.1</v>
      </c>
      <c r="I65" s="78"/>
      <c r="J65" s="78"/>
      <c r="K65" s="78">
        <v>3</v>
      </c>
      <c r="L65" s="78"/>
      <c r="M65" s="78"/>
      <c r="N65" s="78"/>
      <c r="O65" s="78"/>
      <c r="P65" s="78"/>
      <c r="Q65" s="78"/>
      <c r="R65" s="15">
        <f t="shared" si="4"/>
        <v>0.4455</v>
      </c>
      <c r="S65" s="129"/>
    </row>
    <row r="66" ht="14.25" spans="1:19">
      <c r="A66" s="78">
        <v>61</v>
      </c>
      <c r="B66" s="78" t="s">
        <v>1165</v>
      </c>
      <c r="C66" s="78" t="s">
        <v>1167</v>
      </c>
      <c r="D66" s="124" t="s">
        <v>1273</v>
      </c>
      <c r="E66" s="125" t="s">
        <v>1274</v>
      </c>
      <c r="F66" s="78" t="s">
        <v>1217</v>
      </c>
      <c r="G66" s="78" t="s">
        <v>1276</v>
      </c>
      <c r="H66" s="78">
        <v>1.4</v>
      </c>
      <c r="I66" s="78">
        <v>252</v>
      </c>
      <c r="J66" s="78"/>
      <c r="K66" s="78">
        <v>11</v>
      </c>
      <c r="L66" s="78"/>
      <c r="M66" s="78"/>
      <c r="N66" s="78"/>
      <c r="O66" s="78"/>
      <c r="P66" s="78"/>
      <c r="Q66" s="78"/>
      <c r="R66" s="15">
        <f t="shared" si="4"/>
        <v>5.2875</v>
      </c>
      <c r="S66" s="129"/>
    </row>
    <row r="67" ht="14.25" spans="1:19">
      <c r="A67" s="78">
        <v>62</v>
      </c>
      <c r="B67" s="78" t="s">
        <v>1165</v>
      </c>
      <c r="C67" s="78" t="s">
        <v>1167</v>
      </c>
      <c r="D67" s="124" t="s">
        <v>1273</v>
      </c>
      <c r="E67" s="125" t="s">
        <v>1274</v>
      </c>
      <c r="F67" s="78" t="s">
        <v>1277</v>
      </c>
      <c r="G67" s="78" t="s">
        <v>1272</v>
      </c>
      <c r="H67" s="78">
        <v>0.3</v>
      </c>
      <c r="I67" s="78">
        <v>100</v>
      </c>
      <c r="J67" s="78"/>
      <c r="K67" s="78">
        <v>3</v>
      </c>
      <c r="L67" s="78"/>
      <c r="M67" s="78"/>
      <c r="N67" s="78"/>
      <c r="O67" s="78"/>
      <c r="P67" s="78"/>
      <c r="Q67" s="78"/>
      <c r="R67" s="15">
        <f t="shared" si="4"/>
        <v>1.8955</v>
      </c>
      <c r="S67" s="129"/>
    </row>
    <row r="68" ht="14.25" spans="1:19">
      <c r="A68" s="78">
        <v>63</v>
      </c>
      <c r="B68" s="78" t="s">
        <v>1165</v>
      </c>
      <c r="C68" s="78" t="s">
        <v>1167</v>
      </c>
      <c r="D68" s="124" t="s">
        <v>1278</v>
      </c>
      <c r="E68" s="125" t="s">
        <v>1279</v>
      </c>
      <c r="F68" s="78" t="s">
        <v>1174</v>
      </c>
      <c r="G68" s="78" t="s">
        <v>1185</v>
      </c>
      <c r="H68" s="78">
        <v>0.1</v>
      </c>
      <c r="I68" s="78"/>
      <c r="J68" s="78"/>
      <c r="K68" s="78">
        <v>1</v>
      </c>
      <c r="L68" s="78"/>
      <c r="M68" s="78"/>
      <c r="N68" s="78"/>
      <c r="O68" s="78"/>
      <c r="P68" s="78"/>
      <c r="Q68" s="78"/>
      <c r="R68" s="15">
        <f t="shared" si="4"/>
        <v>0.1485</v>
      </c>
      <c r="S68" s="129"/>
    </row>
    <row r="69" ht="14.25" spans="1:19">
      <c r="A69" s="78">
        <v>64</v>
      </c>
      <c r="B69" s="78" t="s">
        <v>1165</v>
      </c>
      <c r="C69" s="78" t="s">
        <v>1167</v>
      </c>
      <c r="D69" s="124" t="s">
        <v>1278</v>
      </c>
      <c r="E69" s="125" t="s">
        <v>1279</v>
      </c>
      <c r="F69" s="78" t="s">
        <v>1186</v>
      </c>
      <c r="G69" s="78" t="s">
        <v>1275</v>
      </c>
      <c r="H69" s="78">
        <v>0.9</v>
      </c>
      <c r="I69" s="78"/>
      <c r="J69" s="78"/>
      <c r="K69" s="78">
        <v>2</v>
      </c>
      <c r="L69" s="78"/>
      <c r="M69" s="78"/>
      <c r="N69" s="78">
        <v>2</v>
      </c>
      <c r="O69" s="78"/>
      <c r="P69" s="78"/>
      <c r="Q69" s="78"/>
      <c r="R69" s="15">
        <f t="shared" si="4"/>
        <v>0.327</v>
      </c>
      <c r="S69" s="129"/>
    </row>
    <row r="70" ht="14.25" spans="1:19">
      <c r="A70" s="78">
        <v>65</v>
      </c>
      <c r="B70" s="78" t="s">
        <v>1165</v>
      </c>
      <c r="C70" s="78" t="s">
        <v>1167</v>
      </c>
      <c r="D70" s="124" t="s">
        <v>1280</v>
      </c>
      <c r="E70" s="131" t="s">
        <v>1281</v>
      </c>
      <c r="F70" s="78" t="s">
        <v>1202</v>
      </c>
      <c r="G70" s="78" t="s">
        <v>1224</v>
      </c>
      <c r="H70" s="78">
        <v>0.1</v>
      </c>
      <c r="I70" s="78"/>
      <c r="J70" s="78"/>
      <c r="K70" s="78">
        <v>3</v>
      </c>
      <c r="L70" s="78"/>
      <c r="M70" s="78"/>
      <c r="N70" s="78"/>
      <c r="O70" s="78"/>
      <c r="P70" s="78"/>
      <c r="Q70" s="78"/>
      <c r="R70" s="15">
        <f t="shared" ref="R70" si="5">J70*0.4461+K70*0.1485+L70*0.15*0.004+I70*0.0145+M70*0.145+N70*0.015+O70*0.01+P70*0.16+Q70*0.2</f>
        <v>0.4455</v>
      </c>
      <c r="S70" s="129"/>
    </row>
    <row r="71" ht="14.25" spans="1:19">
      <c r="A71" s="78">
        <v>66</v>
      </c>
      <c r="B71" s="78" t="s">
        <v>1165</v>
      </c>
      <c r="C71" s="78" t="s">
        <v>1167</v>
      </c>
      <c r="D71" s="124" t="s">
        <v>1280</v>
      </c>
      <c r="E71" s="131" t="s">
        <v>1281</v>
      </c>
      <c r="F71" s="78" t="s">
        <v>1188</v>
      </c>
      <c r="G71" s="78" t="s">
        <v>1179</v>
      </c>
      <c r="H71" s="78">
        <v>0.8</v>
      </c>
      <c r="I71" s="78"/>
      <c r="J71" s="78"/>
      <c r="K71" s="78">
        <v>2</v>
      </c>
      <c r="L71" s="78"/>
      <c r="M71" s="78"/>
      <c r="N71" s="78"/>
      <c r="O71" s="78"/>
      <c r="P71" s="78"/>
      <c r="Q71" s="78"/>
      <c r="R71" s="15">
        <f t="shared" ref="R71:R102" si="6">J71*0.4461+K71*0.1485+L71*0.15*0.004+I71*0.0145+M71*0.145+N71*0.015+O71*0.01+P71*0.16+Q71*0.2</f>
        <v>0.297</v>
      </c>
      <c r="S71" s="129"/>
    </row>
    <row r="72" ht="14.25" spans="1:19">
      <c r="A72" s="78">
        <v>67</v>
      </c>
      <c r="B72" s="78" t="s">
        <v>1165</v>
      </c>
      <c r="C72" s="78" t="s">
        <v>1167</v>
      </c>
      <c r="D72" s="124" t="s">
        <v>1280</v>
      </c>
      <c r="E72" s="131" t="s">
        <v>1281</v>
      </c>
      <c r="F72" s="78" t="s">
        <v>1190</v>
      </c>
      <c r="G72" s="78" t="s">
        <v>1282</v>
      </c>
      <c r="H72" s="78">
        <v>0.1</v>
      </c>
      <c r="I72" s="78"/>
      <c r="J72" s="78"/>
      <c r="K72" s="78">
        <v>2</v>
      </c>
      <c r="L72" s="78"/>
      <c r="M72" s="78"/>
      <c r="N72" s="78"/>
      <c r="O72" s="78"/>
      <c r="P72" s="78"/>
      <c r="Q72" s="78"/>
      <c r="R72" s="15">
        <f t="shared" si="6"/>
        <v>0.297</v>
      </c>
      <c r="S72" s="129"/>
    </row>
    <row r="73" ht="14.25" spans="1:19">
      <c r="A73" s="78">
        <v>68</v>
      </c>
      <c r="B73" s="78" t="s">
        <v>1165</v>
      </c>
      <c r="C73" s="78" t="s">
        <v>1167</v>
      </c>
      <c r="D73" s="124" t="s">
        <v>1280</v>
      </c>
      <c r="E73" s="131" t="s">
        <v>1281</v>
      </c>
      <c r="F73" s="78" t="s">
        <v>1283</v>
      </c>
      <c r="G73" s="78" t="s">
        <v>1193</v>
      </c>
      <c r="H73" s="78">
        <v>0.6</v>
      </c>
      <c r="I73" s="78"/>
      <c r="J73" s="78"/>
      <c r="K73" s="78">
        <v>8</v>
      </c>
      <c r="L73" s="78"/>
      <c r="M73" s="78"/>
      <c r="N73" s="78">
        <v>2</v>
      </c>
      <c r="O73" s="78"/>
      <c r="P73" s="78"/>
      <c r="Q73" s="78"/>
      <c r="R73" s="15">
        <f t="shared" si="6"/>
        <v>1.218</v>
      </c>
      <c r="S73" s="129"/>
    </row>
    <row r="74" ht="14.25" spans="1:19">
      <c r="A74" s="78">
        <v>69</v>
      </c>
      <c r="B74" s="78" t="s">
        <v>1165</v>
      </c>
      <c r="C74" s="78" t="s">
        <v>1167</v>
      </c>
      <c r="D74" s="124" t="s">
        <v>1280</v>
      </c>
      <c r="E74" s="131" t="s">
        <v>1281</v>
      </c>
      <c r="F74" s="78" t="s">
        <v>1284</v>
      </c>
      <c r="G74" s="78" t="s">
        <v>1285</v>
      </c>
      <c r="H74" s="78">
        <v>0.1</v>
      </c>
      <c r="I74" s="78"/>
      <c r="J74" s="78"/>
      <c r="K74" s="78">
        <v>1</v>
      </c>
      <c r="L74" s="78"/>
      <c r="M74" s="78"/>
      <c r="N74" s="78"/>
      <c r="O74" s="78"/>
      <c r="P74" s="78"/>
      <c r="Q74" s="78"/>
      <c r="R74" s="15">
        <f t="shared" si="6"/>
        <v>0.1485</v>
      </c>
      <c r="S74" s="129"/>
    </row>
    <row r="75" ht="14.25" spans="1:19">
      <c r="A75" s="78">
        <v>70</v>
      </c>
      <c r="B75" s="78" t="s">
        <v>1165</v>
      </c>
      <c r="C75" s="78" t="s">
        <v>1167</v>
      </c>
      <c r="D75" s="124" t="s">
        <v>1286</v>
      </c>
      <c r="E75" s="125" t="s">
        <v>1287</v>
      </c>
      <c r="F75" s="78" t="s">
        <v>1174</v>
      </c>
      <c r="G75" s="78" t="s">
        <v>1246</v>
      </c>
      <c r="H75" s="78">
        <v>0.2</v>
      </c>
      <c r="I75" s="78"/>
      <c r="J75" s="78"/>
      <c r="K75" s="78">
        <v>3</v>
      </c>
      <c r="L75" s="78"/>
      <c r="M75" s="78"/>
      <c r="N75" s="78"/>
      <c r="O75" s="78"/>
      <c r="P75" s="78"/>
      <c r="Q75" s="78"/>
      <c r="R75" s="15">
        <f t="shared" si="6"/>
        <v>0.4455</v>
      </c>
      <c r="S75" s="129"/>
    </row>
    <row r="76" ht="14.25" spans="1:19">
      <c r="A76" s="78">
        <v>71</v>
      </c>
      <c r="B76" s="78" t="s">
        <v>1165</v>
      </c>
      <c r="C76" s="78" t="s">
        <v>1167</v>
      </c>
      <c r="D76" s="124" t="s">
        <v>1286</v>
      </c>
      <c r="E76" s="125" t="s">
        <v>1287</v>
      </c>
      <c r="F76" s="78" t="s">
        <v>1198</v>
      </c>
      <c r="G76" s="78" t="s">
        <v>1186</v>
      </c>
      <c r="H76" s="78">
        <v>0.1</v>
      </c>
      <c r="I76" s="78"/>
      <c r="J76" s="78"/>
      <c r="K76" s="78">
        <v>2</v>
      </c>
      <c r="L76" s="78"/>
      <c r="M76" s="78"/>
      <c r="N76" s="78"/>
      <c r="O76" s="78"/>
      <c r="P76" s="78"/>
      <c r="Q76" s="78"/>
      <c r="R76" s="15">
        <f t="shared" si="6"/>
        <v>0.297</v>
      </c>
      <c r="S76" s="129"/>
    </row>
    <row r="77" ht="14.25" spans="1:19">
      <c r="A77" s="78">
        <v>72</v>
      </c>
      <c r="B77" s="78" t="s">
        <v>1165</v>
      </c>
      <c r="C77" s="78" t="s">
        <v>1167</v>
      </c>
      <c r="D77" s="124" t="s">
        <v>1286</v>
      </c>
      <c r="E77" s="125" t="s">
        <v>1287</v>
      </c>
      <c r="F77" s="78" t="s">
        <v>1189</v>
      </c>
      <c r="G77" s="78" t="s">
        <v>1213</v>
      </c>
      <c r="H77" s="78">
        <v>0.1</v>
      </c>
      <c r="I77" s="78"/>
      <c r="J77" s="78"/>
      <c r="K77" s="78">
        <v>1</v>
      </c>
      <c r="L77" s="78"/>
      <c r="M77" s="78"/>
      <c r="N77" s="78"/>
      <c r="O77" s="78"/>
      <c r="P77" s="78"/>
      <c r="Q77" s="78"/>
      <c r="R77" s="15">
        <f t="shared" si="6"/>
        <v>0.1485</v>
      </c>
      <c r="S77" s="129"/>
    </row>
    <row r="78" ht="14.25" spans="1:19">
      <c r="A78" s="78">
        <v>73</v>
      </c>
      <c r="B78" s="78" t="s">
        <v>1165</v>
      </c>
      <c r="C78" s="78" t="s">
        <v>1167</v>
      </c>
      <c r="D78" s="124" t="s">
        <v>1288</v>
      </c>
      <c r="E78" s="125" t="s">
        <v>1289</v>
      </c>
      <c r="F78" s="78" t="s">
        <v>1174</v>
      </c>
      <c r="G78" s="78" t="s">
        <v>1187</v>
      </c>
      <c r="H78" s="78">
        <v>0.7</v>
      </c>
      <c r="I78" s="78">
        <v>80</v>
      </c>
      <c r="J78" s="78"/>
      <c r="K78" s="78">
        <v>6</v>
      </c>
      <c r="L78" s="78"/>
      <c r="M78" s="78"/>
      <c r="N78" s="78"/>
      <c r="O78" s="78"/>
      <c r="P78" s="78"/>
      <c r="Q78" s="78"/>
      <c r="R78" s="15">
        <f t="shared" si="6"/>
        <v>2.051</v>
      </c>
      <c r="S78" s="129"/>
    </row>
    <row r="79" ht="14.25" spans="1:19">
      <c r="A79" s="78">
        <v>74</v>
      </c>
      <c r="B79" s="78" t="s">
        <v>1165</v>
      </c>
      <c r="C79" s="78" t="s">
        <v>1167</v>
      </c>
      <c r="D79" s="124" t="s">
        <v>1288</v>
      </c>
      <c r="E79" s="125" t="s">
        <v>1289</v>
      </c>
      <c r="F79" s="78" t="s">
        <v>1199</v>
      </c>
      <c r="G79" s="78" t="s">
        <v>1213</v>
      </c>
      <c r="H79" s="78">
        <v>0.4</v>
      </c>
      <c r="I79" s="78">
        <v>344</v>
      </c>
      <c r="J79" s="78"/>
      <c r="K79" s="78">
        <v>1</v>
      </c>
      <c r="L79" s="78"/>
      <c r="M79" s="78"/>
      <c r="N79" s="78"/>
      <c r="O79" s="78"/>
      <c r="P79" s="78"/>
      <c r="Q79" s="78"/>
      <c r="R79" s="15">
        <f t="shared" si="6"/>
        <v>5.1365</v>
      </c>
      <c r="S79" s="129"/>
    </row>
    <row r="80" ht="14.25" spans="1:19">
      <c r="A80" s="78">
        <v>75</v>
      </c>
      <c r="B80" s="78" t="s">
        <v>1165</v>
      </c>
      <c r="C80" s="78" t="s">
        <v>1167</v>
      </c>
      <c r="D80" s="124" t="s">
        <v>1290</v>
      </c>
      <c r="E80" s="125" t="s">
        <v>1291</v>
      </c>
      <c r="F80" s="78" t="s">
        <v>1174</v>
      </c>
      <c r="G80" s="78" t="s">
        <v>1246</v>
      </c>
      <c r="H80" s="78">
        <v>0.2</v>
      </c>
      <c r="I80" s="78">
        <v>180</v>
      </c>
      <c r="J80" s="78"/>
      <c r="K80" s="78"/>
      <c r="L80" s="78"/>
      <c r="M80" s="78"/>
      <c r="N80" s="78"/>
      <c r="O80" s="78"/>
      <c r="P80" s="78"/>
      <c r="Q80" s="78"/>
      <c r="R80" s="15">
        <f t="shared" si="6"/>
        <v>2.61</v>
      </c>
      <c r="S80" s="129"/>
    </row>
    <row r="81" ht="14.25" spans="1:19">
      <c r="A81" s="78">
        <v>76</v>
      </c>
      <c r="B81" s="78" t="s">
        <v>1165</v>
      </c>
      <c r="C81" s="78" t="s">
        <v>1167</v>
      </c>
      <c r="D81" s="124" t="s">
        <v>1290</v>
      </c>
      <c r="E81" s="125" t="s">
        <v>1291</v>
      </c>
      <c r="F81" s="78" t="s">
        <v>1170</v>
      </c>
      <c r="G81" s="78" t="s">
        <v>1213</v>
      </c>
      <c r="H81" s="78">
        <v>0.6</v>
      </c>
      <c r="I81" s="78">
        <v>200</v>
      </c>
      <c r="J81" s="78"/>
      <c r="K81" s="78">
        <v>5</v>
      </c>
      <c r="L81" s="78"/>
      <c r="M81" s="78"/>
      <c r="N81" s="78"/>
      <c r="O81" s="78"/>
      <c r="P81" s="78"/>
      <c r="Q81" s="78"/>
      <c r="R81" s="15">
        <f t="shared" si="6"/>
        <v>3.6425</v>
      </c>
      <c r="S81" s="129"/>
    </row>
    <row r="82" ht="14.25" spans="1:19">
      <c r="A82" s="78">
        <v>77</v>
      </c>
      <c r="B82" s="78" t="s">
        <v>1165</v>
      </c>
      <c r="C82" s="78" t="s">
        <v>1167</v>
      </c>
      <c r="D82" s="124" t="s">
        <v>1292</v>
      </c>
      <c r="E82" s="131" t="s">
        <v>1293</v>
      </c>
      <c r="F82" s="78" t="s">
        <v>1187</v>
      </c>
      <c r="G82" s="78" t="s">
        <v>1226</v>
      </c>
      <c r="H82" s="78">
        <v>1.1</v>
      </c>
      <c r="I82" s="78">
        <v>304</v>
      </c>
      <c r="J82" s="78"/>
      <c r="K82" s="78">
        <v>4</v>
      </c>
      <c r="L82" s="78"/>
      <c r="M82" s="78"/>
      <c r="N82" s="78"/>
      <c r="O82" s="78"/>
      <c r="P82" s="78"/>
      <c r="Q82" s="78"/>
      <c r="R82" s="15">
        <f t="shared" si="6"/>
        <v>5.002</v>
      </c>
      <c r="S82" s="129"/>
    </row>
    <row r="83" ht="14.25" spans="1:19">
      <c r="A83" s="78">
        <v>78</v>
      </c>
      <c r="B83" s="78" t="s">
        <v>1165</v>
      </c>
      <c r="C83" s="78" t="s">
        <v>1167</v>
      </c>
      <c r="D83" s="124" t="s">
        <v>1292</v>
      </c>
      <c r="E83" s="131" t="s">
        <v>1293</v>
      </c>
      <c r="F83" s="78" t="s">
        <v>1227</v>
      </c>
      <c r="G83" s="78" t="s">
        <v>1294</v>
      </c>
      <c r="H83" s="78">
        <v>0.2</v>
      </c>
      <c r="I83" s="78"/>
      <c r="J83" s="78"/>
      <c r="K83" s="78">
        <v>4</v>
      </c>
      <c r="L83" s="78"/>
      <c r="M83" s="78"/>
      <c r="N83" s="78"/>
      <c r="O83" s="78"/>
      <c r="P83" s="78"/>
      <c r="Q83" s="78"/>
      <c r="R83" s="15">
        <f t="shared" si="6"/>
        <v>0.594</v>
      </c>
      <c r="S83" s="129"/>
    </row>
    <row r="84" ht="14.25" spans="1:19">
      <c r="A84" s="78">
        <v>79</v>
      </c>
      <c r="B84" s="78" t="s">
        <v>1165</v>
      </c>
      <c r="C84" s="78" t="s">
        <v>1167</v>
      </c>
      <c r="D84" s="124" t="s">
        <v>1292</v>
      </c>
      <c r="E84" s="131" t="s">
        <v>1293</v>
      </c>
      <c r="F84" s="78" t="s">
        <v>1295</v>
      </c>
      <c r="G84" s="78" t="s">
        <v>1296</v>
      </c>
      <c r="H84" s="78">
        <v>1</v>
      </c>
      <c r="I84" s="78"/>
      <c r="J84" s="78"/>
      <c r="K84" s="78">
        <v>5</v>
      </c>
      <c r="L84" s="78"/>
      <c r="M84" s="78"/>
      <c r="N84" s="78"/>
      <c r="O84" s="78"/>
      <c r="P84" s="78"/>
      <c r="Q84" s="78"/>
      <c r="R84" s="15">
        <f t="shared" si="6"/>
        <v>0.7425</v>
      </c>
      <c r="S84" s="129"/>
    </row>
    <row r="85" ht="14.25" spans="1:19">
      <c r="A85" s="78">
        <v>80</v>
      </c>
      <c r="B85" s="78" t="s">
        <v>1165</v>
      </c>
      <c r="C85" s="78" t="s">
        <v>1167</v>
      </c>
      <c r="D85" s="124" t="s">
        <v>1297</v>
      </c>
      <c r="E85" s="125" t="s">
        <v>1298</v>
      </c>
      <c r="F85" s="78" t="s">
        <v>1174</v>
      </c>
      <c r="G85" s="78" t="s">
        <v>1185</v>
      </c>
      <c r="H85" s="78">
        <v>0.1</v>
      </c>
      <c r="I85" s="78"/>
      <c r="J85" s="78"/>
      <c r="K85" s="78">
        <v>1</v>
      </c>
      <c r="L85" s="78"/>
      <c r="M85" s="78"/>
      <c r="N85" s="78"/>
      <c r="O85" s="78"/>
      <c r="P85" s="78"/>
      <c r="Q85" s="78"/>
      <c r="R85" s="15">
        <f t="shared" si="6"/>
        <v>0.1485</v>
      </c>
      <c r="S85" s="129"/>
    </row>
    <row r="86" ht="14.25" spans="1:19">
      <c r="A86" s="78">
        <v>81</v>
      </c>
      <c r="B86" s="78" t="s">
        <v>1165</v>
      </c>
      <c r="C86" s="78" t="s">
        <v>1167</v>
      </c>
      <c r="D86" s="124" t="s">
        <v>1297</v>
      </c>
      <c r="E86" s="125" t="s">
        <v>1298</v>
      </c>
      <c r="F86" s="78" t="s">
        <v>1275</v>
      </c>
      <c r="G86" s="78" t="s">
        <v>1179</v>
      </c>
      <c r="H86" s="78">
        <v>0.5</v>
      </c>
      <c r="I86" s="78"/>
      <c r="J86" s="78"/>
      <c r="K86" s="78">
        <v>3</v>
      </c>
      <c r="L86" s="78"/>
      <c r="M86" s="78"/>
      <c r="N86" s="78"/>
      <c r="O86" s="78"/>
      <c r="P86" s="78"/>
      <c r="Q86" s="78"/>
      <c r="R86" s="15">
        <f t="shared" si="6"/>
        <v>0.4455</v>
      </c>
      <c r="S86" s="129"/>
    </row>
    <row r="87" ht="14.25" spans="1:19">
      <c r="A87" s="78">
        <v>82</v>
      </c>
      <c r="B87" s="78" t="s">
        <v>1165</v>
      </c>
      <c r="C87" s="78" t="s">
        <v>1167</v>
      </c>
      <c r="D87" s="124" t="s">
        <v>1299</v>
      </c>
      <c r="E87" s="125" t="s">
        <v>1300</v>
      </c>
      <c r="F87" s="78" t="s">
        <v>1174</v>
      </c>
      <c r="G87" s="78" t="s">
        <v>1198</v>
      </c>
      <c r="H87" s="78">
        <v>0.5</v>
      </c>
      <c r="I87" s="78">
        <v>332</v>
      </c>
      <c r="J87" s="78"/>
      <c r="K87" s="78">
        <v>6</v>
      </c>
      <c r="L87" s="78"/>
      <c r="M87" s="78"/>
      <c r="N87" s="78"/>
      <c r="O87" s="78"/>
      <c r="P87" s="78"/>
      <c r="Q87" s="78"/>
      <c r="R87" s="15">
        <f t="shared" si="6"/>
        <v>5.705</v>
      </c>
      <c r="S87" s="129"/>
    </row>
    <row r="88" ht="14.25" spans="1:19">
      <c r="A88" s="78">
        <v>83</v>
      </c>
      <c r="B88" s="78" t="s">
        <v>1165</v>
      </c>
      <c r="C88" s="78" t="s">
        <v>1167</v>
      </c>
      <c r="D88" s="124" t="s">
        <v>1301</v>
      </c>
      <c r="E88" s="125" t="s">
        <v>1302</v>
      </c>
      <c r="F88" s="78" t="s">
        <v>1174</v>
      </c>
      <c r="G88" s="78" t="s">
        <v>1185</v>
      </c>
      <c r="H88" s="78">
        <v>0.1</v>
      </c>
      <c r="I88" s="78"/>
      <c r="J88" s="78"/>
      <c r="K88" s="78">
        <v>1</v>
      </c>
      <c r="L88" s="78"/>
      <c r="M88" s="78"/>
      <c r="N88" s="78"/>
      <c r="O88" s="78"/>
      <c r="P88" s="78"/>
      <c r="Q88" s="78"/>
      <c r="R88" s="15">
        <f t="shared" si="6"/>
        <v>0.1485</v>
      </c>
      <c r="S88" s="129"/>
    </row>
    <row r="89" ht="14.25" spans="1:19">
      <c r="A89" s="78">
        <v>84</v>
      </c>
      <c r="B89" s="78" t="s">
        <v>1165</v>
      </c>
      <c r="C89" s="78" t="s">
        <v>1167</v>
      </c>
      <c r="D89" s="124" t="s">
        <v>1301</v>
      </c>
      <c r="E89" s="125" t="s">
        <v>1302</v>
      </c>
      <c r="F89" s="78" t="s">
        <v>1198</v>
      </c>
      <c r="G89" s="78" t="s">
        <v>1178</v>
      </c>
      <c r="H89" s="78">
        <v>0.6</v>
      </c>
      <c r="I89" s="78">
        <v>144</v>
      </c>
      <c r="J89" s="78"/>
      <c r="K89" s="78">
        <v>2</v>
      </c>
      <c r="L89" s="78"/>
      <c r="M89" s="78"/>
      <c r="N89" s="78"/>
      <c r="O89" s="78"/>
      <c r="P89" s="78"/>
      <c r="Q89" s="78"/>
      <c r="R89" s="15">
        <f t="shared" si="6"/>
        <v>2.385</v>
      </c>
      <c r="S89" s="129"/>
    </row>
    <row r="90" ht="14.25" spans="1:19">
      <c r="A90" s="78">
        <v>85</v>
      </c>
      <c r="B90" s="78" t="s">
        <v>1165</v>
      </c>
      <c r="C90" s="78" t="s">
        <v>1167</v>
      </c>
      <c r="D90" s="124" t="s">
        <v>1301</v>
      </c>
      <c r="E90" s="125" t="s">
        <v>1302</v>
      </c>
      <c r="F90" s="78" t="s">
        <v>1213</v>
      </c>
      <c r="G90" s="78" t="s">
        <v>1275</v>
      </c>
      <c r="H90" s="78">
        <v>0.1</v>
      </c>
      <c r="I90" s="78"/>
      <c r="J90" s="78"/>
      <c r="K90" s="78">
        <v>1</v>
      </c>
      <c r="L90" s="78"/>
      <c r="M90" s="78"/>
      <c r="N90" s="78"/>
      <c r="O90" s="78"/>
      <c r="P90" s="78"/>
      <c r="Q90" s="78"/>
      <c r="R90" s="15">
        <f t="shared" si="6"/>
        <v>0.1485</v>
      </c>
      <c r="S90" s="129"/>
    </row>
    <row r="91" ht="14.25" spans="1:19">
      <c r="A91" s="78">
        <v>86</v>
      </c>
      <c r="B91" s="78" t="s">
        <v>1165</v>
      </c>
      <c r="C91" s="78" t="s">
        <v>1167</v>
      </c>
      <c r="D91" s="124" t="s">
        <v>1303</v>
      </c>
      <c r="E91" s="125" t="s">
        <v>1304</v>
      </c>
      <c r="F91" s="78" t="s">
        <v>1174</v>
      </c>
      <c r="G91" s="78" t="s">
        <v>1170</v>
      </c>
      <c r="H91" s="78">
        <v>0.8</v>
      </c>
      <c r="I91" s="78"/>
      <c r="J91" s="78"/>
      <c r="K91" s="78">
        <v>6</v>
      </c>
      <c r="L91" s="78"/>
      <c r="M91" s="78"/>
      <c r="N91" s="78"/>
      <c r="O91" s="78"/>
      <c r="P91" s="78"/>
      <c r="Q91" s="78"/>
      <c r="R91" s="15">
        <f t="shared" si="6"/>
        <v>0.891</v>
      </c>
      <c r="S91" s="129"/>
    </row>
    <row r="92" ht="14.25" spans="1:19">
      <c r="A92" s="78">
        <v>87</v>
      </c>
      <c r="B92" s="78" t="s">
        <v>1165</v>
      </c>
      <c r="C92" s="78" t="s">
        <v>1167</v>
      </c>
      <c r="D92" s="124" t="s">
        <v>1305</v>
      </c>
      <c r="E92" s="125" t="s">
        <v>1306</v>
      </c>
      <c r="F92" s="78" t="s">
        <v>1174</v>
      </c>
      <c r="G92" s="78" t="s">
        <v>1170</v>
      </c>
      <c r="H92" s="78">
        <v>0.8</v>
      </c>
      <c r="I92" s="78"/>
      <c r="J92" s="78"/>
      <c r="K92" s="78">
        <v>2</v>
      </c>
      <c r="L92" s="78"/>
      <c r="M92" s="78"/>
      <c r="N92" s="78"/>
      <c r="O92" s="78"/>
      <c r="P92" s="78"/>
      <c r="Q92" s="78"/>
      <c r="R92" s="15">
        <f t="shared" si="6"/>
        <v>0.297</v>
      </c>
      <c r="S92" s="129"/>
    </row>
    <row r="93" ht="14.25" spans="1:19">
      <c r="A93" s="78">
        <v>88</v>
      </c>
      <c r="B93" s="78" t="s">
        <v>1165</v>
      </c>
      <c r="C93" s="78" t="s">
        <v>1167</v>
      </c>
      <c r="D93" s="124" t="s">
        <v>1307</v>
      </c>
      <c r="E93" s="125" t="s">
        <v>1308</v>
      </c>
      <c r="F93" s="78" t="s">
        <v>1174</v>
      </c>
      <c r="G93" s="78" t="s">
        <v>1189</v>
      </c>
      <c r="H93" s="78">
        <v>1.3</v>
      </c>
      <c r="I93" s="78"/>
      <c r="J93" s="78"/>
      <c r="K93" s="78">
        <v>10</v>
      </c>
      <c r="L93" s="78"/>
      <c r="M93" s="78"/>
      <c r="N93" s="78">
        <v>6</v>
      </c>
      <c r="O93" s="78"/>
      <c r="P93" s="78"/>
      <c r="Q93" s="78"/>
      <c r="R93" s="15">
        <f t="shared" si="6"/>
        <v>1.575</v>
      </c>
      <c r="S93" s="129"/>
    </row>
    <row r="94" ht="14.25" spans="1:19">
      <c r="A94" s="78">
        <v>89</v>
      </c>
      <c r="B94" s="78" t="s">
        <v>1165</v>
      </c>
      <c r="C94" s="78" t="s">
        <v>1167</v>
      </c>
      <c r="D94" s="124" t="s">
        <v>1309</v>
      </c>
      <c r="E94" s="125" t="s">
        <v>1310</v>
      </c>
      <c r="F94" s="78" t="s">
        <v>1174</v>
      </c>
      <c r="G94" s="78" t="s">
        <v>1187</v>
      </c>
      <c r="H94" s="78">
        <v>0.7</v>
      </c>
      <c r="I94" s="78"/>
      <c r="J94" s="78"/>
      <c r="K94" s="78">
        <v>6</v>
      </c>
      <c r="L94" s="78"/>
      <c r="M94" s="78"/>
      <c r="N94" s="78"/>
      <c r="O94" s="78">
        <v>12</v>
      </c>
      <c r="P94" s="78"/>
      <c r="Q94" s="78"/>
      <c r="R94" s="15">
        <f t="shared" si="6"/>
        <v>1.011</v>
      </c>
      <c r="S94" s="129"/>
    </row>
    <row r="95" ht="14.25" spans="1:19">
      <c r="A95" s="78">
        <v>90</v>
      </c>
      <c r="B95" s="78" t="s">
        <v>1165</v>
      </c>
      <c r="C95" s="78" t="s">
        <v>1167</v>
      </c>
      <c r="D95" s="124" t="s">
        <v>1309</v>
      </c>
      <c r="E95" s="125" t="s">
        <v>1310</v>
      </c>
      <c r="F95" s="78" t="s">
        <v>1311</v>
      </c>
      <c r="G95" s="78" t="s">
        <v>1225</v>
      </c>
      <c r="H95" s="78">
        <v>0.6</v>
      </c>
      <c r="I95" s="78"/>
      <c r="J95" s="78"/>
      <c r="K95" s="78">
        <v>2</v>
      </c>
      <c r="L95" s="78"/>
      <c r="M95" s="78"/>
      <c r="N95" s="78"/>
      <c r="O95" s="78"/>
      <c r="P95" s="78"/>
      <c r="Q95" s="78"/>
      <c r="R95" s="15">
        <f t="shared" si="6"/>
        <v>0.297</v>
      </c>
      <c r="S95" s="129"/>
    </row>
    <row r="96" ht="14.25" spans="1:19">
      <c r="A96" s="78">
        <v>91</v>
      </c>
      <c r="B96" s="78" t="s">
        <v>1165</v>
      </c>
      <c r="C96" s="78" t="s">
        <v>1167</v>
      </c>
      <c r="D96" s="124" t="s">
        <v>1309</v>
      </c>
      <c r="E96" s="125" t="s">
        <v>1310</v>
      </c>
      <c r="F96" s="78" t="s">
        <v>1252</v>
      </c>
      <c r="G96" s="78" t="s">
        <v>1312</v>
      </c>
      <c r="H96" s="78">
        <v>0.4</v>
      </c>
      <c r="I96" s="78"/>
      <c r="J96" s="78"/>
      <c r="K96" s="78">
        <v>3</v>
      </c>
      <c r="L96" s="78"/>
      <c r="M96" s="78"/>
      <c r="N96" s="78"/>
      <c r="O96" s="78"/>
      <c r="P96" s="78"/>
      <c r="Q96" s="78"/>
      <c r="R96" s="15">
        <f t="shared" si="6"/>
        <v>0.4455</v>
      </c>
      <c r="S96" s="129"/>
    </row>
    <row r="97" ht="14.25" spans="1:19">
      <c r="A97" s="78">
        <v>92</v>
      </c>
      <c r="B97" s="78" t="s">
        <v>1165</v>
      </c>
      <c r="C97" s="78" t="s">
        <v>1167</v>
      </c>
      <c r="D97" s="124" t="s">
        <v>1313</v>
      </c>
      <c r="E97" s="125" t="s">
        <v>1314</v>
      </c>
      <c r="F97" s="78" t="s">
        <v>1174</v>
      </c>
      <c r="G97" s="78" t="s">
        <v>1202</v>
      </c>
      <c r="H97" s="78">
        <v>0.3</v>
      </c>
      <c r="I97" s="78"/>
      <c r="J97" s="78"/>
      <c r="K97" s="78">
        <v>3</v>
      </c>
      <c r="L97" s="78"/>
      <c r="M97" s="78"/>
      <c r="N97" s="78"/>
      <c r="O97" s="78"/>
      <c r="P97" s="78"/>
      <c r="Q97" s="78"/>
      <c r="R97" s="15">
        <f t="shared" si="6"/>
        <v>0.4455</v>
      </c>
      <c r="S97" s="129"/>
    </row>
    <row r="98" ht="14.25" spans="1:19">
      <c r="A98" s="78">
        <v>93</v>
      </c>
      <c r="B98" s="78" t="s">
        <v>1165</v>
      </c>
      <c r="C98" s="78" t="s">
        <v>1167</v>
      </c>
      <c r="D98" s="124" t="s">
        <v>1313</v>
      </c>
      <c r="E98" s="125" t="s">
        <v>1314</v>
      </c>
      <c r="F98" s="78" t="s">
        <v>1187</v>
      </c>
      <c r="G98" s="78" t="s">
        <v>1210</v>
      </c>
      <c r="H98" s="78">
        <v>1</v>
      </c>
      <c r="I98" s="78"/>
      <c r="J98" s="78"/>
      <c r="K98" s="78">
        <v>4</v>
      </c>
      <c r="L98" s="78"/>
      <c r="M98" s="78"/>
      <c r="N98" s="78"/>
      <c r="O98" s="78"/>
      <c r="P98" s="78"/>
      <c r="Q98" s="78"/>
      <c r="R98" s="15">
        <f t="shared" si="6"/>
        <v>0.594</v>
      </c>
      <c r="S98" s="129"/>
    </row>
    <row r="99" ht="14.25" spans="1:19">
      <c r="A99" s="78">
        <v>94</v>
      </c>
      <c r="B99" s="78" t="s">
        <v>1165</v>
      </c>
      <c r="C99" s="78" t="s">
        <v>1167</v>
      </c>
      <c r="D99" s="124" t="s">
        <v>1313</v>
      </c>
      <c r="E99" s="125" t="s">
        <v>1314</v>
      </c>
      <c r="F99" s="78" t="s">
        <v>1282</v>
      </c>
      <c r="G99" s="78" t="s">
        <v>1276</v>
      </c>
      <c r="H99" s="78">
        <v>0.7</v>
      </c>
      <c r="I99" s="78"/>
      <c r="J99" s="78"/>
      <c r="K99" s="78">
        <v>2</v>
      </c>
      <c r="L99" s="78"/>
      <c r="M99" s="78"/>
      <c r="N99" s="78"/>
      <c r="O99" s="78"/>
      <c r="P99" s="78"/>
      <c r="Q99" s="78"/>
      <c r="R99" s="15">
        <f t="shared" si="6"/>
        <v>0.297</v>
      </c>
      <c r="S99" s="129"/>
    </row>
    <row r="100" ht="14.25" spans="1:19">
      <c r="A100" s="78">
        <v>95</v>
      </c>
      <c r="B100" s="78" t="s">
        <v>1165</v>
      </c>
      <c r="C100" s="78" t="s">
        <v>1167</v>
      </c>
      <c r="D100" s="124" t="s">
        <v>1315</v>
      </c>
      <c r="E100" s="125" t="s">
        <v>1316</v>
      </c>
      <c r="F100" s="78" t="s">
        <v>1174</v>
      </c>
      <c r="G100" s="78" t="s">
        <v>1216</v>
      </c>
      <c r="H100" s="78">
        <v>1.8</v>
      </c>
      <c r="I100" s="78">
        <v>164</v>
      </c>
      <c r="J100" s="78"/>
      <c r="K100" s="78">
        <v>11</v>
      </c>
      <c r="L100" s="78"/>
      <c r="M100" s="78"/>
      <c r="N100" s="78">
        <v>2</v>
      </c>
      <c r="O100" s="78"/>
      <c r="P100" s="78"/>
      <c r="Q100" s="78"/>
      <c r="R100" s="15">
        <f t="shared" si="6"/>
        <v>4.0415</v>
      </c>
      <c r="S100" s="129"/>
    </row>
    <row r="101" ht="14.25" spans="1:19">
      <c r="A101" s="78">
        <v>96</v>
      </c>
      <c r="B101" s="78" t="s">
        <v>1165</v>
      </c>
      <c r="C101" s="78" t="s">
        <v>1167</v>
      </c>
      <c r="D101" s="124" t="s">
        <v>1317</v>
      </c>
      <c r="E101" s="125" t="s">
        <v>1318</v>
      </c>
      <c r="F101" s="78" t="s">
        <v>1202</v>
      </c>
      <c r="G101" s="78" t="s">
        <v>1224</v>
      </c>
      <c r="H101" s="78">
        <v>0.1</v>
      </c>
      <c r="I101" s="78"/>
      <c r="J101" s="78"/>
      <c r="K101" s="78"/>
      <c r="L101" s="78"/>
      <c r="M101" s="78"/>
      <c r="N101" s="78">
        <v>4</v>
      </c>
      <c r="O101" s="78"/>
      <c r="P101" s="78"/>
      <c r="Q101" s="78"/>
      <c r="R101" s="15">
        <f t="shared" si="6"/>
        <v>0.06</v>
      </c>
      <c r="S101" s="129"/>
    </row>
    <row r="102" ht="14.25" spans="1:19">
      <c r="A102" s="78">
        <v>97</v>
      </c>
      <c r="B102" s="78" t="s">
        <v>1165</v>
      </c>
      <c r="C102" s="78" t="s">
        <v>1167</v>
      </c>
      <c r="D102" s="124" t="s">
        <v>1317</v>
      </c>
      <c r="E102" s="125" t="s">
        <v>1318</v>
      </c>
      <c r="F102" s="78" t="s">
        <v>1188</v>
      </c>
      <c r="G102" s="78" t="s">
        <v>1210</v>
      </c>
      <c r="H102" s="78">
        <v>0.5</v>
      </c>
      <c r="I102" s="78"/>
      <c r="J102" s="78"/>
      <c r="K102" s="78">
        <v>2</v>
      </c>
      <c r="L102" s="78"/>
      <c r="M102" s="78"/>
      <c r="N102" s="78"/>
      <c r="O102" s="78"/>
      <c r="P102" s="78"/>
      <c r="Q102" s="78"/>
      <c r="R102" s="15">
        <f t="shared" si="6"/>
        <v>0.297</v>
      </c>
      <c r="S102" s="129"/>
    </row>
    <row r="103" ht="14.25" spans="1:19">
      <c r="A103" s="78">
        <v>98</v>
      </c>
      <c r="B103" s="78" t="s">
        <v>1165</v>
      </c>
      <c r="C103" s="78" t="s">
        <v>1167</v>
      </c>
      <c r="D103" s="124" t="s">
        <v>1319</v>
      </c>
      <c r="E103" s="131" t="s">
        <v>1320</v>
      </c>
      <c r="F103" s="78" t="s">
        <v>1198</v>
      </c>
      <c r="G103" s="78" t="s">
        <v>1186</v>
      </c>
      <c r="H103" s="78">
        <v>0.1</v>
      </c>
      <c r="I103" s="78"/>
      <c r="J103" s="78"/>
      <c r="K103" s="78">
        <v>4</v>
      </c>
      <c r="L103" s="78"/>
      <c r="M103" s="78"/>
      <c r="N103" s="78"/>
      <c r="O103" s="78"/>
      <c r="P103" s="78"/>
      <c r="Q103" s="78"/>
      <c r="R103" s="15">
        <f t="shared" ref="R103:R134" si="7">J103*0.4461+K103*0.1485+L103*0.15*0.004+I103*0.0145+M103*0.145+N103*0.015+O103*0.01+P103*0.16+Q103*0.2</f>
        <v>0.594</v>
      </c>
      <c r="S103" s="129"/>
    </row>
    <row r="104" ht="14.25" spans="1:19">
      <c r="A104" s="78">
        <v>99</v>
      </c>
      <c r="B104" s="78" t="s">
        <v>1165</v>
      </c>
      <c r="C104" s="78" t="s">
        <v>1167</v>
      </c>
      <c r="D104" s="124" t="s">
        <v>1319</v>
      </c>
      <c r="E104" s="131" t="s">
        <v>1320</v>
      </c>
      <c r="F104" s="78" t="s">
        <v>1321</v>
      </c>
      <c r="G104" s="78" t="s">
        <v>1226</v>
      </c>
      <c r="H104" s="78">
        <v>0.6</v>
      </c>
      <c r="I104" s="78">
        <v>424</v>
      </c>
      <c r="J104" s="78"/>
      <c r="K104" s="78">
        <v>6</v>
      </c>
      <c r="L104" s="78"/>
      <c r="M104" s="78"/>
      <c r="N104" s="78"/>
      <c r="O104" s="78"/>
      <c r="P104" s="78"/>
      <c r="Q104" s="78"/>
      <c r="R104" s="15">
        <f t="shared" si="7"/>
        <v>7.039</v>
      </c>
      <c r="S104" s="129"/>
    </row>
    <row r="105" ht="14.25" spans="1:19">
      <c r="A105" s="78">
        <v>100</v>
      </c>
      <c r="B105" s="78" t="s">
        <v>1165</v>
      </c>
      <c r="C105" s="78" t="s">
        <v>1167</v>
      </c>
      <c r="D105" s="124" t="s">
        <v>1322</v>
      </c>
      <c r="E105" s="125" t="s">
        <v>1323</v>
      </c>
      <c r="F105" s="78" t="s">
        <v>1174</v>
      </c>
      <c r="G105" s="78" t="s">
        <v>1170</v>
      </c>
      <c r="H105" s="78">
        <v>0.8</v>
      </c>
      <c r="I105" s="78">
        <v>200</v>
      </c>
      <c r="J105" s="78"/>
      <c r="K105" s="78">
        <v>4</v>
      </c>
      <c r="L105" s="78"/>
      <c r="M105" s="78"/>
      <c r="N105" s="78"/>
      <c r="O105" s="78"/>
      <c r="P105" s="78"/>
      <c r="Q105" s="78"/>
      <c r="R105" s="15">
        <f t="shared" si="7"/>
        <v>3.494</v>
      </c>
      <c r="S105" s="129"/>
    </row>
    <row r="106" spans="1:19">
      <c r="A106" s="78">
        <v>101</v>
      </c>
      <c r="B106" s="78" t="s">
        <v>1324</v>
      </c>
      <c r="C106" s="78" t="s">
        <v>1325</v>
      </c>
      <c r="D106" s="124" t="s">
        <v>1326</v>
      </c>
      <c r="E106" s="78" t="s">
        <v>1327</v>
      </c>
      <c r="F106" s="78" t="s">
        <v>263</v>
      </c>
      <c r="G106" s="78" t="s">
        <v>124</v>
      </c>
      <c r="H106" s="78">
        <v>0.2</v>
      </c>
      <c r="I106" s="82">
        <v>100</v>
      </c>
      <c r="J106" s="82"/>
      <c r="K106" s="82"/>
      <c r="L106" s="82"/>
      <c r="M106" s="82"/>
      <c r="N106" s="82"/>
      <c r="O106" s="82"/>
      <c r="P106" s="82"/>
      <c r="Q106" s="82"/>
      <c r="R106" s="15">
        <f t="shared" si="7"/>
        <v>1.45</v>
      </c>
      <c r="S106" s="132"/>
    </row>
    <row r="107" spans="1:19">
      <c r="A107" s="78">
        <v>102</v>
      </c>
      <c r="B107" s="78" t="s">
        <v>1324</v>
      </c>
      <c r="C107" s="78" t="s">
        <v>1325</v>
      </c>
      <c r="D107" s="124" t="s">
        <v>1326</v>
      </c>
      <c r="E107" s="78" t="s">
        <v>1327</v>
      </c>
      <c r="F107" s="78" t="s">
        <v>1328</v>
      </c>
      <c r="G107" s="78" t="s">
        <v>1329</v>
      </c>
      <c r="H107" s="78">
        <v>1.4</v>
      </c>
      <c r="I107" s="82">
        <v>600</v>
      </c>
      <c r="J107" s="82"/>
      <c r="K107" s="82"/>
      <c r="L107" s="82"/>
      <c r="M107" s="82"/>
      <c r="N107" s="82"/>
      <c r="O107" s="82"/>
      <c r="P107" s="82"/>
      <c r="Q107" s="82"/>
      <c r="R107" s="15">
        <f t="shared" si="7"/>
        <v>8.7</v>
      </c>
      <c r="S107" s="132"/>
    </row>
    <row r="108" spans="1:19">
      <c r="A108" s="78">
        <v>103</v>
      </c>
      <c r="B108" s="78" t="s">
        <v>1324</v>
      </c>
      <c r="C108" s="78" t="s">
        <v>1325</v>
      </c>
      <c r="D108" s="124" t="s">
        <v>1330</v>
      </c>
      <c r="E108" s="78" t="s">
        <v>1331</v>
      </c>
      <c r="F108" s="78" t="s">
        <v>72</v>
      </c>
      <c r="G108" s="78" t="s">
        <v>163</v>
      </c>
      <c r="H108" s="78">
        <v>0.2</v>
      </c>
      <c r="I108" s="82">
        <v>200</v>
      </c>
      <c r="J108" s="82"/>
      <c r="K108" s="82"/>
      <c r="L108" s="82"/>
      <c r="M108" s="82"/>
      <c r="N108" s="82"/>
      <c r="O108" s="82"/>
      <c r="P108" s="82"/>
      <c r="Q108" s="82"/>
      <c r="R108" s="15">
        <f t="shared" si="7"/>
        <v>2.9</v>
      </c>
      <c r="S108" s="132"/>
    </row>
    <row r="109" spans="1:19">
      <c r="A109" s="78">
        <v>104</v>
      </c>
      <c r="B109" s="78" t="s">
        <v>1324</v>
      </c>
      <c r="C109" s="78" t="s">
        <v>1325</v>
      </c>
      <c r="D109" s="124" t="s">
        <v>1332</v>
      </c>
      <c r="E109" s="78" t="s">
        <v>1333</v>
      </c>
      <c r="F109" s="78" t="s">
        <v>100</v>
      </c>
      <c r="G109" s="78" t="s">
        <v>351</v>
      </c>
      <c r="H109" s="78">
        <v>2.3</v>
      </c>
      <c r="I109" s="82">
        <v>700</v>
      </c>
      <c r="J109" s="82"/>
      <c r="K109" s="82">
        <v>2</v>
      </c>
      <c r="L109" s="82"/>
      <c r="M109" s="82"/>
      <c r="N109" s="82"/>
      <c r="O109" s="82"/>
      <c r="P109" s="82"/>
      <c r="Q109" s="82"/>
      <c r="R109" s="15">
        <f t="shared" si="7"/>
        <v>10.447</v>
      </c>
      <c r="S109" s="132"/>
    </row>
    <row r="110" spans="1:19">
      <c r="A110" s="78">
        <v>105</v>
      </c>
      <c r="B110" s="78" t="s">
        <v>1324</v>
      </c>
      <c r="C110" s="78" t="s">
        <v>1325</v>
      </c>
      <c r="D110" s="124" t="s">
        <v>1334</v>
      </c>
      <c r="E110" s="78" t="s">
        <v>1335</v>
      </c>
      <c r="F110" s="78" t="s">
        <v>100</v>
      </c>
      <c r="G110" s="78" t="s">
        <v>263</v>
      </c>
      <c r="H110" s="78">
        <v>2.8</v>
      </c>
      <c r="I110" s="82">
        <v>2800</v>
      </c>
      <c r="J110" s="82"/>
      <c r="K110" s="82"/>
      <c r="L110" s="82"/>
      <c r="M110" s="82"/>
      <c r="N110" s="82"/>
      <c r="O110" s="82"/>
      <c r="P110" s="82"/>
      <c r="Q110" s="82"/>
      <c r="R110" s="15">
        <f t="shared" si="7"/>
        <v>40.6</v>
      </c>
      <c r="S110" s="132"/>
    </row>
    <row r="111" spans="1:19">
      <c r="A111" s="78">
        <v>106</v>
      </c>
      <c r="B111" s="78" t="s">
        <v>1324</v>
      </c>
      <c r="C111" s="78" t="s">
        <v>1325</v>
      </c>
      <c r="D111" s="124" t="s">
        <v>1334</v>
      </c>
      <c r="E111" s="78" t="s">
        <v>1335</v>
      </c>
      <c r="F111" s="78" t="s">
        <v>996</v>
      </c>
      <c r="G111" s="78" t="s">
        <v>177</v>
      </c>
      <c r="H111" s="78">
        <v>1.3</v>
      </c>
      <c r="I111" s="82">
        <v>1300</v>
      </c>
      <c r="J111" s="82"/>
      <c r="K111" s="82"/>
      <c r="L111" s="82"/>
      <c r="M111" s="82"/>
      <c r="N111" s="82"/>
      <c r="O111" s="82"/>
      <c r="P111" s="82"/>
      <c r="Q111" s="82"/>
      <c r="R111" s="15">
        <f t="shared" si="7"/>
        <v>18.85</v>
      </c>
      <c r="S111" s="132"/>
    </row>
    <row r="112" spans="1:19">
      <c r="A112" s="78">
        <v>107</v>
      </c>
      <c r="B112" s="78" t="s">
        <v>1324</v>
      </c>
      <c r="C112" s="78" t="s">
        <v>1325</v>
      </c>
      <c r="D112" s="124" t="s">
        <v>1336</v>
      </c>
      <c r="E112" s="78" t="s">
        <v>1337</v>
      </c>
      <c r="F112" s="78" t="s">
        <v>154</v>
      </c>
      <c r="G112" s="78" t="s">
        <v>192</v>
      </c>
      <c r="H112" s="78">
        <v>0.4</v>
      </c>
      <c r="I112" s="82">
        <v>400</v>
      </c>
      <c r="J112" s="82"/>
      <c r="K112" s="82"/>
      <c r="L112" s="82"/>
      <c r="M112" s="82"/>
      <c r="N112" s="82"/>
      <c r="O112" s="82"/>
      <c r="P112" s="82"/>
      <c r="Q112" s="82"/>
      <c r="R112" s="15">
        <f t="shared" si="7"/>
        <v>5.8</v>
      </c>
      <c r="S112" s="132"/>
    </row>
    <row r="113" spans="1:19">
      <c r="A113" s="78">
        <v>108</v>
      </c>
      <c r="B113" s="78" t="s">
        <v>1324</v>
      </c>
      <c r="C113" s="78" t="s">
        <v>1325</v>
      </c>
      <c r="D113" s="124" t="s">
        <v>1338</v>
      </c>
      <c r="E113" s="78" t="s">
        <v>1339</v>
      </c>
      <c r="F113" s="78" t="s">
        <v>75</v>
      </c>
      <c r="G113" s="78" t="s">
        <v>54</v>
      </c>
      <c r="H113" s="78">
        <v>1.7</v>
      </c>
      <c r="I113" s="82">
        <v>600</v>
      </c>
      <c r="J113" s="82"/>
      <c r="K113" s="82"/>
      <c r="L113" s="82"/>
      <c r="M113" s="82"/>
      <c r="N113" s="82"/>
      <c r="O113" s="82"/>
      <c r="P113" s="82"/>
      <c r="Q113" s="82"/>
      <c r="R113" s="15">
        <f t="shared" si="7"/>
        <v>8.7</v>
      </c>
      <c r="S113" s="132"/>
    </row>
    <row r="114" spans="1:19">
      <c r="A114" s="78">
        <v>109</v>
      </c>
      <c r="B114" s="78" t="s">
        <v>1324</v>
      </c>
      <c r="C114" s="78" t="s">
        <v>1325</v>
      </c>
      <c r="D114" s="124" t="s">
        <v>1338</v>
      </c>
      <c r="E114" s="78" t="s">
        <v>1339</v>
      </c>
      <c r="F114" s="78" t="s">
        <v>1340</v>
      </c>
      <c r="G114" s="78" t="s">
        <v>144</v>
      </c>
      <c r="H114" s="78">
        <v>0.5</v>
      </c>
      <c r="I114" s="82">
        <v>500</v>
      </c>
      <c r="J114" s="82"/>
      <c r="K114" s="82"/>
      <c r="L114" s="82"/>
      <c r="M114" s="82"/>
      <c r="N114" s="82"/>
      <c r="O114" s="82"/>
      <c r="P114" s="82"/>
      <c r="Q114" s="82"/>
      <c r="R114" s="15">
        <f t="shared" si="7"/>
        <v>7.25</v>
      </c>
      <c r="S114" s="132"/>
    </row>
    <row r="115" spans="1:19">
      <c r="A115" s="78">
        <v>110</v>
      </c>
      <c r="B115" s="78" t="s">
        <v>1324</v>
      </c>
      <c r="C115" s="78" t="s">
        <v>1325</v>
      </c>
      <c r="D115" s="124" t="s">
        <v>1338</v>
      </c>
      <c r="E115" s="78" t="s">
        <v>1339</v>
      </c>
      <c r="F115" s="78" t="s">
        <v>1341</v>
      </c>
      <c r="G115" s="78" t="s">
        <v>1342</v>
      </c>
      <c r="H115" s="78">
        <v>3</v>
      </c>
      <c r="I115" s="82">
        <v>2260</v>
      </c>
      <c r="J115" s="82"/>
      <c r="K115" s="82"/>
      <c r="L115" s="82"/>
      <c r="M115" s="82"/>
      <c r="N115" s="82"/>
      <c r="O115" s="82"/>
      <c r="P115" s="82"/>
      <c r="Q115" s="82"/>
      <c r="R115" s="15">
        <f t="shared" si="7"/>
        <v>32.77</v>
      </c>
      <c r="S115" s="132"/>
    </row>
    <row r="116" spans="1:19">
      <c r="A116" s="78">
        <v>111</v>
      </c>
      <c r="B116" s="78" t="s">
        <v>1324</v>
      </c>
      <c r="C116" s="78" t="s">
        <v>1325</v>
      </c>
      <c r="D116" s="124" t="s">
        <v>1338</v>
      </c>
      <c r="E116" s="78" t="s">
        <v>1339</v>
      </c>
      <c r="F116" s="78" t="s">
        <v>1343</v>
      </c>
      <c r="G116" s="78" t="s">
        <v>932</v>
      </c>
      <c r="H116" s="78">
        <v>0.2</v>
      </c>
      <c r="I116" s="82">
        <v>200</v>
      </c>
      <c r="J116" s="82"/>
      <c r="K116" s="82"/>
      <c r="L116" s="82"/>
      <c r="M116" s="82"/>
      <c r="N116" s="82"/>
      <c r="O116" s="82"/>
      <c r="P116" s="82"/>
      <c r="Q116" s="82"/>
      <c r="R116" s="15">
        <f t="shared" si="7"/>
        <v>2.9</v>
      </c>
      <c r="S116" s="132"/>
    </row>
    <row r="117" spans="1:19">
      <c r="A117" s="78">
        <v>112</v>
      </c>
      <c r="B117" s="78" t="s">
        <v>1324</v>
      </c>
      <c r="C117" s="78" t="s">
        <v>1325</v>
      </c>
      <c r="D117" s="124" t="s">
        <v>1344</v>
      </c>
      <c r="E117" s="78" t="s">
        <v>1345</v>
      </c>
      <c r="F117" s="78" t="s">
        <v>100</v>
      </c>
      <c r="G117" s="78" t="s">
        <v>258</v>
      </c>
      <c r="H117" s="78">
        <v>1.1</v>
      </c>
      <c r="I117" s="82">
        <v>1100</v>
      </c>
      <c r="J117" s="82"/>
      <c r="K117" s="82">
        <v>4</v>
      </c>
      <c r="L117" s="82"/>
      <c r="M117" s="82"/>
      <c r="N117" s="82"/>
      <c r="O117" s="82"/>
      <c r="P117" s="82"/>
      <c r="Q117" s="82"/>
      <c r="R117" s="15">
        <f t="shared" si="7"/>
        <v>16.544</v>
      </c>
      <c r="S117" s="132"/>
    </row>
    <row r="118" spans="1:19">
      <c r="A118" s="78">
        <v>113</v>
      </c>
      <c r="B118" s="78" t="s">
        <v>1324</v>
      </c>
      <c r="C118" s="78" t="s">
        <v>1325</v>
      </c>
      <c r="D118" s="124" t="s">
        <v>1346</v>
      </c>
      <c r="E118" s="78" t="s">
        <v>1347</v>
      </c>
      <c r="F118" s="78" t="s">
        <v>75</v>
      </c>
      <c r="G118" s="78" t="s">
        <v>1340</v>
      </c>
      <c r="H118" s="78">
        <v>2.9</v>
      </c>
      <c r="I118" s="82">
        <v>1000</v>
      </c>
      <c r="J118" s="82"/>
      <c r="K118" s="82">
        <v>4</v>
      </c>
      <c r="L118" s="82"/>
      <c r="M118" s="82"/>
      <c r="N118" s="82"/>
      <c r="O118" s="82"/>
      <c r="P118" s="82"/>
      <c r="Q118" s="82"/>
      <c r="R118" s="15">
        <f t="shared" si="7"/>
        <v>15.094</v>
      </c>
      <c r="S118" s="132"/>
    </row>
    <row r="119" spans="1:19">
      <c r="A119" s="78">
        <v>114</v>
      </c>
      <c r="B119" s="78" t="s">
        <v>1324</v>
      </c>
      <c r="C119" s="78" t="s">
        <v>1325</v>
      </c>
      <c r="D119" s="124" t="s">
        <v>1348</v>
      </c>
      <c r="E119" s="78" t="s">
        <v>1349</v>
      </c>
      <c r="F119" s="78" t="s">
        <v>346</v>
      </c>
      <c r="G119" s="78" t="s">
        <v>173</v>
      </c>
      <c r="H119" s="78">
        <v>0.7</v>
      </c>
      <c r="I119" s="82">
        <v>400</v>
      </c>
      <c r="J119" s="82"/>
      <c r="K119" s="82"/>
      <c r="L119" s="82"/>
      <c r="M119" s="82"/>
      <c r="N119" s="82"/>
      <c r="O119" s="82"/>
      <c r="P119" s="82"/>
      <c r="Q119" s="82"/>
      <c r="R119" s="15">
        <f t="shared" si="7"/>
        <v>5.8</v>
      </c>
      <c r="S119" s="132"/>
    </row>
    <row r="120" spans="1:19">
      <c r="A120" s="78">
        <v>115</v>
      </c>
      <c r="B120" s="78" t="s">
        <v>1324</v>
      </c>
      <c r="C120" s="78" t="s">
        <v>1325</v>
      </c>
      <c r="D120" s="124" t="s">
        <v>1350</v>
      </c>
      <c r="E120" s="78" t="s">
        <v>1351</v>
      </c>
      <c r="F120" s="78" t="s">
        <v>192</v>
      </c>
      <c r="G120" s="78" t="s">
        <v>996</v>
      </c>
      <c r="H120" s="78">
        <v>2.1</v>
      </c>
      <c r="I120" s="82">
        <v>1900</v>
      </c>
      <c r="J120" s="82"/>
      <c r="K120" s="82"/>
      <c r="L120" s="82"/>
      <c r="M120" s="82"/>
      <c r="N120" s="82"/>
      <c r="O120" s="82"/>
      <c r="P120" s="82"/>
      <c r="Q120" s="82"/>
      <c r="R120" s="15">
        <f t="shared" si="7"/>
        <v>27.55</v>
      </c>
      <c r="S120" s="132"/>
    </row>
    <row r="121" spans="1:19">
      <c r="A121" s="78">
        <v>116</v>
      </c>
      <c r="B121" s="78" t="s">
        <v>1324</v>
      </c>
      <c r="C121" s="78" t="s">
        <v>1325</v>
      </c>
      <c r="D121" s="124" t="s">
        <v>1352</v>
      </c>
      <c r="E121" s="78" t="s">
        <v>1353</v>
      </c>
      <c r="F121" s="78" t="s">
        <v>53</v>
      </c>
      <c r="G121" s="78" t="s">
        <v>75</v>
      </c>
      <c r="H121" s="78">
        <v>0.1</v>
      </c>
      <c r="I121" s="82">
        <v>100</v>
      </c>
      <c r="J121" s="82"/>
      <c r="K121" s="82"/>
      <c r="L121" s="82"/>
      <c r="M121" s="82"/>
      <c r="N121" s="82"/>
      <c r="O121" s="82"/>
      <c r="P121" s="82"/>
      <c r="Q121" s="82"/>
      <c r="R121" s="15">
        <f t="shared" si="7"/>
        <v>1.45</v>
      </c>
      <c r="S121" s="132"/>
    </row>
    <row r="122" spans="1:19">
      <c r="A122" s="78">
        <v>117</v>
      </c>
      <c r="B122" s="78" t="s">
        <v>1324</v>
      </c>
      <c r="C122" s="78" t="s">
        <v>1325</v>
      </c>
      <c r="D122" s="124" t="s">
        <v>1354</v>
      </c>
      <c r="E122" s="78" t="s">
        <v>1355</v>
      </c>
      <c r="F122" s="78" t="s">
        <v>618</v>
      </c>
      <c r="G122" s="78" t="s">
        <v>1356</v>
      </c>
      <c r="H122" s="78">
        <v>0.8</v>
      </c>
      <c r="I122" s="82">
        <v>2200</v>
      </c>
      <c r="J122" s="82"/>
      <c r="K122" s="82"/>
      <c r="L122" s="82"/>
      <c r="M122" s="82"/>
      <c r="N122" s="82"/>
      <c r="O122" s="82"/>
      <c r="P122" s="82"/>
      <c r="Q122" s="82"/>
      <c r="R122" s="15">
        <f t="shared" si="7"/>
        <v>31.9</v>
      </c>
      <c r="S122" s="132"/>
    </row>
    <row r="123" spans="1:19">
      <c r="A123" s="78">
        <v>118</v>
      </c>
      <c r="B123" s="78" t="s">
        <v>1324</v>
      </c>
      <c r="C123" s="78" t="s">
        <v>1325</v>
      </c>
      <c r="D123" s="124" t="s">
        <v>1357</v>
      </c>
      <c r="E123" s="78" t="s">
        <v>1358</v>
      </c>
      <c r="F123" s="78" t="s">
        <v>128</v>
      </c>
      <c r="G123" s="78" t="s">
        <v>263</v>
      </c>
      <c r="H123" s="78">
        <v>1</v>
      </c>
      <c r="I123" s="82">
        <v>1000</v>
      </c>
      <c r="J123" s="82"/>
      <c r="K123" s="82">
        <v>4</v>
      </c>
      <c r="L123" s="82"/>
      <c r="M123" s="82"/>
      <c r="N123" s="82"/>
      <c r="O123" s="82"/>
      <c r="P123" s="82"/>
      <c r="Q123" s="82"/>
      <c r="R123" s="15">
        <f t="shared" si="7"/>
        <v>15.094</v>
      </c>
      <c r="S123" s="132"/>
    </row>
    <row r="124" spans="1:19">
      <c r="A124" s="78">
        <v>119</v>
      </c>
      <c r="B124" s="78" t="s">
        <v>1324</v>
      </c>
      <c r="C124" s="78" t="s">
        <v>1325</v>
      </c>
      <c r="D124" s="124" t="s">
        <v>1359</v>
      </c>
      <c r="E124" s="78" t="s">
        <v>1360</v>
      </c>
      <c r="F124" s="78" t="s">
        <v>192</v>
      </c>
      <c r="G124" s="78" t="s">
        <v>278</v>
      </c>
      <c r="H124" s="78">
        <v>2.7</v>
      </c>
      <c r="I124" s="82">
        <v>1732</v>
      </c>
      <c r="J124" s="82"/>
      <c r="K124" s="82"/>
      <c r="L124" s="82"/>
      <c r="M124" s="82"/>
      <c r="N124" s="82"/>
      <c r="O124" s="82"/>
      <c r="P124" s="82"/>
      <c r="Q124" s="82"/>
      <c r="R124" s="15">
        <f t="shared" si="7"/>
        <v>25.114</v>
      </c>
      <c r="S124" s="132"/>
    </row>
    <row r="125" spans="1:19">
      <c r="A125" s="78">
        <v>120</v>
      </c>
      <c r="B125" s="78" t="s">
        <v>1324</v>
      </c>
      <c r="C125" s="78" t="s">
        <v>1325</v>
      </c>
      <c r="D125" s="124" t="s">
        <v>1359</v>
      </c>
      <c r="E125" s="78" t="s">
        <v>1360</v>
      </c>
      <c r="F125" s="78" t="s">
        <v>211</v>
      </c>
      <c r="G125" s="78" t="s">
        <v>151</v>
      </c>
      <c r="H125" s="78">
        <v>0.9</v>
      </c>
      <c r="I125" s="82">
        <v>900</v>
      </c>
      <c r="J125" s="82"/>
      <c r="K125" s="82"/>
      <c r="L125" s="82"/>
      <c r="M125" s="82"/>
      <c r="N125" s="82"/>
      <c r="O125" s="82"/>
      <c r="P125" s="82"/>
      <c r="Q125" s="82"/>
      <c r="R125" s="15">
        <f t="shared" si="7"/>
        <v>13.05</v>
      </c>
      <c r="S125" s="132"/>
    </row>
    <row r="126" spans="1:19">
      <c r="A126" s="78">
        <v>121</v>
      </c>
      <c r="B126" s="78" t="s">
        <v>1324</v>
      </c>
      <c r="C126" s="78" t="s">
        <v>1325</v>
      </c>
      <c r="D126" s="124" t="s">
        <v>1361</v>
      </c>
      <c r="E126" s="78" t="s">
        <v>1362</v>
      </c>
      <c r="F126" s="78" t="s">
        <v>1363</v>
      </c>
      <c r="G126" s="78" t="s">
        <v>187</v>
      </c>
      <c r="H126" s="78">
        <v>0.7</v>
      </c>
      <c r="I126" s="82">
        <v>650</v>
      </c>
      <c r="J126" s="82"/>
      <c r="K126" s="82"/>
      <c r="L126" s="82"/>
      <c r="M126" s="82"/>
      <c r="N126" s="82"/>
      <c r="O126" s="82"/>
      <c r="P126" s="82"/>
      <c r="Q126" s="82"/>
      <c r="R126" s="15">
        <f t="shared" si="7"/>
        <v>9.425</v>
      </c>
      <c r="S126" s="133"/>
    </row>
    <row r="127" spans="1:19">
      <c r="A127" s="78">
        <v>122</v>
      </c>
      <c r="B127" s="78" t="s">
        <v>1324</v>
      </c>
      <c r="C127" s="78" t="s">
        <v>1325</v>
      </c>
      <c r="D127" s="124" t="s">
        <v>1361</v>
      </c>
      <c r="E127" s="78" t="s">
        <v>1362</v>
      </c>
      <c r="F127" s="78" t="s">
        <v>270</v>
      </c>
      <c r="G127" s="78" t="s">
        <v>1328</v>
      </c>
      <c r="H127" s="78">
        <v>2.3</v>
      </c>
      <c r="I127" s="82">
        <v>2000</v>
      </c>
      <c r="J127" s="82"/>
      <c r="K127" s="82"/>
      <c r="L127" s="82"/>
      <c r="M127" s="82"/>
      <c r="N127" s="82"/>
      <c r="O127" s="82"/>
      <c r="P127" s="82"/>
      <c r="Q127" s="82"/>
      <c r="R127" s="15">
        <f t="shared" si="7"/>
        <v>29</v>
      </c>
      <c r="S127" s="132"/>
    </row>
    <row r="128" spans="1:19">
      <c r="A128" s="78">
        <v>123</v>
      </c>
      <c r="B128" s="78" t="s">
        <v>1324</v>
      </c>
      <c r="C128" s="78" t="s">
        <v>1325</v>
      </c>
      <c r="D128" s="124" t="s">
        <v>1361</v>
      </c>
      <c r="E128" s="78" t="s">
        <v>1362</v>
      </c>
      <c r="F128" s="78" t="s">
        <v>1364</v>
      </c>
      <c r="G128" s="78" t="s">
        <v>1365</v>
      </c>
      <c r="H128" s="78">
        <v>1.3</v>
      </c>
      <c r="I128" s="82">
        <v>1300</v>
      </c>
      <c r="J128" s="82"/>
      <c r="K128" s="82"/>
      <c r="L128" s="82"/>
      <c r="M128" s="82"/>
      <c r="N128" s="82"/>
      <c r="O128" s="82"/>
      <c r="P128" s="82"/>
      <c r="Q128" s="82"/>
      <c r="R128" s="15">
        <f t="shared" si="7"/>
        <v>18.85</v>
      </c>
      <c r="S128" s="132"/>
    </row>
    <row r="129" spans="1:19">
      <c r="A129" s="78">
        <v>124</v>
      </c>
      <c r="B129" s="78" t="s">
        <v>1324</v>
      </c>
      <c r="C129" s="78" t="s">
        <v>1325</v>
      </c>
      <c r="D129" s="124" t="s">
        <v>1366</v>
      </c>
      <c r="E129" s="78" t="s">
        <v>1367</v>
      </c>
      <c r="F129" s="78" t="s">
        <v>100</v>
      </c>
      <c r="G129" s="78" t="s">
        <v>72</v>
      </c>
      <c r="H129" s="78">
        <v>1</v>
      </c>
      <c r="I129" s="82">
        <v>1000</v>
      </c>
      <c r="J129" s="82"/>
      <c r="K129" s="82">
        <v>4</v>
      </c>
      <c r="L129" s="82"/>
      <c r="M129" s="82"/>
      <c r="N129" s="82"/>
      <c r="O129" s="82"/>
      <c r="P129" s="82"/>
      <c r="Q129" s="82"/>
      <c r="R129" s="15">
        <f t="shared" si="7"/>
        <v>15.094</v>
      </c>
      <c r="S129" s="132"/>
    </row>
    <row r="130" spans="1:19">
      <c r="A130" s="78">
        <v>125</v>
      </c>
      <c r="B130" s="78" t="s">
        <v>1324</v>
      </c>
      <c r="C130" s="78" t="s">
        <v>1325</v>
      </c>
      <c r="D130" s="124" t="s">
        <v>1366</v>
      </c>
      <c r="E130" s="78" t="s">
        <v>1367</v>
      </c>
      <c r="F130" s="78" t="s">
        <v>211</v>
      </c>
      <c r="G130" s="78" t="s">
        <v>771</v>
      </c>
      <c r="H130" s="78">
        <v>1</v>
      </c>
      <c r="I130" s="82">
        <v>1000</v>
      </c>
      <c r="J130" s="82"/>
      <c r="K130" s="82">
        <v>4</v>
      </c>
      <c r="L130" s="82"/>
      <c r="M130" s="82"/>
      <c r="N130" s="82"/>
      <c r="O130" s="82"/>
      <c r="P130" s="82"/>
      <c r="Q130" s="82"/>
      <c r="R130" s="15">
        <f t="shared" si="7"/>
        <v>15.094</v>
      </c>
      <c r="S130" s="132"/>
    </row>
    <row r="131" spans="1:19">
      <c r="A131" s="78">
        <v>126</v>
      </c>
      <c r="B131" s="78" t="s">
        <v>1324</v>
      </c>
      <c r="C131" s="78" t="s">
        <v>1325</v>
      </c>
      <c r="D131" s="124" t="s">
        <v>1368</v>
      </c>
      <c r="E131" s="78" t="s">
        <v>1369</v>
      </c>
      <c r="F131" s="78" t="s">
        <v>53</v>
      </c>
      <c r="G131" s="78" t="s">
        <v>1340</v>
      </c>
      <c r="H131" s="78">
        <v>3</v>
      </c>
      <c r="I131" s="82">
        <v>3000</v>
      </c>
      <c r="J131" s="82"/>
      <c r="K131" s="82"/>
      <c r="L131" s="82"/>
      <c r="M131" s="82"/>
      <c r="N131" s="82"/>
      <c r="O131" s="82"/>
      <c r="P131" s="82"/>
      <c r="Q131" s="82"/>
      <c r="R131" s="15">
        <f t="shared" si="7"/>
        <v>43.5</v>
      </c>
      <c r="S131" s="132"/>
    </row>
    <row r="132" spans="1:19">
      <c r="A132" s="78">
        <v>127</v>
      </c>
      <c r="B132" s="78" t="s">
        <v>1324</v>
      </c>
      <c r="C132" s="78" t="s">
        <v>1325</v>
      </c>
      <c r="D132" s="124" t="s">
        <v>1368</v>
      </c>
      <c r="E132" s="78" t="s">
        <v>1369</v>
      </c>
      <c r="F132" s="78" t="s">
        <v>278</v>
      </c>
      <c r="G132" s="78" t="s">
        <v>1370</v>
      </c>
      <c r="H132" s="78">
        <v>3</v>
      </c>
      <c r="I132" s="82">
        <v>3000</v>
      </c>
      <c r="J132" s="82"/>
      <c r="K132" s="82"/>
      <c r="L132" s="82"/>
      <c r="M132" s="82"/>
      <c r="N132" s="82"/>
      <c r="O132" s="82"/>
      <c r="P132" s="82"/>
      <c r="Q132" s="82"/>
      <c r="R132" s="15">
        <f t="shared" si="7"/>
        <v>43.5</v>
      </c>
      <c r="S132" s="132"/>
    </row>
    <row r="133" spans="1:19">
      <c r="A133" s="78">
        <v>128</v>
      </c>
      <c r="B133" s="78" t="s">
        <v>1324</v>
      </c>
      <c r="C133" s="78" t="s">
        <v>1325</v>
      </c>
      <c r="D133" s="124" t="s">
        <v>1371</v>
      </c>
      <c r="E133" s="78" t="s">
        <v>1372</v>
      </c>
      <c r="F133" s="78" t="s">
        <v>189</v>
      </c>
      <c r="G133" s="78" t="s">
        <v>1243</v>
      </c>
      <c r="H133" s="78">
        <v>3</v>
      </c>
      <c r="I133" s="82">
        <v>3000</v>
      </c>
      <c r="J133" s="82"/>
      <c r="K133" s="82"/>
      <c r="L133" s="82"/>
      <c r="M133" s="82"/>
      <c r="N133" s="82"/>
      <c r="O133" s="82"/>
      <c r="P133" s="82"/>
      <c r="Q133" s="82"/>
      <c r="R133" s="15">
        <f t="shared" si="7"/>
        <v>43.5</v>
      </c>
      <c r="S133" s="132"/>
    </row>
    <row r="134" ht="14.25" spans="1:19">
      <c r="A134" s="78">
        <v>129</v>
      </c>
      <c r="B134" s="78" t="s">
        <v>1165</v>
      </c>
      <c r="C134" s="78" t="s">
        <v>1373</v>
      </c>
      <c r="D134" s="134" t="s">
        <v>1374</v>
      </c>
      <c r="E134" s="78" t="s">
        <v>1375</v>
      </c>
      <c r="F134" s="78" t="s">
        <v>100</v>
      </c>
      <c r="G134" s="78" t="s">
        <v>75</v>
      </c>
      <c r="H134" s="78">
        <v>0.2</v>
      </c>
      <c r="I134" s="78">
        <v>60</v>
      </c>
      <c r="J134" s="78"/>
      <c r="K134" s="82">
        <v>2</v>
      </c>
      <c r="L134" s="82"/>
      <c r="M134" s="82"/>
      <c r="N134" s="82"/>
      <c r="O134" s="82"/>
      <c r="P134" s="82"/>
      <c r="Q134" s="82"/>
      <c r="R134" s="15">
        <f t="shared" ref="R134" si="8">J134*0.4461+K134*0.1485+L134*0.15*0.004+I134*0.0145+M134*0.145+N134*0.015+O134*0.01+P134*0.16+Q134*0.2</f>
        <v>1.167</v>
      </c>
      <c r="S134" s="67"/>
    </row>
    <row r="135" ht="14.25" spans="1:19">
      <c r="A135" s="78">
        <v>130</v>
      </c>
      <c r="B135" s="78" t="s">
        <v>1165</v>
      </c>
      <c r="C135" s="78" t="s">
        <v>1373</v>
      </c>
      <c r="D135" s="134" t="s">
        <v>1376</v>
      </c>
      <c r="E135" s="78" t="s">
        <v>1377</v>
      </c>
      <c r="F135" s="78" t="s">
        <v>100</v>
      </c>
      <c r="G135" s="78" t="s">
        <v>75</v>
      </c>
      <c r="H135" s="78">
        <v>0.2</v>
      </c>
      <c r="I135" s="78">
        <v>60</v>
      </c>
      <c r="J135" s="78"/>
      <c r="K135" s="82">
        <v>2</v>
      </c>
      <c r="L135" s="82"/>
      <c r="M135" s="82"/>
      <c r="N135" s="82"/>
      <c r="O135" s="82"/>
      <c r="P135" s="82"/>
      <c r="Q135" s="82"/>
      <c r="R135" s="15">
        <f t="shared" ref="R135:R166" si="9">J135*0.4461+K135*0.1485+L135*0.15*0.004+I135*0.0145+M135*0.145+N135*0.015+O135*0.01+P135*0.16+Q135*0.2</f>
        <v>1.167</v>
      </c>
      <c r="S135" s="67"/>
    </row>
    <row r="136" ht="14.25" spans="1:19">
      <c r="A136" s="78">
        <v>131</v>
      </c>
      <c r="B136" s="78" t="s">
        <v>1165</v>
      </c>
      <c r="C136" s="78" t="s">
        <v>1373</v>
      </c>
      <c r="D136" s="134" t="s">
        <v>1376</v>
      </c>
      <c r="E136" s="78" t="s">
        <v>1377</v>
      </c>
      <c r="F136" s="78" t="s">
        <v>57</v>
      </c>
      <c r="G136" s="78" t="s">
        <v>64</v>
      </c>
      <c r="H136" s="78">
        <v>0.7</v>
      </c>
      <c r="I136" s="78">
        <v>640</v>
      </c>
      <c r="J136" s="78"/>
      <c r="K136" s="82">
        <v>2</v>
      </c>
      <c r="L136" s="82"/>
      <c r="M136" s="82"/>
      <c r="N136" s="82"/>
      <c r="O136" s="82"/>
      <c r="P136" s="82"/>
      <c r="Q136" s="82"/>
      <c r="R136" s="15">
        <f t="shared" si="9"/>
        <v>9.577</v>
      </c>
      <c r="S136" s="67"/>
    </row>
    <row r="137" ht="14.25" spans="1:19">
      <c r="A137" s="78">
        <v>132</v>
      </c>
      <c r="B137" s="78" t="s">
        <v>1165</v>
      </c>
      <c r="C137" s="78" t="s">
        <v>1373</v>
      </c>
      <c r="D137" s="134" t="s">
        <v>1378</v>
      </c>
      <c r="E137" s="78" t="s">
        <v>1379</v>
      </c>
      <c r="F137" s="78" t="s">
        <v>100</v>
      </c>
      <c r="G137" s="78" t="s">
        <v>112</v>
      </c>
      <c r="H137" s="78">
        <v>0.6</v>
      </c>
      <c r="I137" s="78">
        <v>432</v>
      </c>
      <c r="J137" s="78"/>
      <c r="K137" s="82">
        <v>2</v>
      </c>
      <c r="L137" s="82"/>
      <c r="M137" s="82"/>
      <c r="N137" s="82"/>
      <c r="O137" s="82"/>
      <c r="P137" s="82"/>
      <c r="Q137" s="82"/>
      <c r="R137" s="15">
        <f t="shared" si="9"/>
        <v>6.561</v>
      </c>
      <c r="S137" s="67"/>
    </row>
    <row r="138" ht="14.25" spans="1:19">
      <c r="A138" s="78">
        <v>133</v>
      </c>
      <c r="B138" s="78" t="s">
        <v>1165</v>
      </c>
      <c r="C138" s="78" t="s">
        <v>1373</v>
      </c>
      <c r="D138" s="134" t="s">
        <v>1378</v>
      </c>
      <c r="E138" s="78" t="s">
        <v>1379</v>
      </c>
      <c r="F138" s="78" t="s">
        <v>258</v>
      </c>
      <c r="G138" s="78" t="s">
        <v>83</v>
      </c>
      <c r="H138" s="78">
        <v>0.3</v>
      </c>
      <c r="I138" s="78">
        <v>196</v>
      </c>
      <c r="J138" s="78"/>
      <c r="K138" s="82">
        <v>2</v>
      </c>
      <c r="L138" s="82"/>
      <c r="M138" s="82"/>
      <c r="N138" s="82"/>
      <c r="O138" s="82"/>
      <c r="P138" s="82"/>
      <c r="Q138" s="82"/>
      <c r="R138" s="15">
        <f t="shared" si="9"/>
        <v>3.139</v>
      </c>
      <c r="S138" s="67"/>
    </row>
    <row r="139" ht="14.25" spans="1:19">
      <c r="A139" s="78">
        <v>134</v>
      </c>
      <c r="B139" s="78" t="s">
        <v>1165</v>
      </c>
      <c r="C139" s="78" t="s">
        <v>1373</v>
      </c>
      <c r="D139" s="134" t="s">
        <v>1380</v>
      </c>
      <c r="E139" s="78" t="s">
        <v>1381</v>
      </c>
      <c r="F139" s="78" t="s">
        <v>100</v>
      </c>
      <c r="G139" s="78" t="s">
        <v>106</v>
      </c>
      <c r="H139" s="78">
        <v>1.5</v>
      </c>
      <c r="I139" s="78">
        <v>952</v>
      </c>
      <c r="J139" s="78"/>
      <c r="K139" s="82">
        <v>2</v>
      </c>
      <c r="L139" s="82"/>
      <c r="M139" s="82"/>
      <c r="N139" s="82"/>
      <c r="O139" s="82"/>
      <c r="P139" s="82"/>
      <c r="Q139" s="82"/>
      <c r="R139" s="15">
        <f t="shared" si="9"/>
        <v>14.101</v>
      </c>
      <c r="S139" s="67"/>
    </row>
    <row r="140" ht="14.25" spans="1:19">
      <c r="A140" s="78">
        <v>135</v>
      </c>
      <c r="B140" s="78" t="s">
        <v>1165</v>
      </c>
      <c r="C140" s="78" t="s">
        <v>1373</v>
      </c>
      <c r="D140" s="134" t="s">
        <v>1382</v>
      </c>
      <c r="E140" s="78" t="s">
        <v>1383</v>
      </c>
      <c r="F140" s="78" t="s">
        <v>72</v>
      </c>
      <c r="G140" s="78" t="s">
        <v>106</v>
      </c>
      <c r="H140" s="78">
        <v>0.5</v>
      </c>
      <c r="I140" s="78">
        <v>288</v>
      </c>
      <c r="J140" s="78"/>
      <c r="K140" s="82">
        <v>2</v>
      </c>
      <c r="L140" s="82"/>
      <c r="M140" s="82"/>
      <c r="N140" s="82"/>
      <c r="O140" s="82"/>
      <c r="P140" s="82"/>
      <c r="Q140" s="82"/>
      <c r="R140" s="15">
        <f t="shared" si="9"/>
        <v>4.473</v>
      </c>
      <c r="S140" s="67"/>
    </row>
    <row r="141" ht="14.25" spans="1:19">
      <c r="A141" s="78">
        <v>136</v>
      </c>
      <c r="B141" s="78" t="s">
        <v>1165</v>
      </c>
      <c r="C141" s="78" t="s">
        <v>1373</v>
      </c>
      <c r="D141" s="134" t="s">
        <v>1382</v>
      </c>
      <c r="E141" s="78" t="s">
        <v>1383</v>
      </c>
      <c r="F141" s="78" t="s">
        <v>49</v>
      </c>
      <c r="G141" s="78" t="s">
        <v>263</v>
      </c>
      <c r="H141" s="78">
        <v>0.6</v>
      </c>
      <c r="I141" s="78">
        <v>336</v>
      </c>
      <c r="J141" s="78"/>
      <c r="K141" s="82">
        <v>2</v>
      </c>
      <c r="L141" s="82"/>
      <c r="M141" s="82"/>
      <c r="N141" s="82"/>
      <c r="O141" s="82"/>
      <c r="P141" s="82"/>
      <c r="Q141" s="82"/>
      <c r="R141" s="15">
        <f t="shared" si="9"/>
        <v>5.169</v>
      </c>
      <c r="S141" s="67"/>
    </row>
    <row r="142" ht="14.25" spans="1:19">
      <c r="A142" s="78">
        <v>137</v>
      </c>
      <c r="B142" s="78" t="s">
        <v>1165</v>
      </c>
      <c r="C142" s="78" t="s">
        <v>1373</v>
      </c>
      <c r="D142" s="134" t="s">
        <v>1384</v>
      </c>
      <c r="E142" s="78" t="s">
        <v>1385</v>
      </c>
      <c r="F142" s="78" t="s">
        <v>186</v>
      </c>
      <c r="G142" s="135" t="s">
        <v>278</v>
      </c>
      <c r="H142" s="78">
        <v>2.8</v>
      </c>
      <c r="I142" s="78">
        <v>1800</v>
      </c>
      <c r="J142" s="78"/>
      <c r="K142" s="82">
        <v>8</v>
      </c>
      <c r="L142" s="82"/>
      <c r="M142" s="82"/>
      <c r="N142" s="82"/>
      <c r="O142" s="82"/>
      <c r="P142" s="82"/>
      <c r="Q142" s="82"/>
      <c r="R142" s="15">
        <f t="shared" si="9"/>
        <v>27.288</v>
      </c>
      <c r="S142" s="67"/>
    </row>
    <row r="143" ht="14.25" spans="1:19">
      <c r="A143" s="78">
        <v>138</v>
      </c>
      <c r="B143" s="78" t="s">
        <v>1165</v>
      </c>
      <c r="C143" s="78" t="s">
        <v>1373</v>
      </c>
      <c r="D143" s="134" t="s">
        <v>1384</v>
      </c>
      <c r="E143" s="78" t="s">
        <v>1385</v>
      </c>
      <c r="F143" s="78" t="s">
        <v>1239</v>
      </c>
      <c r="G143" s="78" t="s">
        <v>151</v>
      </c>
      <c r="H143" s="78">
        <v>0.3</v>
      </c>
      <c r="I143" s="78">
        <v>180</v>
      </c>
      <c r="J143" s="78"/>
      <c r="K143" s="82">
        <v>2</v>
      </c>
      <c r="L143" s="82"/>
      <c r="M143" s="82"/>
      <c r="N143" s="82"/>
      <c r="O143" s="82"/>
      <c r="P143" s="82"/>
      <c r="Q143" s="82"/>
      <c r="R143" s="15">
        <f t="shared" si="9"/>
        <v>2.907</v>
      </c>
      <c r="S143" s="67"/>
    </row>
    <row r="144" ht="14.25" spans="1:19">
      <c r="A144" s="78">
        <v>139</v>
      </c>
      <c r="B144" s="78" t="s">
        <v>1165</v>
      </c>
      <c r="C144" s="78" t="s">
        <v>1373</v>
      </c>
      <c r="D144" s="134" t="s">
        <v>1384</v>
      </c>
      <c r="E144" s="78" t="s">
        <v>1385</v>
      </c>
      <c r="F144" s="78" t="s">
        <v>1386</v>
      </c>
      <c r="G144" s="78" t="s">
        <v>677</v>
      </c>
      <c r="H144" s="78">
        <v>0.8</v>
      </c>
      <c r="I144" s="78">
        <v>520</v>
      </c>
      <c r="J144" s="78"/>
      <c r="K144" s="82">
        <v>2</v>
      </c>
      <c r="L144" s="82"/>
      <c r="M144" s="82"/>
      <c r="N144" s="82"/>
      <c r="O144" s="82"/>
      <c r="P144" s="82"/>
      <c r="Q144" s="82"/>
      <c r="R144" s="15">
        <f t="shared" si="9"/>
        <v>7.837</v>
      </c>
      <c r="S144" s="67"/>
    </row>
    <row r="145" ht="14.25" spans="1:19">
      <c r="A145" s="78">
        <v>140</v>
      </c>
      <c r="B145" s="78" t="s">
        <v>1165</v>
      </c>
      <c r="C145" s="78" t="s">
        <v>1373</v>
      </c>
      <c r="D145" s="134" t="s">
        <v>1387</v>
      </c>
      <c r="E145" s="78" t="s">
        <v>1388</v>
      </c>
      <c r="F145" s="135" t="s">
        <v>192</v>
      </c>
      <c r="G145" s="135" t="s">
        <v>618</v>
      </c>
      <c r="H145" s="78">
        <v>1.6</v>
      </c>
      <c r="I145" s="78">
        <v>1200</v>
      </c>
      <c r="J145" s="78"/>
      <c r="K145" s="82">
        <v>4</v>
      </c>
      <c r="L145" s="82"/>
      <c r="M145" s="82"/>
      <c r="N145" s="82"/>
      <c r="O145" s="82"/>
      <c r="P145" s="82"/>
      <c r="Q145" s="82"/>
      <c r="R145" s="15">
        <f t="shared" si="9"/>
        <v>17.994</v>
      </c>
      <c r="S145" s="67"/>
    </row>
    <row r="146" ht="14.25" spans="1:19">
      <c r="A146" s="78">
        <v>141</v>
      </c>
      <c r="B146" s="78" t="s">
        <v>1165</v>
      </c>
      <c r="C146" s="78" t="s">
        <v>1373</v>
      </c>
      <c r="D146" s="134" t="s">
        <v>1389</v>
      </c>
      <c r="E146" s="78" t="s">
        <v>1390</v>
      </c>
      <c r="F146" s="78" t="s">
        <v>192</v>
      </c>
      <c r="G146" s="78" t="s">
        <v>54</v>
      </c>
      <c r="H146" s="78">
        <v>1.1</v>
      </c>
      <c r="I146" s="78">
        <v>836</v>
      </c>
      <c r="J146" s="78"/>
      <c r="K146" s="82">
        <v>4</v>
      </c>
      <c r="L146" s="82"/>
      <c r="M146" s="82"/>
      <c r="N146" s="82"/>
      <c r="O146" s="82"/>
      <c r="P146" s="82"/>
      <c r="Q146" s="82"/>
      <c r="R146" s="15">
        <f t="shared" si="9"/>
        <v>12.716</v>
      </c>
      <c r="S146" s="67"/>
    </row>
    <row r="147" ht="14.25" spans="1:19">
      <c r="A147" s="78">
        <v>142</v>
      </c>
      <c r="B147" s="78" t="s">
        <v>1165</v>
      </c>
      <c r="C147" s="78" t="s">
        <v>1373</v>
      </c>
      <c r="D147" s="134" t="s">
        <v>1391</v>
      </c>
      <c r="E147" s="78" t="s">
        <v>1392</v>
      </c>
      <c r="F147" s="78" t="s">
        <v>618</v>
      </c>
      <c r="G147" s="78" t="s">
        <v>65</v>
      </c>
      <c r="H147" s="78">
        <v>0.2</v>
      </c>
      <c r="I147" s="78">
        <v>48</v>
      </c>
      <c r="J147" s="78"/>
      <c r="K147" s="82">
        <v>2</v>
      </c>
      <c r="L147" s="82"/>
      <c r="M147" s="82"/>
      <c r="N147" s="82"/>
      <c r="O147" s="82"/>
      <c r="P147" s="82"/>
      <c r="Q147" s="82"/>
      <c r="R147" s="15">
        <f t="shared" si="9"/>
        <v>0.993</v>
      </c>
      <c r="S147" s="67"/>
    </row>
    <row r="148" ht="14.25" spans="1:19">
      <c r="A148" s="78">
        <v>143</v>
      </c>
      <c r="B148" s="78" t="s">
        <v>1165</v>
      </c>
      <c r="C148" s="78" t="s">
        <v>1373</v>
      </c>
      <c r="D148" s="134" t="s">
        <v>1391</v>
      </c>
      <c r="E148" s="78" t="s">
        <v>1392</v>
      </c>
      <c r="F148" s="78" t="s">
        <v>1340</v>
      </c>
      <c r="G148" s="78" t="s">
        <v>173</v>
      </c>
      <c r="H148" s="78">
        <v>0.8</v>
      </c>
      <c r="I148" s="78">
        <v>652</v>
      </c>
      <c r="J148" s="78"/>
      <c r="K148" s="82">
        <v>2</v>
      </c>
      <c r="L148" s="82"/>
      <c r="M148" s="82"/>
      <c r="N148" s="82"/>
      <c r="O148" s="82"/>
      <c r="P148" s="82"/>
      <c r="Q148" s="82"/>
      <c r="R148" s="15">
        <f t="shared" si="9"/>
        <v>9.751</v>
      </c>
      <c r="S148" s="67"/>
    </row>
    <row r="149" ht="14.25" spans="1:19">
      <c r="A149" s="78">
        <v>144</v>
      </c>
      <c r="B149" s="78" t="s">
        <v>1165</v>
      </c>
      <c r="C149" s="78" t="s">
        <v>1373</v>
      </c>
      <c r="D149" s="134" t="s">
        <v>1393</v>
      </c>
      <c r="E149" s="78" t="s">
        <v>1394</v>
      </c>
      <c r="F149" s="78" t="s">
        <v>133</v>
      </c>
      <c r="G149" s="78" t="s">
        <v>54</v>
      </c>
      <c r="H149" s="78">
        <v>0.3</v>
      </c>
      <c r="I149" s="78">
        <v>212</v>
      </c>
      <c r="J149" s="78"/>
      <c r="K149" s="82">
        <v>2</v>
      </c>
      <c r="L149" s="82"/>
      <c r="M149" s="82"/>
      <c r="N149" s="82"/>
      <c r="O149" s="82"/>
      <c r="P149" s="82"/>
      <c r="Q149" s="82"/>
      <c r="R149" s="15">
        <f t="shared" si="9"/>
        <v>3.371</v>
      </c>
      <c r="S149" s="67"/>
    </row>
    <row r="150" ht="14.25" spans="1:19">
      <c r="A150" s="78">
        <v>145</v>
      </c>
      <c r="B150" s="78" t="s">
        <v>1165</v>
      </c>
      <c r="C150" s="78" t="s">
        <v>1373</v>
      </c>
      <c r="D150" s="134" t="s">
        <v>1395</v>
      </c>
      <c r="E150" s="78" t="s">
        <v>1396</v>
      </c>
      <c r="F150" s="78" t="s">
        <v>1397</v>
      </c>
      <c r="G150" s="78" t="s">
        <v>1398</v>
      </c>
      <c r="H150" s="78">
        <v>1.9</v>
      </c>
      <c r="I150" s="78">
        <v>1500</v>
      </c>
      <c r="J150" s="78"/>
      <c r="K150" s="82">
        <v>4</v>
      </c>
      <c r="L150" s="82"/>
      <c r="M150" s="82"/>
      <c r="N150" s="82"/>
      <c r="O150" s="82"/>
      <c r="P150" s="82"/>
      <c r="Q150" s="82"/>
      <c r="R150" s="15">
        <f t="shared" si="9"/>
        <v>22.344</v>
      </c>
      <c r="S150" s="67"/>
    </row>
    <row r="151" spans="1:19">
      <c r="A151" s="78">
        <v>146</v>
      </c>
      <c r="B151" s="78" t="s">
        <v>1165</v>
      </c>
      <c r="C151" s="78" t="s">
        <v>1399</v>
      </c>
      <c r="D151" s="78" t="s">
        <v>1400</v>
      </c>
      <c r="E151" s="78" t="s">
        <v>1401</v>
      </c>
      <c r="F151" s="78" t="s">
        <v>1402</v>
      </c>
      <c r="G151" s="78" t="s">
        <v>1403</v>
      </c>
      <c r="H151" s="78">
        <v>0.4</v>
      </c>
      <c r="I151" s="82"/>
      <c r="J151" s="78"/>
      <c r="K151" s="82">
        <v>2</v>
      </c>
      <c r="L151" s="82"/>
      <c r="M151" s="82"/>
      <c r="N151" s="82"/>
      <c r="O151" s="82"/>
      <c r="P151" s="82"/>
      <c r="Q151" s="82"/>
      <c r="R151" s="15">
        <f t="shared" si="9"/>
        <v>0.297</v>
      </c>
      <c r="S151" s="132"/>
    </row>
    <row r="152" spans="1:19">
      <c r="A152" s="78">
        <v>147</v>
      </c>
      <c r="B152" s="78" t="s">
        <v>1165</v>
      </c>
      <c r="C152" s="78" t="s">
        <v>1399</v>
      </c>
      <c r="D152" s="78" t="s">
        <v>1404</v>
      </c>
      <c r="E152" s="78" t="s">
        <v>1405</v>
      </c>
      <c r="F152" s="78" t="s">
        <v>274</v>
      </c>
      <c r="G152" s="78" t="s">
        <v>286</v>
      </c>
      <c r="H152" s="78">
        <v>0.2</v>
      </c>
      <c r="I152" s="82"/>
      <c r="J152" s="78"/>
      <c r="K152" s="82">
        <v>1</v>
      </c>
      <c r="L152" s="82"/>
      <c r="M152" s="82"/>
      <c r="N152" s="82"/>
      <c r="O152" s="82"/>
      <c r="P152" s="82"/>
      <c r="Q152" s="82"/>
      <c r="R152" s="15">
        <f t="shared" si="9"/>
        <v>0.1485</v>
      </c>
      <c r="S152" s="132"/>
    </row>
    <row r="153" spans="1:19">
      <c r="A153" s="78">
        <v>148</v>
      </c>
      <c r="B153" s="78" t="s">
        <v>1165</v>
      </c>
      <c r="C153" s="78" t="s">
        <v>1399</v>
      </c>
      <c r="D153" s="78" t="s">
        <v>1406</v>
      </c>
      <c r="E153" s="78" t="s">
        <v>1407</v>
      </c>
      <c r="F153" s="78" t="s">
        <v>274</v>
      </c>
      <c r="G153" s="78" t="s">
        <v>286</v>
      </c>
      <c r="H153" s="78">
        <v>0.2</v>
      </c>
      <c r="I153" s="82"/>
      <c r="J153" s="78"/>
      <c r="K153" s="82">
        <v>1</v>
      </c>
      <c r="L153" s="82"/>
      <c r="M153" s="82"/>
      <c r="N153" s="82"/>
      <c r="O153" s="82"/>
      <c r="P153" s="82"/>
      <c r="Q153" s="82"/>
      <c r="R153" s="15">
        <f t="shared" si="9"/>
        <v>0.1485</v>
      </c>
      <c r="S153" s="132"/>
    </row>
    <row r="154" spans="1:19">
      <c r="A154" s="78">
        <v>149</v>
      </c>
      <c r="B154" s="78" t="s">
        <v>1165</v>
      </c>
      <c r="C154" s="78" t="s">
        <v>1399</v>
      </c>
      <c r="D154" s="78" t="s">
        <v>1408</v>
      </c>
      <c r="E154" s="78" t="s">
        <v>1409</v>
      </c>
      <c r="F154" s="78" t="s">
        <v>274</v>
      </c>
      <c r="G154" s="78" t="s">
        <v>286</v>
      </c>
      <c r="H154" s="78">
        <v>0.2</v>
      </c>
      <c r="I154" s="82"/>
      <c r="J154" s="78"/>
      <c r="K154" s="82">
        <v>1</v>
      </c>
      <c r="L154" s="82"/>
      <c r="M154" s="82"/>
      <c r="N154" s="82"/>
      <c r="O154" s="82"/>
      <c r="P154" s="82"/>
      <c r="Q154" s="82"/>
      <c r="R154" s="15">
        <f t="shared" si="9"/>
        <v>0.1485</v>
      </c>
      <c r="S154" s="132"/>
    </row>
    <row r="155" spans="1:19">
      <c r="A155" s="78">
        <v>150</v>
      </c>
      <c r="B155" s="78" t="s">
        <v>1165</v>
      </c>
      <c r="C155" s="78" t="s">
        <v>1399</v>
      </c>
      <c r="D155" s="78" t="s">
        <v>1410</v>
      </c>
      <c r="E155" s="78" t="s">
        <v>1411</v>
      </c>
      <c r="F155" s="78" t="s">
        <v>274</v>
      </c>
      <c r="G155" s="78" t="s">
        <v>286</v>
      </c>
      <c r="H155" s="78">
        <v>0.2</v>
      </c>
      <c r="I155" s="82"/>
      <c r="J155" s="78"/>
      <c r="K155" s="82">
        <v>1</v>
      </c>
      <c r="L155" s="82"/>
      <c r="M155" s="82"/>
      <c r="N155" s="82"/>
      <c r="O155" s="82"/>
      <c r="P155" s="82"/>
      <c r="Q155" s="82"/>
      <c r="R155" s="15">
        <f t="shared" si="9"/>
        <v>0.1485</v>
      </c>
      <c r="S155" s="132"/>
    </row>
    <row r="156" spans="1:19">
      <c r="A156" s="78">
        <v>151</v>
      </c>
      <c r="B156" s="78" t="s">
        <v>1165</v>
      </c>
      <c r="C156" s="78" t="s">
        <v>1399</v>
      </c>
      <c r="D156" s="78" t="s">
        <v>1412</v>
      </c>
      <c r="E156" s="78" t="s">
        <v>1413</v>
      </c>
      <c r="F156" s="78" t="s">
        <v>274</v>
      </c>
      <c r="G156" s="78" t="s">
        <v>303</v>
      </c>
      <c r="H156" s="78">
        <v>0.3</v>
      </c>
      <c r="I156" s="82"/>
      <c r="J156" s="78"/>
      <c r="K156" s="82">
        <v>1</v>
      </c>
      <c r="L156" s="82"/>
      <c r="M156" s="82"/>
      <c r="N156" s="82"/>
      <c r="O156" s="82"/>
      <c r="P156" s="82"/>
      <c r="Q156" s="82"/>
      <c r="R156" s="15">
        <f t="shared" si="9"/>
        <v>0.1485</v>
      </c>
      <c r="S156" s="132"/>
    </row>
    <row r="157" spans="1:19">
      <c r="A157" s="78">
        <v>152</v>
      </c>
      <c r="B157" s="78" t="s">
        <v>1165</v>
      </c>
      <c r="C157" s="78" t="s">
        <v>1399</v>
      </c>
      <c r="D157" s="78" t="s">
        <v>1414</v>
      </c>
      <c r="E157" s="78" t="s">
        <v>1415</v>
      </c>
      <c r="F157" s="78" t="s">
        <v>274</v>
      </c>
      <c r="G157" s="78" t="s">
        <v>286</v>
      </c>
      <c r="H157" s="78">
        <v>0.2</v>
      </c>
      <c r="I157" s="82"/>
      <c r="J157" s="78"/>
      <c r="K157" s="82">
        <v>1</v>
      </c>
      <c r="L157" s="82"/>
      <c r="M157" s="82"/>
      <c r="N157" s="82"/>
      <c r="O157" s="82"/>
      <c r="P157" s="82"/>
      <c r="Q157" s="82"/>
      <c r="R157" s="15">
        <f t="shared" si="9"/>
        <v>0.1485</v>
      </c>
      <c r="S157" s="132"/>
    </row>
    <row r="158" spans="1:19">
      <c r="A158" s="78">
        <v>153</v>
      </c>
      <c r="B158" s="78" t="s">
        <v>1165</v>
      </c>
      <c r="C158" s="78" t="s">
        <v>1399</v>
      </c>
      <c r="D158" s="78" t="s">
        <v>1416</v>
      </c>
      <c r="E158" s="78" t="s">
        <v>1417</v>
      </c>
      <c r="F158" s="78" t="s">
        <v>274</v>
      </c>
      <c r="G158" s="78" t="s">
        <v>286</v>
      </c>
      <c r="H158" s="78">
        <v>0.2</v>
      </c>
      <c r="I158" s="82"/>
      <c r="J158" s="78"/>
      <c r="K158" s="82">
        <v>1</v>
      </c>
      <c r="L158" s="82"/>
      <c r="M158" s="82"/>
      <c r="N158" s="82"/>
      <c r="O158" s="82"/>
      <c r="P158" s="82"/>
      <c r="Q158" s="82"/>
      <c r="R158" s="15">
        <f t="shared" si="9"/>
        <v>0.1485</v>
      </c>
      <c r="S158" s="132"/>
    </row>
    <row r="159" spans="1:19">
      <c r="A159" s="78">
        <v>154</v>
      </c>
      <c r="B159" s="78" t="s">
        <v>1165</v>
      </c>
      <c r="C159" s="78" t="s">
        <v>1399</v>
      </c>
      <c r="D159" s="78" t="s">
        <v>1418</v>
      </c>
      <c r="E159" s="78" t="s">
        <v>1419</v>
      </c>
      <c r="F159" s="78" t="s">
        <v>312</v>
      </c>
      <c r="G159" s="78" t="s">
        <v>289</v>
      </c>
      <c r="H159" s="78">
        <v>0.3</v>
      </c>
      <c r="I159" s="82"/>
      <c r="J159" s="78"/>
      <c r="K159" s="82">
        <v>1</v>
      </c>
      <c r="L159" s="82"/>
      <c r="M159" s="82"/>
      <c r="N159" s="82"/>
      <c r="O159" s="82"/>
      <c r="P159" s="82"/>
      <c r="Q159" s="82"/>
      <c r="R159" s="15">
        <f t="shared" si="9"/>
        <v>0.1485</v>
      </c>
      <c r="S159" s="132"/>
    </row>
    <row r="160" spans="1:19">
      <c r="A160" s="78">
        <v>155</v>
      </c>
      <c r="B160" s="78" t="s">
        <v>1165</v>
      </c>
      <c r="C160" s="78" t="s">
        <v>1399</v>
      </c>
      <c r="D160" s="78" t="s">
        <v>1420</v>
      </c>
      <c r="E160" s="78" t="s">
        <v>434</v>
      </c>
      <c r="F160" s="78" t="s">
        <v>274</v>
      </c>
      <c r="G160" s="78" t="s">
        <v>286</v>
      </c>
      <c r="H160" s="78">
        <v>0.2</v>
      </c>
      <c r="I160" s="82"/>
      <c r="J160" s="78"/>
      <c r="K160" s="82">
        <v>2</v>
      </c>
      <c r="L160" s="82"/>
      <c r="M160" s="82"/>
      <c r="N160" s="82"/>
      <c r="O160" s="82"/>
      <c r="P160" s="82"/>
      <c r="Q160" s="82"/>
      <c r="R160" s="15">
        <f t="shared" si="9"/>
        <v>0.297</v>
      </c>
      <c r="S160" s="132"/>
    </row>
    <row r="161" spans="1:19">
      <c r="A161" s="78">
        <v>156</v>
      </c>
      <c r="B161" s="78" t="s">
        <v>1165</v>
      </c>
      <c r="C161" s="78" t="s">
        <v>1399</v>
      </c>
      <c r="D161" s="78" t="s">
        <v>1421</v>
      </c>
      <c r="E161" s="78" t="s">
        <v>1060</v>
      </c>
      <c r="F161" s="78" t="s">
        <v>1205</v>
      </c>
      <c r="G161" s="78" t="s">
        <v>293</v>
      </c>
      <c r="H161" s="78">
        <v>0.2</v>
      </c>
      <c r="I161" s="82"/>
      <c r="J161" s="78"/>
      <c r="K161" s="82">
        <v>1</v>
      </c>
      <c r="L161" s="82"/>
      <c r="M161" s="82"/>
      <c r="N161" s="82"/>
      <c r="O161" s="82"/>
      <c r="P161" s="82"/>
      <c r="Q161" s="82"/>
      <c r="R161" s="15">
        <f t="shared" si="9"/>
        <v>0.1485</v>
      </c>
      <c r="S161" s="132"/>
    </row>
    <row r="162" spans="1:19">
      <c r="A162" s="78">
        <v>157</v>
      </c>
      <c r="B162" s="78" t="s">
        <v>1165</v>
      </c>
      <c r="C162" s="78" t="s">
        <v>1399</v>
      </c>
      <c r="D162" s="78" t="s">
        <v>1422</v>
      </c>
      <c r="E162" s="78" t="s">
        <v>1423</v>
      </c>
      <c r="F162" s="78" t="s">
        <v>290</v>
      </c>
      <c r="G162" s="78" t="s">
        <v>282</v>
      </c>
      <c r="H162" s="78">
        <v>0.4</v>
      </c>
      <c r="I162" s="82"/>
      <c r="J162" s="78"/>
      <c r="K162" s="82">
        <v>2</v>
      </c>
      <c r="L162" s="82"/>
      <c r="M162" s="82"/>
      <c r="N162" s="82"/>
      <c r="O162" s="82"/>
      <c r="P162" s="82"/>
      <c r="Q162" s="82"/>
      <c r="R162" s="15">
        <f t="shared" si="9"/>
        <v>0.297</v>
      </c>
      <c r="S162" s="132"/>
    </row>
    <row r="163" spans="1:19">
      <c r="A163" s="78">
        <v>158</v>
      </c>
      <c r="B163" s="78" t="s">
        <v>1165</v>
      </c>
      <c r="C163" s="78" t="s">
        <v>1399</v>
      </c>
      <c r="D163" s="136" t="s">
        <v>1424</v>
      </c>
      <c r="E163" s="124" t="s">
        <v>1425</v>
      </c>
      <c r="F163" s="78" t="s">
        <v>1426</v>
      </c>
      <c r="G163" s="78" t="s">
        <v>282</v>
      </c>
      <c r="H163" s="78">
        <v>1.7</v>
      </c>
      <c r="I163" s="82">
        <v>1272</v>
      </c>
      <c r="J163" s="78"/>
      <c r="K163" s="82"/>
      <c r="L163" s="82"/>
      <c r="M163" s="82"/>
      <c r="N163" s="82"/>
      <c r="O163" s="82"/>
      <c r="P163" s="82"/>
      <c r="Q163" s="82"/>
      <c r="R163" s="15">
        <f t="shared" si="9"/>
        <v>18.444</v>
      </c>
      <c r="S163" s="132"/>
    </row>
    <row r="164" spans="1:19">
      <c r="A164" s="78">
        <v>159</v>
      </c>
      <c r="B164" s="78" t="s">
        <v>1165</v>
      </c>
      <c r="C164" s="78" t="s">
        <v>1399</v>
      </c>
      <c r="D164" s="136" t="s">
        <v>1427</v>
      </c>
      <c r="E164" s="124" t="s">
        <v>1428</v>
      </c>
      <c r="F164" s="78" t="s">
        <v>303</v>
      </c>
      <c r="G164" s="78" t="s">
        <v>1429</v>
      </c>
      <c r="H164" s="78">
        <v>1</v>
      </c>
      <c r="I164" s="78">
        <v>400</v>
      </c>
      <c r="J164" s="78"/>
      <c r="K164" s="78"/>
      <c r="L164" s="78"/>
      <c r="M164" s="78"/>
      <c r="N164" s="78"/>
      <c r="O164" s="78"/>
      <c r="P164" s="78"/>
      <c r="Q164" s="78"/>
      <c r="R164" s="15">
        <f t="shared" si="9"/>
        <v>5.8</v>
      </c>
      <c r="S164" s="132"/>
    </row>
    <row r="165" spans="1:19">
      <c r="A165" s="78">
        <v>160</v>
      </c>
      <c r="B165" s="78" t="s">
        <v>1165</v>
      </c>
      <c r="C165" s="78" t="s">
        <v>1399</v>
      </c>
      <c r="D165" s="136" t="s">
        <v>1430</v>
      </c>
      <c r="E165" s="124" t="s">
        <v>1431</v>
      </c>
      <c r="F165" s="78" t="s">
        <v>274</v>
      </c>
      <c r="G165" s="78" t="s">
        <v>303</v>
      </c>
      <c r="H165" s="78">
        <v>0.3</v>
      </c>
      <c r="I165" s="82"/>
      <c r="J165" s="78"/>
      <c r="K165" s="82">
        <v>1</v>
      </c>
      <c r="L165" s="78"/>
      <c r="M165" s="78"/>
      <c r="N165" s="78"/>
      <c r="O165" s="78"/>
      <c r="P165" s="78"/>
      <c r="Q165" s="78"/>
      <c r="R165" s="15">
        <f t="shared" si="9"/>
        <v>0.1485</v>
      </c>
      <c r="S165" s="132"/>
    </row>
    <row r="166" spans="1:19">
      <c r="A166" s="78">
        <v>161</v>
      </c>
      <c r="B166" s="78" t="s">
        <v>1165</v>
      </c>
      <c r="C166" s="78" t="s">
        <v>1399</v>
      </c>
      <c r="D166" s="136" t="s">
        <v>1430</v>
      </c>
      <c r="E166" s="124" t="s">
        <v>1431</v>
      </c>
      <c r="F166" s="78" t="s">
        <v>154</v>
      </c>
      <c r="G166" s="78" t="s">
        <v>1402</v>
      </c>
      <c r="H166" s="78">
        <v>0.8</v>
      </c>
      <c r="I166" s="82">
        <v>352</v>
      </c>
      <c r="J166" s="78"/>
      <c r="K166" s="82"/>
      <c r="L166" s="78"/>
      <c r="M166" s="78"/>
      <c r="N166" s="78"/>
      <c r="O166" s="78"/>
      <c r="P166" s="78"/>
      <c r="Q166" s="78"/>
      <c r="R166" s="15">
        <f t="shared" si="9"/>
        <v>5.104</v>
      </c>
      <c r="S166" s="132"/>
    </row>
    <row r="167" spans="1:19">
      <c r="A167" s="78">
        <v>162</v>
      </c>
      <c r="B167" s="78" t="s">
        <v>1165</v>
      </c>
      <c r="C167" s="78" t="s">
        <v>1399</v>
      </c>
      <c r="D167" s="136" t="s">
        <v>1432</v>
      </c>
      <c r="E167" s="124" t="s">
        <v>1433</v>
      </c>
      <c r="F167" s="78" t="s">
        <v>1434</v>
      </c>
      <c r="G167" s="78" t="s">
        <v>1435</v>
      </c>
      <c r="H167" s="78">
        <v>2</v>
      </c>
      <c r="I167" s="82">
        <v>400</v>
      </c>
      <c r="J167" s="78"/>
      <c r="K167" s="82">
        <v>2</v>
      </c>
      <c r="L167" s="78"/>
      <c r="M167" s="78"/>
      <c r="N167" s="78"/>
      <c r="O167" s="78"/>
      <c r="P167" s="78"/>
      <c r="Q167" s="78"/>
      <c r="R167" s="15">
        <f t="shared" ref="R167:R198" si="10">J167*0.4461+K167*0.1485+L167*0.15*0.004+I167*0.0145+M167*0.145+N167*0.015+O167*0.01+P167*0.16+Q167*0.2</f>
        <v>6.097</v>
      </c>
      <c r="S167" s="132"/>
    </row>
    <row r="168" spans="1:19">
      <c r="A168" s="78">
        <v>163</v>
      </c>
      <c r="B168" s="78" t="s">
        <v>1165</v>
      </c>
      <c r="C168" s="78" t="s">
        <v>1399</v>
      </c>
      <c r="D168" s="136" t="s">
        <v>1436</v>
      </c>
      <c r="E168" s="124" t="s">
        <v>1437</v>
      </c>
      <c r="F168" s="78" t="s">
        <v>274</v>
      </c>
      <c r="G168" s="78" t="s">
        <v>1438</v>
      </c>
      <c r="H168" s="78">
        <v>0.6</v>
      </c>
      <c r="I168" s="82">
        <v>200</v>
      </c>
      <c r="J168" s="78"/>
      <c r="K168" s="82">
        <v>1</v>
      </c>
      <c r="L168" s="78"/>
      <c r="M168" s="78"/>
      <c r="N168" s="78"/>
      <c r="O168" s="78"/>
      <c r="P168" s="78"/>
      <c r="Q168" s="78"/>
      <c r="R168" s="15">
        <f t="shared" si="10"/>
        <v>3.0485</v>
      </c>
      <c r="S168" s="132"/>
    </row>
    <row r="169" spans="1:19">
      <c r="A169" s="78">
        <v>164</v>
      </c>
      <c r="B169" s="78" t="s">
        <v>1165</v>
      </c>
      <c r="C169" s="78" t="s">
        <v>1399</v>
      </c>
      <c r="D169" s="136" t="s">
        <v>1439</v>
      </c>
      <c r="E169" s="124" t="s">
        <v>1440</v>
      </c>
      <c r="F169" s="78" t="s">
        <v>286</v>
      </c>
      <c r="G169" s="78" t="s">
        <v>294</v>
      </c>
      <c r="H169" s="78">
        <v>0.8</v>
      </c>
      <c r="I169" s="82">
        <v>200</v>
      </c>
      <c r="J169" s="78"/>
      <c r="K169" s="82"/>
      <c r="L169" s="78"/>
      <c r="M169" s="78"/>
      <c r="N169" s="78"/>
      <c r="O169" s="78"/>
      <c r="P169" s="78"/>
      <c r="Q169" s="78"/>
      <c r="R169" s="15">
        <f t="shared" si="10"/>
        <v>2.9</v>
      </c>
      <c r="S169" s="132"/>
    </row>
    <row r="170" spans="1:19">
      <c r="A170" s="78">
        <v>165</v>
      </c>
      <c r="B170" s="78" t="s">
        <v>1165</v>
      </c>
      <c r="C170" s="78" t="s">
        <v>1399</v>
      </c>
      <c r="D170" s="136" t="s">
        <v>1441</v>
      </c>
      <c r="E170" s="124" t="s">
        <v>1442</v>
      </c>
      <c r="F170" s="78" t="s">
        <v>312</v>
      </c>
      <c r="G170" s="78" t="s">
        <v>293</v>
      </c>
      <c r="H170" s="78">
        <v>0.6</v>
      </c>
      <c r="I170" s="82">
        <v>200</v>
      </c>
      <c r="J170" s="78"/>
      <c r="K170" s="82"/>
      <c r="L170" s="78"/>
      <c r="M170" s="78"/>
      <c r="N170" s="78"/>
      <c r="O170" s="78"/>
      <c r="P170" s="78"/>
      <c r="Q170" s="78"/>
      <c r="R170" s="15">
        <f t="shared" si="10"/>
        <v>2.9</v>
      </c>
      <c r="S170" s="132"/>
    </row>
    <row r="171" spans="1:19">
      <c r="A171" s="78">
        <v>166</v>
      </c>
      <c r="B171" s="78" t="s">
        <v>1165</v>
      </c>
      <c r="C171" s="78" t="s">
        <v>1399</v>
      </c>
      <c r="D171" s="136" t="s">
        <v>1443</v>
      </c>
      <c r="E171" s="124" t="s">
        <v>1444</v>
      </c>
      <c r="F171" s="78" t="s">
        <v>274</v>
      </c>
      <c r="G171" s="78" t="s">
        <v>294</v>
      </c>
      <c r="H171" s="78">
        <v>1</v>
      </c>
      <c r="I171" s="82">
        <v>760</v>
      </c>
      <c r="J171" s="78"/>
      <c r="K171" s="82">
        <v>1</v>
      </c>
      <c r="L171" s="78"/>
      <c r="M171" s="78"/>
      <c r="N171" s="78"/>
      <c r="O171" s="78"/>
      <c r="P171" s="78"/>
      <c r="Q171" s="78"/>
      <c r="R171" s="15">
        <f t="shared" si="10"/>
        <v>11.1685</v>
      </c>
      <c r="S171" s="132"/>
    </row>
    <row r="172" spans="1:19">
      <c r="A172" s="78">
        <v>167</v>
      </c>
      <c r="B172" s="78" t="s">
        <v>1165</v>
      </c>
      <c r="C172" s="78" t="s">
        <v>1399</v>
      </c>
      <c r="D172" s="136" t="s">
        <v>1445</v>
      </c>
      <c r="E172" s="124" t="s">
        <v>1446</v>
      </c>
      <c r="F172" s="78" t="s">
        <v>274</v>
      </c>
      <c r="G172" s="78" t="s">
        <v>1447</v>
      </c>
      <c r="H172" s="78">
        <v>3</v>
      </c>
      <c r="I172" s="82">
        <v>2012</v>
      </c>
      <c r="J172" s="78"/>
      <c r="K172" s="82">
        <v>1</v>
      </c>
      <c r="L172" s="78"/>
      <c r="M172" s="78"/>
      <c r="N172" s="78"/>
      <c r="O172" s="78"/>
      <c r="P172" s="78"/>
      <c r="Q172" s="78"/>
      <c r="R172" s="15">
        <f t="shared" si="10"/>
        <v>29.3225</v>
      </c>
      <c r="S172" s="132"/>
    </row>
    <row r="173" spans="1:19">
      <c r="A173" s="78">
        <v>168</v>
      </c>
      <c r="B173" s="78" t="s">
        <v>1165</v>
      </c>
      <c r="C173" s="78" t="s">
        <v>1399</v>
      </c>
      <c r="D173" s="136" t="s">
        <v>1448</v>
      </c>
      <c r="E173" s="124" t="s">
        <v>1449</v>
      </c>
      <c r="F173" s="78" t="s">
        <v>274</v>
      </c>
      <c r="G173" s="78" t="s">
        <v>294</v>
      </c>
      <c r="H173" s="78">
        <v>1</v>
      </c>
      <c r="I173" s="82">
        <v>300</v>
      </c>
      <c r="J173" s="78"/>
      <c r="K173" s="82"/>
      <c r="L173" s="78"/>
      <c r="M173" s="78"/>
      <c r="N173" s="78"/>
      <c r="O173" s="78"/>
      <c r="P173" s="78"/>
      <c r="Q173" s="78"/>
      <c r="R173" s="15">
        <f t="shared" si="10"/>
        <v>4.35</v>
      </c>
      <c r="S173" s="132"/>
    </row>
    <row r="174" spans="1:19">
      <c r="A174" s="78">
        <v>169</v>
      </c>
      <c r="B174" s="78" t="s">
        <v>1165</v>
      </c>
      <c r="C174" s="78" t="s">
        <v>1399</v>
      </c>
      <c r="D174" s="136" t="s">
        <v>1450</v>
      </c>
      <c r="E174" s="124" t="s">
        <v>1451</v>
      </c>
      <c r="F174" s="78" t="s">
        <v>289</v>
      </c>
      <c r="G174" s="78" t="s">
        <v>298</v>
      </c>
      <c r="H174" s="78">
        <v>2.5</v>
      </c>
      <c r="I174" s="82">
        <v>900</v>
      </c>
      <c r="J174" s="78"/>
      <c r="K174" s="82"/>
      <c r="L174" s="78"/>
      <c r="M174" s="78"/>
      <c r="N174" s="78"/>
      <c r="O174" s="78"/>
      <c r="P174" s="78"/>
      <c r="Q174" s="78"/>
      <c r="R174" s="15">
        <f t="shared" si="10"/>
        <v>13.05</v>
      </c>
      <c r="S174" s="132"/>
    </row>
    <row r="175" spans="1:19">
      <c r="A175" s="78">
        <v>170</v>
      </c>
      <c r="B175" s="78" t="s">
        <v>1165</v>
      </c>
      <c r="C175" s="78" t="s">
        <v>1399</v>
      </c>
      <c r="D175" s="136" t="s">
        <v>1452</v>
      </c>
      <c r="E175" s="124" t="s">
        <v>1453</v>
      </c>
      <c r="F175" s="78" t="s">
        <v>274</v>
      </c>
      <c r="G175" s="78" t="s">
        <v>286</v>
      </c>
      <c r="H175" s="78">
        <v>0.2</v>
      </c>
      <c r="I175" s="82"/>
      <c r="J175" s="78"/>
      <c r="K175" s="82">
        <v>1</v>
      </c>
      <c r="L175" s="78"/>
      <c r="M175" s="78"/>
      <c r="N175" s="78"/>
      <c r="O175" s="78"/>
      <c r="P175" s="78"/>
      <c r="Q175" s="78"/>
      <c r="R175" s="15">
        <f t="shared" si="10"/>
        <v>0.1485</v>
      </c>
      <c r="S175" s="132"/>
    </row>
    <row r="176" spans="1:19">
      <c r="A176" s="78">
        <v>171</v>
      </c>
      <c r="B176" s="78" t="s">
        <v>1165</v>
      </c>
      <c r="C176" s="78" t="s">
        <v>1399</v>
      </c>
      <c r="D176" s="136" t="s">
        <v>1452</v>
      </c>
      <c r="E176" s="124" t="s">
        <v>1453</v>
      </c>
      <c r="F176" s="78" t="s">
        <v>1454</v>
      </c>
      <c r="G176" s="78" t="s">
        <v>1455</v>
      </c>
      <c r="H176" s="78">
        <v>2.2</v>
      </c>
      <c r="I176" s="82">
        <v>592</v>
      </c>
      <c r="J176" s="78"/>
      <c r="K176" s="82">
        <v>2</v>
      </c>
      <c r="L176" s="78"/>
      <c r="M176" s="78"/>
      <c r="N176" s="78"/>
      <c r="O176" s="78"/>
      <c r="P176" s="78"/>
      <c r="Q176" s="78"/>
      <c r="R176" s="15">
        <f t="shared" si="10"/>
        <v>8.881</v>
      </c>
      <c r="S176" s="132"/>
    </row>
    <row r="177" spans="1:19">
      <c r="A177" s="78">
        <v>172</v>
      </c>
      <c r="B177" s="78" t="s">
        <v>1165</v>
      </c>
      <c r="C177" s="78" t="s">
        <v>1399</v>
      </c>
      <c r="D177" s="136" t="s">
        <v>1456</v>
      </c>
      <c r="E177" s="124" t="s">
        <v>1457</v>
      </c>
      <c r="F177" s="78" t="s">
        <v>274</v>
      </c>
      <c r="G177" s="78" t="s">
        <v>286</v>
      </c>
      <c r="H177" s="78">
        <v>0.2</v>
      </c>
      <c r="I177" s="82"/>
      <c r="J177" s="78"/>
      <c r="K177" s="82">
        <v>1</v>
      </c>
      <c r="L177" s="78"/>
      <c r="M177" s="78"/>
      <c r="N177" s="78"/>
      <c r="O177" s="78"/>
      <c r="P177" s="78"/>
      <c r="Q177" s="78"/>
      <c r="R177" s="15">
        <f t="shared" si="10"/>
        <v>0.1485</v>
      </c>
      <c r="S177" s="132"/>
    </row>
    <row r="178" spans="1:19">
      <c r="A178" s="78">
        <v>173</v>
      </c>
      <c r="B178" s="78" t="s">
        <v>1165</v>
      </c>
      <c r="C178" s="78" t="s">
        <v>1399</v>
      </c>
      <c r="D178" s="136" t="s">
        <v>1458</v>
      </c>
      <c r="E178" s="124" t="s">
        <v>1459</v>
      </c>
      <c r="F178" s="78" t="s">
        <v>286</v>
      </c>
      <c r="G178" s="78" t="s">
        <v>293</v>
      </c>
      <c r="H178" s="78">
        <v>0.4</v>
      </c>
      <c r="I178" s="82">
        <v>52</v>
      </c>
      <c r="J178" s="78"/>
      <c r="K178" s="82"/>
      <c r="L178" s="78"/>
      <c r="M178" s="78"/>
      <c r="N178" s="78"/>
      <c r="O178" s="78"/>
      <c r="P178" s="78"/>
      <c r="Q178" s="78"/>
      <c r="R178" s="15">
        <f t="shared" si="10"/>
        <v>0.754</v>
      </c>
      <c r="S178" s="132"/>
    </row>
    <row r="179" spans="1:19">
      <c r="A179" s="78">
        <v>174</v>
      </c>
      <c r="B179" s="78" t="s">
        <v>1165</v>
      </c>
      <c r="C179" s="78" t="s">
        <v>1399</v>
      </c>
      <c r="D179" s="136" t="s">
        <v>1460</v>
      </c>
      <c r="E179" s="124" t="s">
        <v>1461</v>
      </c>
      <c r="F179" s="78" t="s">
        <v>289</v>
      </c>
      <c r="G179" s="78" t="s">
        <v>1462</v>
      </c>
      <c r="H179" s="78">
        <v>2</v>
      </c>
      <c r="I179" s="82">
        <v>740</v>
      </c>
      <c r="J179" s="78"/>
      <c r="K179" s="82"/>
      <c r="L179" s="78"/>
      <c r="M179" s="78"/>
      <c r="N179" s="78"/>
      <c r="O179" s="78"/>
      <c r="P179" s="78"/>
      <c r="Q179" s="78"/>
      <c r="R179" s="15">
        <f t="shared" si="10"/>
        <v>10.73</v>
      </c>
      <c r="S179" s="132"/>
    </row>
    <row r="180" spans="1:19">
      <c r="A180" s="78">
        <v>175</v>
      </c>
      <c r="B180" s="78" t="s">
        <v>1165</v>
      </c>
      <c r="C180" s="78" t="s">
        <v>1399</v>
      </c>
      <c r="D180" s="136" t="s">
        <v>1463</v>
      </c>
      <c r="E180" s="124" t="s">
        <v>1464</v>
      </c>
      <c r="F180" s="78" t="s">
        <v>303</v>
      </c>
      <c r="G180" s="78" t="s">
        <v>282</v>
      </c>
      <c r="H180" s="78">
        <v>1.4</v>
      </c>
      <c r="I180" s="82">
        <v>500</v>
      </c>
      <c r="J180" s="78"/>
      <c r="K180" s="82">
        <v>1</v>
      </c>
      <c r="L180" s="78"/>
      <c r="M180" s="78"/>
      <c r="N180" s="78"/>
      <c r="O180" s="78"/>
      <c r="P180" s="78"/>
      <c r="Q180" s="78"/>
      <c r="R180" s="15">
        <f t="shared" si="10"/>
        <v>7.3985</v>
      </c>
      <c r="S180" s="132"/>
    </row>
    <row r="181" spans="1:19">
      <c r="A181" s="78">
        <v>176</v>
      </c>
      <c r="B181" s="78" t="s">
        <v>1165</v>
      </c>
      <c r="C181" s="78" t="s">
        <v>1399</v>
      </c>
      <c r="D181" s="136" t="s">
        <v>1465</v>
      </c>
      <c r="E181" s="124" t="s">
        <v>1466</v>
      </c>
      <c r="F181" s="78" t="s">
        <v>274</v>
      </c>
      <c r="G181" s="78" t="s">
        <v>286</v>
      </c>
      <c r="H181" s="78">
        <v>0.2</v>
      </c>
      <c r="I181" s="82"/>
      <c r="J181" s="78"/>
      <c r="K181" s="82">
        <v>1</v>
      </c>
      <c r="L181" s="78"/>
      <c r="M181" s="78"/>
      <c r="N181" s="78"/>
      <c r="O181" s="78"/>
      <c r="P181" s="78"/>
      <c r="Q181" s="78"/>
      <c r="R181" s="15">
        <f t="shared" si="10"/>
        <v>0.1485</v>
      </c>
      <c r="S181" s="132"/>
    </row>
    <row r="182" spans="1:19">
      <c r="A182" s="78">
        <v>177</v>
      </c>
      <c r="B182" s="78" t="s">
        <v>1165</v>
      </c>
      <c r="C182" s="78" t="s">
        <v>1399</v>
      </c>
      <c r="D182" s="136" t="s">
        <v>1467</v>
      </c>
      <c r="E182" s="124" t="s">
        <v>1468</v>
      </c>
      <c r="F182" s="78" t="s">
        <v>274</v>
      </c>
      <c r="G182" s="78" t="s">
        <v>1402</v>
      </c>
      <c r="H182" s="78">
        <v>1.2</v>
      </c>
      <c r="I182" s="75">
        <v>352</v>
      </c>
      <c r="J182" s="78"/>
      <c r="K182" s="82">
        <v>5</v>
      </c>
      <c r="L182" s="78"/>
      <c r="M182" s="78"/>
      <c r="N182" s="78"/>
      <c r="O182" s="78"/>
      <c r="P182" s="78"/>
      <c r="Q182" s="78"/>
      <c r="R182" s="15">
        <f t="shared" si="10"/>
        <v>5.8465</v>
      </c>
      <c r="S182" s="132"/>
    </row>
    <row r="183" spans="1:19">
      <c r="A183" s="78">
        <v>178</v>
      </c>
      <c r="B183" s="78" t="s">
        <v>1165</v>
      </c>
      <c r="C183" s="78" t="s">
        <v>1399</v>
      </c>
      <c r="D183" s="136" t="s">
        <v>1469</v>
      </c>
      <c r="E183" s="124" t="s">
        <v>1470</v>
      </c>
      <c r="F183" s="78" t="s">
        <v>274</v>
      </c>
      <c r="G183" s="78" t="s">
        <v>290</v>
      </c>
      <c r="H183" s="78">
        <v>1.3</v>
      </c>
      <c r="I183" s="82"/>
      <c r="J183" s="78"/>
      <c r="K183" s="82">
        <v>2</v>
      </c>
      <c r="L183" s="78"/>
      <c r="M183" s="78"/>
      <c r="N183" s="78"/>
      <c r="O183" s="78"/>
      <c r="P183" s="78"/>
      <c r="Q183" s="78"/>
      <c r="R183" s="15">
        <f t="shared" si="10"/>
        <v>0.297</v>
      </c>
      <c r="S183" s="132"/>
    </row>
    <row r="184" spans="1:19">
      <c r="A184" s="78">
        <v>179</v>
      </c>
      <c r="B184" s="78" t="s">
        <v>1165</v>
      </c>
      <c r="C184" s="78" t="s">
        <v>1399</v>
      </c>
      <c r="D184" s="136" t="s">
        <v>1471</v>
      </c>
      <c r="E184" s="124" t="s">
        <v>1472</v>
      </c>
      <c r="F184" s="78" t="s">
        <v>303</v>
      </c>
      <c r="G184" s="78" t="s">
        <v>1473</v>
      </c>
      <c r="H184" s="78">
        <v>0.6</v>
      </c>
      <c r="I184" s="82">
        <v>200</v>
      </c>
      <c r="J184" s="78"/>
      <c r="K184" s="82"/>
      <c r="L184" s="78"/>
      <c r="M184" s="78"/>
      <c r="N184" s="78"/>
      <c r="O184" s="78"/>
      <c r="P184" s="78"/>
      <c r="Q184" s="78"/>
      <c r="R184" s="15">
        <f t="shared" si="10"/>
        <v>2.9</v>
      </c>
      <c r="S184" s="132"/>
    </row>
    <row r="185" spans="1:19">
      <c r="A185" s="78">
        <v>180</v>
      </c>
      <c r="B185" s="78" t="s">
        <v>1165</v>
      </c>
      <c r="C185" s="78" t="s">
        <v>1399</v>
      </c>
      <c r="D185" s="136" t="s">
        <v>1474</v>
      </c>
      <c r="E185" s="124" t="s">
        <v>1475</v>
      </c>
      <c r="F185" s="78" t="s">
        <v>274</v>
      </c>
      <c r="G185" s="78" t="s">
        <v>286</v>
      </c>
      <c r="H185" s="78">
        <v>0.2</v>
      </c>
      <c r="I185" s="82">
        <v>72</v>
      </c>
      <c r="J185" s="78"/>
      <c r="K185" s="82">
        <v>1</v>
      </c>
      <c r="L185" s="78"/>
      <c r="M185" s="78"/>
      <c r="N185" s="78"/>
      <c r="O185" s="78"/>
      <c r="P185" s="78"/>
      <c r="Q185" s="78"/>
      <c r="R185" s="15">
        <f t="shared" si="10"/>
        <v>1.1925</v>
      </c>
      <c r="S185" s="132"/>
    </row>
    <row r="186" spans="1:19">
      <c r="A186" s="78">
        <v>181</v>
      </c>
      <c r="B186" s="78" t="s">
        <v>1165</v>
      </c>
      <c r="C186" s="78" t="s">
        <v>1476</v>
      </c>
      <c r="D186" s="78" t="s">
        <v>1477</v>
      </c>
      <c r="E186" s="78" t="s">
        <v>1478</v>
      </c>
      <c r="F186" s="78" t="s">
        <v>1479</v>
      </c>
      <c r="G186" s="78" t="s">
        <v>1480</v>
      </c>
      <c r="H186" s="78">
        <v>2.7</v>
      </c>
      <c r="I186" s="82">
        <v>600</v>
      </c>
      <c r="J186" s="78"/>
      <c r="K186" s="82">
        <v>2</v>
      </c>
      <c r="L186" s="82"/>
      <c r="M186" s="82">
        <v>5</v>
      </c>
      <c r="N186" s="82"/>
      <c r="O186" s="82"/>
      <c r="P186" s="82"/>
      <c r="Q186" s="82"/>
      <c r="R186" s="15">
        <f t="shared" si="10"/>
        <v>9.722</v>
      </c>
      <c r="S186" s="67"/>
    </row>
    <row r="187" spans="1:19">
      <c r="A187" s="78">
        <v>182</v>
      </c>
      <c r="B187" s="78" t="s">
        <v>1165</v>
      </c>
      <c r="C187" s="78" t="s">
        <v>1476</v>
      </c>
      <c r="D187" s="78" t="s">
        <v>1477</v>
      </c>
      <c r="E187" s="78" t="s">
        <v>1478</v>
      </c>
      <c r="F187" s="78" t="s">
        <v>1447</v>
      </c>
      <c r="G187" s="78" t="s">
        <v>1455</v>
      </c>
      <c r="H187" s="78">
        <v>2</v>
      </c>
      <c r="I187" s="82">
        <v>1100</v>
      </c>
      <c r="J187" s="78"/>
      <c r="K187" s="82">
        <v>2</v>
      </c>
      <c r="L187" s="82"/>
      <c r="M187" s="82"/>
      <c r="N187" s="82"/>
      <c r="O187" s="82"/>
      <c r="P187" s="82"/>
      <c r="Q187" s="82"/>
      <c r="R187" s="15">
        <f t="shared" si="10"/>
        <v>16.247</v>
      </c>
      <c r="S187" s="67"/>
    </row>
    <row r="188" spans="1:19">
      <c r="A188" s="78">
        <v>183</v>
      </c>
      <c r="B188" s="78" t="s">
        <v>1165</v>
      </c>
      <c r="C188" s="78" t="s">
        <v>1476</v>
      </c>
      <c r="D188" s="78" t="s">
        <v>1481</v>
      </c>
      <c r="E188" s="78" t="s">
        <v>1482</v>
      </c>
      <c r="F188" s="78" t="s">
        <v>274</v>
      </c>
      <c r="G188" s="78" t="s">
        <v>294</v>
      </c>
      <c r="H188" s="78">
        <v>1</v>
      </c>
      <c r="I188" s="82">
        <v>120</v>
      </c>
      <c r="J188" s="78"/>
      <c r="K188" s="82">
        <v>2</v>
      </c>
      <c r="L188" s="82"/>
      <c r="M188" s="82">
        <v>6</v>
      </c>
      <c r="N188" s="82"/>
      <c r="O188" s="82"/>
      <c r="P188" s="82"/>
      <c r="Q188" s="82"/>
      <c r="R188" s="15">
        <f t="shared" si="10"/>
        <v>2.907</v>
      </c>
      <c r="S188" s="67"/>
    </row>
    <row r="189" spans="1:19">
      <c r="A189" s="78">
        <v>184</v>
      </c>
      <c r="B189" s="78" t="s">
        <v>1165</v>
      </c>
      <c r="C189" s="78" t="s">
        <v>1476</v>
      </c>
      <c r="D189" s="78" t="s">
        <v>1483</v>
      </c>
      <c r="E189" s="78" t="s">
        <v>1484</v>
      </c>
      <c r="F189" s="78" t="s">
        <v>303</v>
      </c>
      <c r="G189" s="78" t="s">
        <v>294</v>
      </c>
      <c r="H189" s="78">
        <v>0.7</v>
      </c>
      <c r="I189" s="82">
        <v>600</v>
      </c>
      <c r="J189" s="78"/>
      <c r="K189" s="82">
        <v>2</v>
      </c>
      <c r="L189" s="82"/>
      <c r="M189" s="82"/>
      <c r="N189" s="82"/>
      <c r="O189" s="82">
        <v>20</v>
      </c>
      <c r="P189" s="82"/>
      <c r="Q189" s="82"/>
      <c r="R189" s="15">
        <f t="shared" si="10"/>
        <v>9.197</v>
      </c>
      <c r="S189" s="67"/>
    </row>
    <row r="190" spans="1:19">
      <c r="A190" s="78">
        <v>185</v>
      </c>
      <c r="B190" s="78" t="s">
        <v>1165</v>
      </c>
      <c r="C190" s="78" t="s">
        <v>1476</v>
      </c>
      <c r="D190" s="78" t="s">
        <v>1485</v>
      </c>
      <c r="E190" s="78" t="s">
        <v>1486</v>
      </c>
      <c r="F190" s="78" t="s">
        <v>312</v>
      </c>
      <c r="G190" s="78" t="s">
        <v>1403</v>
      </c>
      <c r="H190" s="78">
        <v>1.5</v>
      </c>
      <c r="I190" s="82"/>
      <c r="J190" s="78"/>
      <c r="K190" s="82"/>
      <c r="L190" s="82"/>
      <c r="M190" s="82"/>
      <c r="N190" s="82"/>
      <c r="O190" s="82"/>
      <c r="P190" s="82">
        <v>4</v>
      </c>
      <c r="Q190" s="82">
        <v>2</v>
      </c>
      <c r="R190" s="15">
        <f t="shared" si="10"/>
        <v>1.04</v>
      </c>
      <c r="S190" s="67"/>
    </row>
    <row r="191" spans="1:19">
      <c r="A191" s="75">
        <v>186</v>
      </c>
      <c r="B191" s="75" t="s">
        <v>1165</v>
      </c>
      <c r="C191" s="75" t="s">
        <v>1487</v>
      </c>
      <c r="D191" s="76" t="s">
        <v>1488</v>
      </c>
      <c r="E191" s="75" t="s">
        <v>1489</v>
      </c>
      <c r="F191" s="76" t="s">
        <v>79</v>
      </c>
      <c r="G191" s="76" t="s">
        <v>72</v>
      </c>
      <c r="H191" s="5">
        <v>0.1</v>
      </c>
      <c r="I191" s="75"/>
      <c r="J191" s="76"/>
      <c r="K191" s="75">
        <v>2</v>
      </c>
      <c r="L191" s="75"/>
      <c r="M191" s="75"/>
      <c r="N191" s="75"/>
      <c r="O191" s="75"/>
      <c r="P191" s="75"/>
      <c r="Q191" s="75"/>
      <c r="R191" s="15">
        <f t="shared" si="10"/>
        <v>0.297</v>
      </c>
      <c r="S191" s="137"/>
    </row>
    <row r="192" spans="1:19">
      <c r="A192" s="75">
        <v>187</v>
      </c>
      <c r="B192" s="75" t="s">
        <v>1165</v>
      </c>
      <c r="C192" s="75" t="s">
        <v>1487</v>
      </c>
      <c r="D192" s="76" t="s">
        <v>1490</v>
      </c>
      <c r="E192" s="75" t="s">
        <v>1491</v>
      </c>
      <c r="F192" s="75" t="s">
        <v>53</v>
      </c>
      <c r="G192" s="75" t="s">
        <v>75</v>
      </c>
      <c r="H192" s="75">
        <v>0.1</v>
      </c>
      <c r="I192" s="75"/>
      <c r="J192" s="75"/>
      <c r="K192" s="75">
        <v>2</v>
      </c>
      <c r="L192" s="75"/>
      <c r="M192" s="75"/>
      <c r="N192" s="75"/>
      <c r="O192" s="75"/>
      <c r="P192" s="75"/>
      <c r="Q192" s="75"/>
      <c r="R192" s="15">
        <f t="shared" si="10"/>
        <v>0.297</v>
      </c>
      <c r="S192" s="137"/>
    </row>
    <row r="193" spans="1:19">
      <c r="A193" s="75">
        <v>188</v>
      </c>
      <c r="B193" s="75" t="s">
        <v>1165</v>
      </c>
      <c r="C193" s="75" t="s">
        <v>1487</v>
      </c>
      <c r="D193" s="76" t="s">
        <v>1492</v>
      </c>
      <c r="E193" s="75" t="s">
        <v>1493</v>
      </c>
      <c r="F193" s="75" t="s">
        <v>100</v>
      </c>
      <c r="G193" s="75" t="s">
        <v>53</v>
      </c>
      <c r="H193" s="75">
        <v>0.1</v>
      </c>
      <c r="I193" s="75"/>
      <c r="J193" s="75"/>
      <c r="K193" s="75">
        <v>2</v>
      </c>
      <c r="L193" s="75"/>
      <c r="M193" s="75"/>
      <c r="N193" s="75"/>
      <c r="O193" s="75"/>
      <c r="P193" s="75"/>
      <c r="Q193" s="75"/>
      <c r="R193" s="15">
        <f t="shared" si="10"/>
        <v>0.297</v>
      </c>
      <c r="S193" s="137"/>
    </row>
    <row r="194" spans="1:19">
      <c r="A194" s="75">
        <v>189</v>
      </c>
      <c r="B194" s="75" t="s">
        <v>1165</v>
      </c>
      <c r="C194" s="75" t="s">
        <v>1487</v>
      </c>
      <c r="D194" s="76" t="s">
        <v>1492</v>
      </c>
      <c r="E194" s="75" t="s">
        <v>1493</v>
      </c>
      <c r="F194" s="75" t="s">
        <v>83</v>
      </c>
      <c r="G194" s="75" t="s">
        <v>106</v>
      </c>
      <c r="H194" s="75">
        <v>0.1</v>
      </c>
      <c r="I194" s="75"/>
      <c r="J194" s="75"/>
      <c r="K194" s="75"/>
      <c r="L194" s="75"/>
      <c r="M194" s="75"/>
      <c r="N194" s="75">
        <v>2</v>
      </c>
      <c r="O194" s="75"/>
      <c r="P194" s="75"/>
      <c r="Q194" s="75"/>
      <c r="R194" s="15">
        <f t="shared" si="10"/>
        <v>0.03</v>
      </c>
      <c r="S194" s="137"/>
    </row>
    <row r="195" spans="1:19">
      <c r="A195" s="75">
        <v>190</v>
      </c>
      <c r="B195" s="75" t="s">
        <v>1165</v>
      </c>
      <c r="C195" s="75" t="s">
        <v>1487</v>
      </c>
      <c r="D195" s="76" t="s">
        <v>1494</v>
      </c>
      <c r="E195" s="75" t="s">
        <v>1495</v>
      </c>
      <c r="F195" s="75" t="s">
        <v>75</v>
      </c>
      <c r="G195" s="75" t="s">
        <v>154</v>
      </c>
      <c r="H195" s="75">
        <v>0.2</v>
      </c>
      <c r="I195" s="75"/>
      <c r="J195" s="75"/>
      <c r="K195" s="75">
        <v>2</v>
      </c>
      <c r="L195" s="75"/>
      <c r="M195" s="75"/>
      <c r="N195" s="75"/>
      <c r="O195" s="75"/>
      <c r="P195" s="75"/>
      <c r="Q195" s="75"/>
      <c r="R195" s="15">
        <f t="shared" si="10"/>
        <v>0.297</v>
      </c>
      <c r="S195" s="137"/>
    </row>
    <row r="196" spans="1:19">
      <c r="A196" s="75">
        <v>191</v>
      </c>
      <c r="B196" s="75" t="s">
        <v>1165</v>
      </c>
      <c r="C196" s="75" t="s">
        <v>1487</v>
      </c>
      <c r="D196" s="76" t="s">
        <v>1494</v>
      </c>
      <c r="E196" s="75" t="s">
        <v>1495</v>
      </c>
      <c r="F196" s="75" t="s">
        <v>186</v>
      </c>
      <c r="G196" s="75" t="s">
        <v>79</v>
      </c>
      <c r="H196" s="75">
        <v>0.2</v>
      </c>
      <c r="I196" s="75"/>
      <c r="J196" s="75"/>
      <c r="K196" s="75">
        <v>2</v>
      </c>
      <c r="L196" s="75"/>
      <c r="M196" s="75"/>
      <c r="N196" s="75"/>
      <c r="O196" s="75"/>
      <c r="P196" s="75">
        <v>1</v>
      </c>
      <c r="Q196" s="75"/>
      <c r="R196" s="15">
        <f t="shared" si="10"/>
        <v>0.457</v>
      </c>
      <c r="S196" s="138"/>
    </row>
    <row r="197" spans="1:19">
      <c r="A197" s="75">
        <v>192</v>
      </c>
      <c r="B197" s="75" t="s">
        <v>1165</v>
      </c>
      <c r="C197" s="75" t="s">
        <v>1487</v>
      </c>
      <c r="D197" s="76" t="s">
        <v>1496</v>
      </c>
      <c r="E197" s="75" t="s">
        <v>1497</v>
      </c>
      <c r="F197" s="75" t="s">
        <v>53</v>
      </c>
      <c r="G197" s="75" t="s">
        <v>75</v>
      </c>
      <c r="H197" s="75">
        <v>0.1</v>
      </c>
      <c r="I197" s="75"/>
      <c r="J197" s="75"/>
      <c r="K197" s="75"/>
      <c r="L197" s="75"/>
      <c r="M197" s="75"/>
      <c r="N197" s="75">
        <v>4</v>
      </c>
      <c r="O197" s="75"/>
      <c r="P197" s="75"/>
      <c r="Q197" s="75"/>
      <c r="R197" s="15">
        <f t="shared" si="10"/>
        <v>0.06</v>
      </c>
      <c r="S197" s="137"/>
    </row>
    <row r="198" spans="1:19">
      <c r="A198" s="75">
        <v>193</v>
      </c>
      <c r="B198" s="75" t="s">
        <v>1165</v>
      </c>
      <c r="C198" s="75" t="s">
        <v>1487</v>
      </c>
      <c r="D198" s="76" t="s">
        <v>1496</v>
      </c>
      <c r="E198" s="75" t="s">
        <v>1497</v>
      </c>
      <c r="F198" s="75" t="s">
        <v>163</v>
      </c>
      <c r="G198" s="75" t="s">
        <v>83</v>
      </c>
      <c r="H198" s="75">
        <v>0.2</v>
      </c>
      <c r="I198" s="75"/>
      <c r="J198" s="75"/>
      <c r="K198" s="75"/>
      <c r="L198" s="75"/>
      <c r="M198" s="75">
        <v>3</v>
      </c>
      <c r="N198" s="75"/>
      <c r="O198" s="75"/>
      <c r="P198" s="75"/>
      <c r="Q198" s="75"/>
      <c r="R198" s="15">
        <f t="shared" ref="R198" si="11">J198*0.4461+K198*0.1485+L198*0.15*0.004+I198*0.0145+M198*0.145+N198*0.015+O198*0.01+P198*0.16+Q198*0.2</f>
        <v>0.435</v>
      </c>
      <c r="S198" s="137"/>
    </row>
    <row r="199" spans="1:19">
      <c r="A199" s="75">
        <v>194</v>
      </c>
      <c r="B199" s="75" t="s">
        <v>1165</v>
      </c>
      <c r="C199" s="75" t="s">
        <v>1487</v>
      </c>
      <c r="D199" s="76" t="s">
        <v>1496</v>
      </c>
      <c r="E199" s="75" t="s">
        <v>1497</v>
      </c>
      <c r="F199" s="75" t="s">
        <v>106</v>
      </c>
      <c r="G199" s="75" t="s">
        <v>207</v>
      </c>
      <c r="H199" s="75">
        <v>0.2</v>
      </c>
      <c r="I199" s="75"/>
      <c r="J199" s="75"/>
      <c r="K199" s="75"/>
      <c r="L199" s="75"/>
      <c r="M199" s="75">
        <v>3</v>
      </c>
      <c r="N199" s="75"/>
      <c r="O199" s="75"/>
      <c r="P199" s="75"/>
      <c r="Q199" s="75"/>
      <c r="R199" s="15">
        <f t="shared" ref="R199:R229" si="12">J199*0.4461+K199*0.1485+L199*0.15*0.004+I199*0.0145+M199*0.145+N199*0.015+O199*0.01+P199*0.16+Q199*0.2</f>
        <v>0.435</v>
      </c>
      <c r="S199" s="137"/>
    </row>
    <row r="200" spans="1:19">
      <c r="A200" s="75">
        <v>195</v>
      </c>
      <c r="B200" s="75" t="s">
        <v>1165</v>
      </c>
      <c r="C200" s="75" t="s">
        <v>1487</v>
      </c>
      <c r="D200" s="76" t="s">
        <v>1496</v>
      </c>
      <c r="E200" s="75" t="s">
        <v>1497</v>
      </c>
      <c r="F200" s="75" t="s">
        <v>64</v>
      </c>
      <c r="G200" s="75" t="s">
        <v>49</v>
      </c>
      <c r="H200" s="75">
        <v>0.2</v>
      </c>
      <c r="I200" s="75"/>
      <c r="J200" s="75"/>
      <c r="K200" s="75">
        <v>2</v>
      </c>
      <c r="L200" s="75"/>
      <c r="M200" s="75"/>
      <c r="N200" s="75"/>
      <c r="O200" s="75"/>
      <c r="P200" s="75"/>
      <c r="Q200" s="75"/>
      <c r="R200" s="15">
        <f t="shared" si="12"/>
        <v>0.297</v>
      </c>
      <c r="S200" s="137"/>
    </row>
    <row r="201" spans="1:19">
      <c r="A201" s="75">
        <v>196</v>
      </c>
      <c r="B201" s="75" t="s">
        <v>1165</v>
      </c>
      <c r="C201" s="75" t="s">
        <v>1487</v>
      </c>
      <c r="D201" s="76" t="s">
        <v>1498</v>
      </c>
      <c r="E201" s="75" t="s">
        <v>1499</v>
      </c>
      <c r="F201" s="75" t="s">
        <v>128</v>
      </c>
      <c r="G201" s="75" t="s">
        <v>54</v>
      </c>
      <c r="H201" s="75">
        <v>0.1</v>
      </c>
      <c r="I201" s="75"/>
      <c r="J201" s="75"/>
      <c r="K201" s="75">
        <v>2</v>
      </c>
      <c r="L201" s="75"/>
      <c r="M201" s="75"/>
      <c r="N201" s="75"/>
      <c r="O201" s="75"/>
      <c r="P201" s="75"/>
      <c r="Q201" s="75"/>
      <c r="R201" s="15">
        <f t="shared" si="12"/>
        <v>0.297</v>
      </c>
      <c r="S201" s="137"/>
    </row>
    <row r="202" spans="1:19">
      <c r="A202" s="75">
        <v>197</v>
      </c>
      <c r="B202" s="75" t="s">
        <v>1165</v>
      </c>
      <c r="C202" s="75" t="s">
        <v>1487</v>
      </c>
      <c r="D202" s="76" t="s">
        <v>1498</v>
      </c>
      <c r="E202" s="75" t="s">
        <v>1499</v>
      </c>
      <c r="F202" s="75" t="s">
        <v>49</v>
      </c>
      <c r="G202" s="75" t="s">
        <v>351</v>
      </c>
      <c r="H202" s="75">
        <v>0.1</v>
      </c>
      <c r="I202" s="75"/>
      <c r="J202" s="75"/>
      <c r="K202" s="75"/>
      <c r="L202" s="75"/>
      <c r="M202" s="75"/>
      <c r="N202" s="75">
        <v>2</v>
      </c>
      <c r="O202" s="75"/>
      <c r="P202" s="75"/>
      <c r="Q202" s="75"/>
      <c r="R202" s="15">
        <f t="shared" si="12"/>
        <v>0.03</v>
      </c>
      <c r="S202" s="137"/>
    </row>
    <row r="203" spans="1:19">
      <c r="A203" s="75">
        <v>198</v>
      </c>
      <c r="B203" s="75" t="s">
        <v>1165</v>
      </c>
      <c r="C203" s="75" t="s">
        <v>1487</v>
      </c>
      <c r="D203" s="76" t="s">
        <v>1498</v>
      </c>
      <c r="E203" s="75" t="s">
        <v>1499</v>
      </c>
      <c r="F203" s="75" t="s">
        <v>351</v>
      </c>
      <c r="G203" s="75" t="s">
        <v>618</v>
      </c>
      <c r="H203" s="75">
        <v>0.1</v>
      </c>
      <c r="I203" s="75"/>
      <c r="J203" s="75"/>
      <c r="K203" s="75"/>
      <c r="L203" s="75"/>
      <c r="M203" s="75">
        <v>3</v>
      </c>
      <c r="N203" s="75"/>
      <c r="O203" s="75"/>
      <c r="P203" s="75"/>
      <c r="Q203" s="75"/>
      <c r="R203" s="15">
        <f t="shared" si="12"/>
        <v>0.435</v>
      </c>
      <c r="S203" s="137"/>
    </row>
    <row r="204" spans="1:19">
      <c r="A204" s="75">
        <v>199</v>
      </c>
      <c r="B204" s="75" t="s">
        <v>1165</v>
      </c>
      <c r="C204" s="75" t="s">
        <v>1487</v>
      </c>
      <c r="D204" s="76" t="s">
        <v>1500</v>
      </c>
      <c r="E204" s="75" t="s">
        <v>1501</v>
      </c>
      <c r="F204" s="75" t="s">
        <v>53</v>
      </c>
      <c r="G204" s="75" t="s">
        <v>75</v>
      </c>
      <c r="H204" s="75">
        <v>0.1</v>
      </c>
      <c r="I204" s="75"/>
      <c r="J204" s="75"/>
      <c r="K204" s="75"/>
      <c r="L204" s="75"/>
      <c r="M204" s="75"/>
      <c r="N204" s="75"/>
      <c r="O204" s="75"/>
      <c r="P204" s="75">
        <v>1</v>
      </c>
      <c r="Q204" s="75"/>
      <c r="R204" s="15">
        <f t="shared" si="12"/>
        <v>0.16</v>
      </c>
      <c r="S204" s="137"/>
    </row>
    <row r="205" spans="1:19">
      <c r="A205" s="75">
        <v>200</v>
      </c>
      <c r="B205" s="75" t="s">
        <v>1165</v>
      </c>
      <c r="C205" s="75" t="s">
        <v>1487</v>
      </c>
      <c r="D205" s="76" t="s">
        <v>1500</v>
      </c>
      <c r="E205" s="75" t="s">
        <v>1501</v>
      </c>
      <c r="F205" s="75" t="s">
        <v>154</v>
      </c>
      <c r="G205" s="75" t="s">
        <v>82</v>
      </c>
      <c r="H205" s="75">
        <v>0.1</v>
      </c>
      <c r="I205" s="75"/>
      <c r="J205" s="75"/>
      <c r="K205" s="75"/>
      <c r="L205" s="75"/>
      <c r="M205" s="75"/>
      <c r="N205" s="75">
        <v>4</v>
      </c>
      <c r="O205" s="75"/>
      <c r="P205" s="75"/>
      <c r="Q205" s="75"/>
      <c r="R205" s="15">
        <f t="shared" si="12"/>
        <v>0.06</v>
      </c>
      <c r="S205" s="137"/>
    </row>
    <row r="206" spans="1:19">
      <c r="A206" s="75">
        <v>201</v>
      </c>
      <c r="B206" s="75" t="s">
        <v>1165</v>
      </c>
      <c r="C206" s="75" t="s">
        <v>1487</v>
      </c>
      <c r="D206" s="76" t="s">
        <v>1502</v>
      </c>
      <c r="E206" s="75" t="s">
        <v>1503</v>
      </c>
      <c r="F206" s="75" t="s">
        <v>258</v>
      </c>
      <c r="G206" s="75" t="s">
        <v>163</v>
      </c>
      <c r="H206" s="75">
        <v>0.1</v>
      </c>
      <c r="I206" s="75"/>
      <c r="J206" s="75"/>
      <c r="K206" s="75"/>
      <c r="L206" s="75"/>
      <c r="M206" s="75"/>
      <c r="N206" s="75">
        <v>4</v>
      </c>
      <c r="O206" s="75"/>
      <c r="P206" s="75"/>
      <c r="Q206" s="75"/>
      <c r="R206" s="15">
        <f t="shared" si="12"/>
        <v>0.06</v>
      </c>
      <c r="S206" s="137"/>
    </row>
    <row r="207" spans="1:19">
      <c r="A207" s="75">
        <v>202</v>
      </c>
      <c r="B207" s="75" t="s">
        <v>1165</v>
      </c>
      <c r="C207" s="75" t="s">
        <v>1487</v>
      </c>
      <c r="D207" s="76" t="s">
        <v>1504</v>
      </c>
      <c r="E207" s="75" t="s">
        <v>1505</v>
      </c>
      <c r="F207" s="75" t="s">
        <v>154</v>
      </c>
      <c r="G207" s="75" t="s">
        <v>82</v>
      </c>
      <c r="H207" s="75">
        <v>0.1</v>
      </c>
      <c r="I207" s="75"/>
      <c r="J207" s="75"/>
      <c r="K207" s="75"/>
      <c r="L207" s="75"/>
      <c r="M207" s="75">
        <v>3</v>
      </c>
      <c r="N207" s="75"/>
      <c r="O207" s="75"/>
      <c r="P207" s="75"/>
      <c r="Q207" s="75"/>
      <c r="R207" s="15">
        <f t="shared" si="12"/>
        <v>0.435</v>
      </c>
      <c r="S207" s="137"/>
    </row>
    <row r="208" spans="1:19">
      <c r="A208" s="75">
        <v>203</v>
      </c>
      <c r="B208" s="75" t="s">
        <v>1165</v>
      </c>
      <c r="C208" s="75" t="s">
        <v>1487</v>
      </c>
      <c r="D208" s="76" t="s">
        <v>1504</v>
      </c>
      <c r="E208" s="75" t="s">
        <v>1505</v>
      </c>
      <c r="F208" s="75" t="s">
        <v>163</v>
      </c>
      <c r="G208" s="75" t="s">
        <v>57</v>
      </c>
      <c r="H208" s="75">
        <v>0.1</v>
      </c>
      <c r="I208" s="75"/>
      <c r="J208" s="75"/>
      <c r="K208" s="75">
        <v>2</v>
      </c>
      <c r="L208" s="75"/>
      <c r="M208" s="75"/>
      <c r="N208" s="75"/>
      <c r="O208" s="75"/>
      <c r="P208" s="75"/>
      <c r="Q208" s="75"/>
      <c r="R208" s="15">
        <f t="shared" si="12"/>
        <v>0.297</v>
      </c>
      <c r="S208" s="137"/>
    </row>
    <row r="209" spans="1:19">
      <c r="A209" s="75">
        <v>204</v>
      </c>
      <c r="B209" s="75" t="s">
        <v>1165</v>
      </c>
      <c r="C209" s="75" t="s">
        <v>1487</v>
      </c>
      <c r="D209" s="76" t="s">
        <v>1506</v>
      </c>
      <c r="E209" s="75" t="s">
        <v>1507</v>
      </c>
      <c r="F209" s="75" t="s">
        <v>112</v>
      </c>
      <c r="G209" s="75" t="s">
        <v>207</v>
      </c>
      <c r="H209" s="75">
        <v>0.1</v>
      </c>
      <c r="I209" s="75"/>
      <c r="J209" s="75"/>
      <c r="K209" s="75">
        <v>2</v>
      </c>
      <c r="L209" s="75"/>
      <c r="M209" s="75"/>
      <c r="N209" s="75"/>
      <c r="O209" s="75"/>
      <c r="P209" s="75"/>
      <c r="Q209" s="75"/>
      <c r="R209" s="15">
        <f t="shared" si="12"/>
        <v>0.297</v>
      </c>
      <c r="S209" s="137"/>
    </row>
    <row r="210" spans="1:19">
      <c r="A210" s="75">
        <v>205</v>
      </c>
      <c r="B210" s="75" t="s">
        <v>1165</v>
      </c>
      <c r="C210" s="75" t="s">
        <v>1487</v>
      </c>
      <c r="D210" s="76" t="s">
        <v>1506</v>
      </c>
      <c r="E210" s="75" t="s">
        <v>1507</v>
      </c>
      <c r="F210" s="75" t="s">
        <v>163</v>
      </c>
      <c r="G210" s="75" t="s">
        <v>57</v>
      </c>
      <c r="H210" s="75">
        <v>0.1</v>
      </c>
      <c r="I210" s="75"/>
      <c r="J210" s="75"/>
      <c r="K210" s="75"/>
      <c r="L210" s="75"/>
      <c r="M210" s="75"/>
      <c r="N210" s="75">
        <v>4</v>
      </c>
      <c r="O210" s="75"/>
      <c r="P210" s="75"/>
      <c r="Q210" s="75"/>
      <c r="R210" s="15">
        <f t="shared" si="12"/>
        <v>0.06</v>
      </c>
      <c r="S210" s="137"/>
    </row>
    <row r="211" spans="1:19">
      <c r="A211" s="75">
        <v>206</v>
      </c>
      <c r="B211" s="75" t="s">
        <v>1165</v>
      </c>
      <c r="C211" s="75" t="s">
        <v>1487</v>
      </c>
      <c r="D211" s="76" t="s">
        <v>1508</v>
      </c>
      <c r="E211" s="75" t="s">
        <v>1509</v>
      </c>
      <c r="F211" s="75" t="s">
        <v>187</v>
      </c>
      <c r="G211" s="75" t="s">
        <v>1240</v>
      </c>
      <c r="H211" s="75">
        <v>3</v>
      </c>
      <c r="I211" s="75">
        <v>2500</v>
      </c>
      <c r="J211" s="75"/>
      <c r="K211" s="75">
        <v>2</v>
      </c>
      <c r="L211" s="75"/>
      <c r="M211" s="75"/>
      <c r="N211" s="75"/>
      <c r="O211" s="75"/>
      <c r="P211" s="75"/>
      <c r="Q211" s="75"/>
      <c r="R211" s="15">
        <f t="shared" si="12"/>
        <v>36.547</v>
      </c>
      <c r="S211" s="138"/>
    </row>
    <row r="212" spans="1:19">
      <c r="A212" s="75">
        <v>207</v>
      </c>
      <c r="B212" s="75" t="s">
        <v>1165</v>
      </c>
      <c r="C212" s="75" t="s">
        <v>1487</v>
      </c>
      <c r="D212" s="76" t="s">
        <v>1510</v>
      </c>
      <c r="E212" s="75" t="s">
        <v>1511</v>
      </c>
      <c r="F212" s="75" t="s">
        <v>83</v>
      </c>
      <c r="G212" s="75" t="s">
        <v>106</v>
      </c>
      <c r="H212" s="75">
        <v>0.1</v>
      </c>
      <c r="I212" s="75"/>
      <c r="J212" s="75"/>
      <c r="K212" s="75">
        <v>2</v>
      </c>
      <c r="L212" s="75"/>
      <c r="M212" s="75"/>
      <c r="N212" s="75"/>
      <c r="O212" s="75"/>
      <c r="P212" s="75"/>
      <c r="Q212" s="75"/>
      <c r="R212" s="15">
        <f t="shared" si="12"/>
        <v>0.297</v>
      </c>
      <c r="S212" s="138"/>
    </row>
    <row r="213" spans="1:19">
      <c r="A213" s="75">
        <v>208</v>
      </c>
      <c r="B213" s="75" t="s">
        <v>1165</v>
      </c>
      <c r="C213" s="75" t="s">
        <v>1487</v>
      </c>
      <c r="D213" s="76" t="s">
        <v>1510</v>
      </c>
      <c r="E213" s="75" t="s">
        <v>1511</v>
      </c>
      <c r="F213" s="75" t="s">
        <v>128</v>
      </c>
      <c r="G213" s="75" t="s">
        <v>54</v>
      </c>
      <c r="H213" s="75">
        <v>0.1</v>
      </c>
      <c r="I213" s="75"/>
      <c r="J213" s="75"/>
      <c r="K213" s="75">
        <v>2</v>
      </c>
      <c r="L213" s="75"/>
      <c r="M213" s="75"/>
      <c r="N213" s="75"/>
      <c r="O213" s="75"/>
      <c r="P213" s="75"/>
      <c r="Q213" s="75"/>
      <c r="R213" s="15">
        <f t="shared" si="12"/>
        <v>0.297</v>
      </c>
      <c r="S213" s="138"/>
    </row>
    <row r="214" spans="1:19">
      <c r="A214" s="75">
        <v>209</v>
      </c>
      <c r="B214" s="75" t="s">
        <v>1165</v>
      </c>
      <c r="C214" s="75" t="s">
        <v>1487</v>
      </c>
      <c r="D214" s="76" t="s">
        <v>1510</v>
      </c>
      <c r="E214" s="75" t="s">
        <v>1511</v>
      </c>
      <c r="F214" s="75" t="s">
        <v>49</v>
      </c>
      <c r="G214" s="75" t="s">
        <v>65</v>
      </c>
      <c r="H214" s="75">
        <v>0.4</v>
      </c>
      <c r="I214" s="75">
        <v>312</v>
      </c>
      <c r="J214" s="75"/>
      <c r="K214" s="75"/>
      <c r="L214" s="75"/>
      <c r="M214" s="75"/>
      <c r="N214" s="75"/>
      <c r="O214" s="75"/>
      <c r="P214" s="75"/>
      <c r="Q214" s="75"/>
      <c r="R214" s="15">
        <f t="shared" si="12"/>
        <v>4.524</v>
      </c>
      <c r="S214" s="138"/>
    </row>
    <row r="215" spans="1:19">
      <c r="A215" s="75">
        <v>210</v>
      </c>
      <c r="B215" s="75" t="s">
        <v>1165</v>
      </c>
      <c r="C215" s="75" t="s">
        <v>1487</v>
      </c>
      <c r="D215" s="76" t="s">
        <v>1510</v>
      </c>
      <c r="E215" s="75" t="s">
        <v>1511</v>
      </c>
      <c r="F215" s="75" t="s">
        <v>996</v>
      </c>
      <c r="G215" s="75" t="s">
        <v>124</v>
      </c>
      <c r="H215" s="75">
        <v>0.1</v>
      </c>
      <c r="I215" s="75"/>
      <c r="J215" s="75"/>
      <c r="K215" s="75">
        <v>2</v>
      </c>
      <c r="L215" s="75"/>
      <c r="M215" s="75"/>
      <c r="N215" s="75"/>
      <c r="O215" s="75"/>
      <c r="P215" s="75"/>
      <c r="Q215" s="75"/>
      <c r="R215" s="15">
        <f t="shared" si="12"/>
        <v>0.297</v>
      </c>
      <c r="S215" s="138"/>
    </row>
    <row r="216" spans="1:19">
      <c r="A216" s="75">
        <v>211</v>
      </c>
      <c r="B216" s="75" t="s">
        <v>1165</v>
      </c>
      <c r="C216" s="75" t="s">
        <v>1487</v>
      </c>
      <c r="D216" s="76" t="s">
        <v>1512</v>
      </c>
      <c r="E216" s="75" t="s">
        <v>1513</v>
      </c>
      <c r="F216" s="75" t="s">
        <v>72</v>
      </c>
      <c r="G216" s="75" t="s">
        <v>258</v>
      </c>
      <c r="H216" s="75">
        <v>0.1</v>
      </c>
      <c r="I216" s="75"/>
      <c r="J216" s="75"/>
      <c r="K216" s="75">
        <v>2</v>
      </c>
      <c r="L216" s="75"/>
      <c r="M216" s="75"/>
      <c r="N216" s="75"/>
      <c r="O216" s="75"/>
      <c r="P216" s="75"/>
      <c r="Q216" s="75"/>
      <c r="R216" s="15">
        <f t="shared" si="12"/>
        <v>0.297</v>
      </c>
      <c r="S216" s="137"/>
    </row>
    <row r="217" spans="1:19">
      <c r="A217" s="75">
        <v>212</v>
      </c>
      <c r="B217" s="75" t="s">
        <v>1165</v>
      </c>
      <c r="C217" s="75" t="s">
        <v>1487</v>
      </c>
      <c r="D217" s="76" t="s">
        <v>1514</v>
      </c>
      <c r="E217" s="75" t="s">
        <v>1515</v>
      </c>
      <c r="F217" s="75" t="s">
        <v>163</v>
      </c>
      <c r="G217" s="75" t="s">
        <v>57</v>
      </c>
      <c r="H217" s="75">
        <v>0.1</v>
      </c>
      <c r="I217" s="75"/>
      <c r="J217" s="75"/>
      <c r="K217" s="75">
        <v>2</v>
      </c>
      <c r="L217" s="75"/>
      <c r="M217" s="75"/>
      <c r="N217" s="75"/>
      <c r="O217" s="75"/>
      <c r="P217" s="75"/>
      <c r="Q217" s="75"/>
      <c r="R217" s="15">
        <f t="shared" si="12"/>
        <v>0.297</v>
      </c>
      <c r="S217" s="137"/>
    </row>
    <row r="218" spans="1:19">
      <c r="A218" s="75">
        <v>213</v>
      </c>
      <c r="B218" s="75" t="s">
        <v>1165</v>
      </c>
      <c r="C218" s="75" t="s">
        <v>1487</v>
      </c>
      <c r="D218" s="76" t="s">
        <v>1516</v>
      </c>
      <c r="E218" s="75" t="s">
        <v>1517</v>
      </c>
      <c r="F218" s="75" t="s">
        <v>192</v>
      </c>
      <c r="G218" s="75" t="s">
        <v>79</v>
      </c>
      <c r="H218" s="75">
        <v>0.1</v>
      </c>
      <c r="I218" s="75"/>
      <c r="J218" s="75"/>
      <c r="K218" s="75"/>
      <c r="L218" s="75"/>
      <c r="M218" s="75"/>
      <c r="N218" s="75"/>
      <c r="O218" s="75"/>
      <c r="P218" s="75">
        <v>1</v>
      </c>
      <c r="Q218" s="75"/>
      <c r="R218" s="15">
        <f t="shared" si="12"/>
        <v>0.16</v>
      </c>
      <c r="S218" s="137"/>
    </row>
    <row r="219" spans="1:19">
      <c r="A219" s="75">
        <v>214</v>
      </c>
      <c r="B219" s="75" t="s">
        <v>1165</v>
      </c>
      <c r="C219" s="75" t="s">
        <v>1487</v>
      </c>
      <c r="D219" s="76" t="s">
        <v>1516</v>
      </c>
      <c r="E219" s="75" t="s">
        <v>1517</v>
      </c>
      <c r="F219" s="75" t="s">
        <v>106</v>
      </c>
      <c r="G219" s="75" t="s">
        <v>133</v>
      </c>
      <c r="H219" s="75">
        <v>0.3</v>
      </c>
      <c r="I219" s="75"/>
      <c r="J219" s="75"/>
      <c r="K219" s="75"/>
      <c r="L219" s="75"/>
      <c r="M219" s="75"/>
      <c r="N219" s="75">
        <v>2</v>
      </c>
      <c r="O219" s="75"/>
      <c r="P219" s="75"/>
      <c r="Q219" s="75"/>
      <c r="R219" s="15">
        <f t="shared" si="12"/>
        <v>0.03</v>
      </c>
      <c r="S219" s="137"/>
    </row>
    <row r="220" spans="1:19">
      <c r="A220" s="75">
        <v>215</v>
      </c>
      <c r="B220" s="75" t="s">
        <v>1165</v>
      </c>
      <c r="C220" s="75" t="s">
        <v>1487</v>
      </c>
      <c r="D220" s="76" t="s">
        <v>1518</v>
      </c>
      <c r="E220" s="75" t="s">
        <v>1519</v>
      </c>
      <c r="F220" s="75" t="s">
        <v>258</v>
      </c>
      <c r="G220" s="75" t="s">
        <v>163</v>
      </c>
      <c r="H220" s="75">
        <v>0.1</v>
      </c>
      <c r="I220" s="75"/>
      <c r="J220" s="75"/>
      <c r="K220" s="75"/>
      <c r="L220" s="75"/>
      <c r="M220" s="75"/>
      <c r="N220" s="75">
        <v>2</v>
      </c>
      <c r="O220" s="75"/>
      <c r="P220" s="75">
        <v>1</v>
      </c>
      <c r="Q220" s="75"/>
      <c r="R220" s="15">
        <f t="shared" si="12"/>
        <v>0.19</v>
      </c>
      <c r="S220" s="137"/>
    </row>
    <row r="221" spans="1:19">
      <c r="A221" s="75">
        <v>216</v>
      </c>
      <c r="B221" s="75" t="s">
        <v>1165</v>
      </c>
      <c r="C221" s="75" t="s">
        <v>1487</v>
      </c>
      <c r="D221" s="76" t="s">
        <v>1520</v>
      </c>
      <c r="E221" s="75" t="s">
        <v>1521</v>
      </c>
      <c r="F221" s="75" t="s">
        <v>53</v>
      </c>
      <c r="G221" s="75" t="s">
        <v>75</v>
      </c>
      <c r="H221" s="75">
        <v>0.1</v>
      </c>
      <c r="I221" s="75"/>
      <c r="J221" s="75"/>
      <c r="K221" s="75"/>
      <c r="L221" s="75"/>
      <c r="M221" s="75">
        <v>3</v>
      </c>
      <c r="N221" s="75"/>
      <c r="O221" s="75"/>
      <c r="P221" s="75"/>
      <c r="Q221" s="75"/>
      <c r="R221" s="15">
        <f t="shared" si="12"/>
        <v>0.435</v>
      </c>
      <c r="S221" s="137"/>
    </row>
    <row r="222" spans="1:19">
      <c r="A222" s="75">
        <v>217</v>
      </c>
      <c r="B222" s="75" t="s">
        <v>1165</v>
      </c>
      <c r="C222" s="75" t="s">
        <v>1487</v>
      </c>
      <c r="D222" s="76" t="s">
        <v>1520</v>
      </c>
      <c r="E222" s="75" t="s">
        <v>1521</v>
      </c>
      <c r="F222" s="75" t="s">
        <v>75</v>
      </c>
      <c r="G222" s="75" t="s">
        <v>60</v>
      </c>
      <c r="H222" s="75">
        <v>0.1</v>
      </c>
      <c r="I222" s="75"/>
      <c r="J222" s="75"/>
      <c r="K222" s="75"/>
      <c r="L222" s="75"/>
      <c r="M222" s="75">
        <v>3</v>
      </c>
      <c r="N222" s="75"/>
      <c r="O222" s="75"/>
      <c r="P222" s="75"/>
      <c r="Q222" s="75"/>
      <c r="R222" s="15">
        <f t="shared" si="12"/>
        <v>0.435</v>
      </c>
      <c r="S222" s="137"/>
    </row>
    <row r="223" spans="1:19">
      <c r="A223" s="75">
        <v>218</v>
      </c>
      <c r="B223" s="75" t="s">
        <v>1165</v>
      </c>
      <c r="C223" s="75" t="s">
        <v>1487</v>
      </c>
      <c r="D223" s="76" t="s">
        <v>1522</v>
      </c>
      <c r="E223" s="75" t="s">
        <v>1523</v>
      </c>
      <c r="F223" s="75" t="s">
        <v>83</v>
      </c>
      <c r="G223" s="75" t="s">
        <v>106</v>
      </c>
      <c r="H223" s="75">
        <v>0.1</v>
      </c>
      <c r="I223" s="75"/>
      <c r="J223" s="75"/>
      <c r="K223" s="75">
        <v>2</v>
      </c>
      <c r="L223" s="75"/>
      <c r="M223" s="75"/>
      <c r="N223" s="75"/>
      <c r="O223" s="75"/>
      <c r="P223" s="75"/>
      <c r="Q223" s="75"/>
      <c r="R223" s="15">
        <f t="shared" si="12"/>
        <v>0.297</v>
      </c>
      <c r="S223" s="137"/>
    </row>
    <row r="224" spans="1:19">
      <c r="A224" s="75">
        <v>219</v>
      </c>
      <c r="B224" s="75" t="s">
        <v>1165</v>
      </c>
      <c r="C224" s="75" t="s">
        <v>1487</v>
      </c>
      <c r="D224" s="76" t="s">
        <v>1522</v>
      </c>
      <c r="E224" s="75" t="s">
        <v>1523</v>
      </c>
      <c r="F224" s="75" t="s">
        <v>64</v>
      </c>
      <c r="G224" s="75" t="s">
        <v>635</v>
      </c>
      <c r="H224" s="75">
        <v>0.1</v>
      </c>
      <c r="I224" s="75"/>
      <c r="J224" s="75"/>
      <c r="K224" s="75"/>
      <c r="L224" s="75"/>
      <c r="M224" s="75"/>
      <c r="N224" s="75"/>
      <c r="O224" s="75"/>
      <c r="P224" s="75">
        <v>1</v>
      </c>
      <c r="Q224" s="75"/>
      <c r="R224" s="15">
        <f t="shared" si="12"/>
        <v>0.16</v>
      </c>
      <c r="S224" s="137"/>
    </row>
    <row r="225" spans="1:19">
      <c r="A225" s="75">
        <v>220</v>
      </c>
      <c r="B225" s="75" t="s">
        <v>1165</v>
      </c>
      <c r="C225" s="75" t="s">
        <v>1487</v>
      </c>
      <c r="D225" s="76" t="s">
        <v>1524</v>
      </c>
      <c r="E225" s="75" t="s">
        <v>1525</v>
      </c>
      <c r="F225" s="75" t="s">
        <v>154</v>
      </c>
      <c r="G225" s="75" t="s">
        <v>192</v>
      </c>
      <c r="H225" s="75">
        <v>0.4</v>
      </c>
      <c r="I225" s="75"/>
      <c r="J225" s="75"/>
      <c r="K225" s="75">
        <v>2</v>
      </c>
      <c r="L225" s="75"/>
      <c r="M225" s="75"/>
      <c r="N225" s="75">
        <v>2</v>
      </c>
      <c r="O225" s="75"/>
      <c r="P225" s="75"/>
      <c r="Q225" s="75"/>
      <c r="R225" s="15">
        <f t="shared" si="12"/>
        <v>0.327</v>
      </c>
      <c r="S225" s="138"/>
    </row>
    <row r="226" spans="1:19">
      <c r="A226" s="75">
        <v>221</v>
      </c>
      <c r="B226" s="75" t="s">
        <v>1165</v>
      </c>
      <c r="C226" s="75" t="s">
        <v>1487</v>
      </c>
      <c r="D226" s="76" t="s">
        <v>1524</v>
      </c>
      <c r="E226" s="75" t="s">
        <v>1525</v>
      </c>
      <c r="F226" s="75" t="s">
        <v>57</v>
      </c>
      <c r="G226" s="75" t="s">
        <v>106</v>
      </c>
      <c r="H226" s="75">
        <v>0.2</v>
      </c>
      <c r="I226" s="75"/>
      <c r="J226" s="75"/>
      <c r="K226" s="75">
        <v>2</v>
      </c>
      <c r="L226" s="75"/>
      <c r="M226" s="75"/>
      <c r="N226" s="75"/>
      <c r="O226" s="75"/>
      <c r="P226" s="75"/>
      <c r="Q226" s="75"/>
      <c r="R226" s="15">
        <f t="shared" si="12"/>
        <v>0.297</v>
      </c>
      <c r="S226" s="138"/>
    </row>
    <row r="227" spans="1:19">
      <c r="A227" s="75">
        <v>222</v>
      </c>
      <c r="B227" s="75" t="s">
        <v>1165</v>
      </c>
      <c r="C227" s="75" t="s">
        <v>1487</v>
      </c>
      <c r="D227" s="76" t="s">
        <v>1524</v>
      </c>
      <c r="E227" s="75" t="s">
        <v>1525</v>
      </c>
      <c r="F227" s="75" t="s">
        <v>635</v>
      </c>
      <c r="G227" s="75" t="s">
        <v>351</v>
      </c>
      <c r="H227" s="75">
        <v>0.2</v>
      </c>
      <c r="I227" s="75"/>
      <c r="J227" s="75"/>
      <c r="K227" s="75"/>
      <c r="L227" s="75"/>
      <c r="M227" s="75"/>
      <c r="N227" s="75">
        <v>2</v>
      </c>
      <c r="O227" s="75"/>
      <c r="P227" s="75"/>
      <c r="Q227" s="75"/>
      <c r="R227" s="15">
        <f t="shared" si="12"/>
        <v>0.03</v>
      </c>
      <c r="S227" s="138"/>
    </row>
    <row r="228" spans="1:19">
      <c r="A228" s="75">
        <v>223</v>
      </c>
      <c r="B228" s="75" t="s">
        <v>1165</v>
      </c>
      <c r="C228" s="75" t="s">
        <v>1487</v>
      </c>
      <c r="D228" s="76" t="s">
        <v>1524</v>
      </c>
      <c r="E228" s="75" t="s">
        <v>1525</v>
      </c>
      <c r="F228" s="75" t="s">
        <v>187</v>
      </c>
      <c r="G228" s="75" t="s">
        <v>255</v>
      </c>
      <c r="H228" s="75">
        <v>0.2</v>
      </c>
      <c r="I228" s="75">
        <v>120</v>
      </c>
      <c r="J228" s="75"/>
      <c r="K228" s="75"/>
      <c r="L228" s="75"/>
      <c r="M228" s="75"/>
      <c r="N228" s="75"/>
      <c r="O228" s="75"/>
      <c r="P228" s="75"/>
      <c r="Q228" s="75"/>
      <c r="R228" s="15">
        <f t="shared" si="12"/>
        <v>1.74</v>
      </c>
      <c r="S228" s="138"/>
    </row>
    <row r="229" spans="1:19">
      <c r="A229" s="75">
        <v>224</v>
      </c>
      <c r="B229" s="75" t="s">
        <v>1165</v>
      </c>
      <c r="C229" s="75" t="s">
        <v>1487</v>
      </c>
      <c r="D229" s="76" t="s">
        <v>1526</v>
      </c>
      <c r="E229" s="75" t="s">
        <v>1527</v>
      </c>
      <c r="F229" s="75" t="s">
        <v>186</v>
      </c>
      <c r="G229" s="75" t="s">
        <v>192</v>
      </c>
      <c r="H229" s="75">
        <v>0.1</v>
      </c>
      <c r="I229" s="75"/>
      <c r="J229" s="75"/>
      <c r="K229" s="75"/>
      <c r="L229" s="75"/>
      <c r="M229" s="75"/>
      <c r="N229" s="75">
        <v>4</v>
      </c>
      <c r="O229" s="75"/>
      <c r="P229" s="75"/>
      <c r="Q229" s="75"/>
      <c r="R229" s="15">
        <f t="shared" si="12"/>
        <v>0.06</v>
      </c>
      <c r="S229" s="137"/>
    </row>
  </sheetData>
  <mergeCells count="17">
    <mergeCell ref="A1:R1"/>
    <mergeCell ref="I2:Q2"/>
    <mergeCell ref="J3:K3"/>
    <mergeCell ref="M3:P3"/>
    <mergeCell ref="A2:A4"/>
    <mergeCell ref="B2:B4"/>
    <mergeCell ref="C2:C4"/>
    <mergeCell ref="D2:D4"/>
    <mergeCell ref="E2:E4"/>
    <mergeCell ref="F2:F4"/>
    <mergeCell ref="G2:G4"/>
    <mergeCell ref="H2:H4"/>
    <mergeCell ref="I3:I4"/>
    <mergeCell ref="L3:L4"/>
    <mergeCell ref="Q3:Q4"/>
    <mergeCell ref="R2:R4"/>
    <mergeCell ref="S21:S22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3"/>
  <sheetViews>
    <sheetView zoomScale="80" zoomScaleNormal="80" workbookViewId="0">
      <selection activeCell="R6" sqref="R6"/>
    </sheetView>
  </sheetViews>
  <sheetFormatPr defaultColWidth="9" defaultRowHeight="13.5"/>
  <cols>
    <col min="1" max="1" width="4.625" style="22" customWidth="1"/>
    <col min="2" max="2" width="6.625" style="22" customWidth="1"/>
    <col min="3" max="3" width="8.625" style="22" customWidth="1"/>
    <col min="4" max="4" width="9" style="22"/>
    <col min="5" max="5" width="6.625" style="22" customWidth="1"/>
    <col min="6" max="7" width="7.625" style="22" customWidth="1"/>
    <col min="8" max="8" width="9.125" style="22" customWidth="1"/>
    <col min="9" max="16" width="8.625" style="22" customWidth="1"/>
    <col min="17" max="17" width="7.625" style="22" customWidth="1"/>
    <col min="18" max="18" width="9.125" style="22" customWidth="1"/>
    <col min="19" max="16384" width="9" style="22"/>
  </cols>
  <sheetData>
    <row r="1" ht="24.95" customHeight="1" spans="1:18">
      <c r="A1" s="2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="119" customFormat="1" ht="24.95" customHeight="1" spans="1:18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3" t="s">
        <v>34</v>
      </c>
      <c r="I2" s="6" t="s">
        <v>5</v>
      </c>
      <c r="J2" s="7"/>
      <c r="K2" s="7"/>
      <c r="L2" s="7"/>
      <c r="M2" s="7"/>
      <c r="N2" s="7"/>
      <c r="O2" s="7"/>
      <c r="P2" s="7"/>
      <c r="Q2" s="9"/>
      <c r="R2" s="8" t="s">
        <v>6</v>
      </c>
    </row>
    <row r="3" s="119" customFormat="1" ht="24.95" customHeight="1" spans="1:18">
      <c r="A3" s="3"/>
      <c r="B3" s="3"/>
      <c r="C3" s="3"/>
      <c r="D3" s="3"/>
      <c r="E3" s="3"/>
      <c r="F3" s="3"/>
      <c r="G3" s="3"/>
      <c r="H3" s="3"/>
      <c r="I3" s="8" t="s">
        <v>35</v>
      </c>
      <c r="J3" s="6" t="s">
        <v>36</v>
      </c>
      <c r="K3" s="9"/>
      <c r="L3" s="8" t="s">
        <v>37</v>
      </c>
      <c r="M3" s="6" t="s">
        <v>38</v>
      </c>
      <c r="N3" s="7"/>
      <c r="O3" s="7"/>
      <c r="P3" s="9"/>
      <c r="Q3" s="8" t="s">
        <v>12</v>
      </c>
      <c r="R3" s="14"/>
    </row>
    <row r="4" s="119" customFormat="1" ht="45" customHeight="1" spans="1:18">
      <c r="A4" s="3"/>
      <c r="B4" s="3"/>
      <c r="C4" s="3"/>
      <c r="D4" s="3"/>
      <c r="E4" s="3"/>
      <c r="F4" s="3"/>
      <c r="G4" s="3"/>
      <c r="H4" s="3"/>
      <c r="I4" s="10"/>
      <c r="J4" s="11" t="s">
        <v>39</v>
      </c>
      <c r="K4" s="11" t="s">
        <v>40</v>
      </c>
      <c r="L4" s="10"/>
      <c r="M4" s="12" t="s">
        <v>41</v>
      </c>
      <c r="N4" s="12" t="s">
        <v>42</v>
      </c>
      <c r="O4" s="12" t="s">
        <v>43</v>
      </c>
      <c r="P4" s="12" t="s">
        <v>44</v>
      </c>
      <c r="Q4" s="10"/>
      <c r="R4" s="14"/>
    </row>
    <row r="5" s="119" customFormat="1" spans="1:18">
      <c r="A5" s="4"/>
      <c r="B5" s="4"/>
      <c r="C5" s="4"/>
      <c r="D5" s="99"/>
      <c r="E5" s="4"/>
      <c r="F5" s="4"/>
      <c r="G5" s="4"/>
      <c r="H5" s="4">
        <f>SUM(H6:H153)</f>
        <v>95.9999999999997</v>
      </c>
      <c r="I5" s="4">
        <f t="shared" ref="I5" si="0">SUM(I6:I153)</f>
        <v>39320</v>
      </c>
      <c r="J5" s="4">
        <f t="shared" ref="J5:R5" si="1">SUM(J6:J153)</f>
        <v>1</v>
      </c>
      <c r="K5" s="4">
        <f t="shared" si="1"/>
        <v>483</v>
      </c>
      <c r="L5" s="4">
        <f t="shared" si="1"/>
        <v>0</v>
      </c>
      <c r="M5" s="4">
        <f t="shared" si="1"/>
        <v>0</v>
      </c>
      <c r="N5" s="4">
        <f t="shared" si="1"/>
        <v>252</v>
      </c>
      <c r="O5" s="4">
        <f t="shared" si="1"/>
        <v>0</v>
      </c>
      <c r="P5" s="4">
        <f t="shared" si="1"/>
        <v>7</v>
      </c>
      <c r="Q5" s="4">
        <f t="shared" si="1"/>
        <v>4</v>
      </c>
      <c r="R5" s="122">
        <f t="shared" si="1"/>
        <v>648.010600000002</v>
      </c>
    </row>
    <row r="6" spans="1:18">
      <c r="A6" s="76">
        <v>1</v>
      </c>
      <c r="B6" s="76" t="s">
        <v>1528</v>
      </c>
      <c r="C6" s="76" t="s">
        <v>1529</v>
      </c>
      <c r="D6" s="76" t="s">
        <v>1530</v>
      </c>
      <c r="E6" s="76" t="s">
        <v>1531</v>
      </c>
      <c r="F6" s="76" t="s">
        <v>163</v>
      </c>
      <c r="G6" s="76" t="s">
        <v>263</v>
      </c>
      <c r="H6" s="76">
        <v>1.6</v>
      </c>
      <c r="I6" s="75">
        <v>800</v>
      </c>
      <c r="J6" s="76"/>
      <c r="K6" s="75">
        <v>16</v>
      </c>
      <c r="L6" s="75"/>
      <c r="M6" s="75"/>
      <c r="N6" s="75"/>
      <c r="O6" s="75"/>
      <c r="P6" s="75"/>
      <c r="Q6" s="75"/>
      <c r="R6" s="15">
        <f>J6*0.4461+K6*0.1485+L6*0.15*0.004+I6*0.0145+M6*0.145+N6*0.015+O6*0.01+P6*0.16+Q6*0.2</f>
        <v>13.976</v>
      </c>
    </row>
    <row r="7" spans="1:18">
      <c r="A7" s="76">
        <v>2</v>
      </c>
      <c r="B7" s="76" t="s">
        <v>1528</v>
      </c>
      <c r="C7" s="76" t="s">
        <v>1529</v>
      </c>
      <c r="D7" s="76" t="s">
        <v>1532</v>
      </c>
      <c r="E7" s="76" t="s">
        <v>1533</v>
      </c>
      <c r="F7" s="76" t="s">
        <v>65</v>
      </c>
      <c r="G7" s="76" t="s">
        <v>136</v>
      </c>
      <c r="H7" s="76">
        <v>1.1</v>
      </c>
      <c r="I7" s="75">
        <v>600</v>
      </c>
      <c r="J7" s="76"/>
      <c r="K7" s="75">
        <v>10</v>
      </c>
      <c r="L7" s="75"/>
      <c r="M7" s="75"/>
      <c r="N7" s="75"/>
      <c r="O7" s="75"/>
      <c r="P7" s="75"/>
      <c r="Q7" s="75"/>
      <c r="R7" s="15">
        <f t="shared" ref="R7" si="2">J7*0.4461+K7*0.1485+L7*0.15*0.004+I7*0.0145+M7*0.145+N7*0.015+O7*0.01+P7*0.16+Q7*0.2</f>
        <v>10.185</v>
      </c>
    </row>
    <row r="8" spans="1:18">
      <c r="A8" s="76">
        <v>3</v>
      </c>
      <c r="B8" s="76" t="s">
        <v>1528</v>
      </c>
      <c r="C8" s="76" t="s">
        <v>1529</v>
      </c>
      <c r="D8" s="76" t="s">
        <v>1534</v>
      </c>
      <c r="E8" s="76" t="s">
        <v>1535</v>
      </c>
      <c r="F8" s="76" t="s">
        <v>351</v>
      </c>
      <c r="G8" s="76" t="s">
        <v>183</v>
      </c>
      <c r="H8" s="76">
        <v>1</v>
      </c>
      <c r="I8" s="75">
        <v>600</v>
      </c>
      <c r="J8" s="76"/>
      <c r="K8" s="75">
        <v>15</v>
      </c>
      <c r="L8" s="75"/>
      <c r="M8" s="75"/>
      <c r="N8" s="75">
        <v>8</v>
      </c>
      <c r="O8" s="75"/>
      <c r="P8" s="75"/>
      <c r="Q8" s="75"/>
      <c r="R8" s="15">
        <f t="shared" ref="R8:R14" si="3">J8*0.4461+K8*0.1485+L8*0.15*0.004+I8*0.0145+M8*0.145+N8*0.015+O8*0.01+P8*0.16+Q8*0.2</f>
        <v>11.0475</v>
      </c>
    </row>
    <row r="9" spans="1:18">
      <c r="A9" s="76">
        <v>4</v>
      </c>
      <c r="B9" s="76" t="s">
        <v>1528</v>
      </c>
      <c r="C9" s="76" t="s">
        <v>1529</v>
      </c>
      <c r="D9" s="76" t="s">
        <v>1536</v>
      </c>
      <c r="E9" s="76" t="s">
        <v>1537</v>
      </c>
      <c r="F9" s="76" t="s">
        <v>72</v>
      </c>
      <c r="G9" s="76" t="s">
        <v>128</v>
      </c>
      <c r="H9" s="76">
        <v>0.8</v>
      </c>
      <c r="I9" s="75">
        <v>500</v>
      </c>
      <c r="J9" s="76"/>
      <c r="K9" s="75">
        <v>8</v>
      </c>
      <c r="L9" s="75"/>
      <c r="M9" s="75"/>
      <c r="N9" s="75">
        <v>4</v>
      </c>
      <c r="O9" s="75"/>
      <c r="P9" s="75"/>
      <c r="Q9" s="75"/>
      <c r="R9" s="15">
        <f t="shared" si="3"/>
        <v>8.498</v>
      </c>
    </row>
    <row r="10" spans="1:18">
      <c r="A10" s="76">
        <v>5</v>
      </c>
      <c r="B10" s="76" t="s">
        <v>1528</v>
      </c>
      <c r="C10" s="76" t="s">
        <v>1529</v>
      </c>
      <c r="D10" s="76" t="s">
        <v>1538</v>
      </c>
      <c r="E10" s="76" t="s">
        <v>1539</v>
      </c>
      <c r="F10" s="76" t="s">
        <v>346</v>
      </c>
      <c r="G10" s="76" t="s">
        <v>177</v>
      </c>
      <c r="H10" s="76">
        <v>1</v>
      </c>
      <c r="I10" s="75">
        <v>544</v>
      </c>
      <c r="J10" s="76"/>
      <c r="K10" s="75">
        <v>5</v>
      </c>
      <c r="L10" s="75"/>
      <c r="M10" s="75"/>
      <c r="N10" s="75">
        <v>8</v>
      </c>
      <c r="O10" s="75"/>
      <c r="P10" s="75"/>
      <c r="Q10" s="75"/>
      <c r="R10" s="15">
        <f t="shared" si="3"/>
        <v>8.7505</v>
      </c>
    </row>
    <row r="11" spans="1:18">
      <c r="A11" s="76">
        <v>6</v>
      </c>
      <c r="B11" s="76" t="s">
        <v>1528</v>
      </c>
      <c r="C11" s="76" t="s">
        <v>1529</v>
      </c>
      <c r="D11" s="76" t="s">
        <v>1540</v>
      </c>
      <c r="E11" s="76" t="s">
        <v>1541</v>
      </c>
      <c r="F11" s="76" t="s">
        <v>82</v>
      </c>
      <c r="G11" s="76" t="s">
        <v>255</v>
      </c>
      <c r="H11" s="76">
        <v>2.2</v>
      </c>
      <c r="I11" s="75">
        <v>1200</v>
      </c>
      <c r="J11" s="76"/>
      <c r="K11" s="75">
        <v>2</v>
      </c>
      <c r="L11" s="75"/>
      <c r="M11" s="75"/>
      <c r="N11" s="75">
        <v>4</v>
      </c>
      <c r="O11" s="75"/>
      <c r="P11" s="75"/>
      <c r="Q11" s="75"/>
      <c r="R11" s="15">
        <f t="shared" si="3"/>
        <v>17.757</v>
      </c>
    </row>
    <row r="12" spans="1:18">
      <c r="A12" s="76">
        <v>7</v>
      </c>
      <c r="B12" s="76" t="s">
        <v>1528</v>
      </c>
      <c r="C12" s="76" t="s">
        <v>1529</v>
      </c>
      <c r="D12" s="76" t="s">
        <v>1542</v>
      </c>
      <c r="E12" s="76" t="s">
        <v>1543</v>
      </c>
      <c r="F12" s="76" t="s">
        <v>82</v>
      </c>
      <c r="G12" s="76" t="s">
        <v>106</v>
      </c>
      <c r="H12" s="76">
        <v>1</v>
      </c>
      <c r="I12" s="75">
        <v>1500</v>
      </c>
      <c r="J12" s="76"/>
      <c r="K12" s="75">
        <v>5</v>
      </c>
      <c r="L12" s="75"/>
      <c r="M12" s="75"/>
      <c r="N12" s="75">
        <v>8</v>
      </c>
      <c r="O12" s="75"/>
      <c r="P12" s="75"/>
      <c r="Q12" s="75"/>
      <c r="R12" s="15">
        <f t="shared" si="3"/>
        <v>22.6125</v>
      </c>
    </row>
    <row r="13" spans="1:18">
      <c r="A13" s="76">
        <v>8</v>
      </c>
      <c r="B13" s="76" t="s">
        <v>1528</v>
      </c>
      <c r="C13" s="76" t="s">
        <v>1529</v>
      </c>
      <c r="D13" s="76" t="s">
        <v>1544</v>
      </c>
      <c r="E13" s="76" t="s">
        <v>1545</v>
      </c>
      <c r="F13" s="76" t="s">
        <v>144</v>
      </c>
      <c r="G13" s="76" t="s">
        <v>1546</v>
      </c>
      <c r="H13" s="76">
        <v>0.8</v>
      </c>
      <c r="I13" s="75">
        <v>250</v>
      </c>
      <c r="J13" s="76"/>
      <c r="K13" s="75">
        <v>5</v>
      </c>
      <c r="L13" s="75"/>
      <c r="M13" s="75"/>
      <c r="N13" s="75"/>
      <c r="O13" s="75"/>
      <c r="P13" s="75"/>
      <c r="Q13" s="75"/>
      <c r="R13" s="15">
        <f t="shared" si="3"/>
        <v>4.3675</v>
      </c>
    </row>
    <row r="14" spans="1:18">
      <c r="A14" s="76">
        <v>9</v>
      </c>
      <c r="B14" s="76" t="s">
        <v>1528</v>
      </c>
      <c r="C14" s="76" t="s">
        <v>1529</v>
      </c>
      <c r="D14" s="76" t="s">
        <v>1547</v>
      </c>
      <c r="E14" s="76" t="s">
        <v>1548</v>
      </c>
      <c r="F14" s="76" t="s">
        <v>97</v>
      </c>
      <c r="G14" s="76" t="s">
        <v>1549</v>
      </c>
      <c r="H14" s="76">
        <v>1.1</v>
      </c>
      <c r="I14" s="75">
        <v>700</v>
      </c>
      <c r="J14" s="76"/>
      <c r="K14" s="75">
        <v>17</v>
      </c>
      <c r="L14" s="75"/>
      <c r="M14" s="75"/>
      <c r="N14" s="75">
        <v>12</v>
      </c>
      <c r="O14" s="75"/>
      <c r="P14" s="75"/>
      <c r="Q14" s="75"/>
      <c r="R14" s="15">
        <f t="shared" si="3"/>
        <v>12.8545</v>
      </c>
    </row>
    <row r="15" spans="1:18">
      <c r="A15" s="76">
        <v>10</v>
      </c>
      <c r="B15" s="76" t="s">
        <v>1528</v>
      </c>
      <c r="C15" s="76" t="s">
        <v>1529</v>
      </c>
      <c r="D15" s="76" t="s">
        <v>1550</v>
      </c>
      <c r="E15" s="76" t="s">
        <v>1551</v>
      </c>
      <c r="F15" s="76" t="s">
        <v>82</v>
      </c>
      <c r="G15" s="76" t="s">
        <v>106</v>
      </c>
      <c r="H15" s="76">
        <v>1.5</v>
      </c>
      <c r="I15" s="75">
        <v>1000</v>
      </c>
      <c r="J15" s="76"/>
      <c r="K15" s="75">
        <v>6</v>
      </c>
      <c r="L15" s="75" t="s">
        <v>1552</v>
      </c>
      <c r="M15" s="75"/>
      <c r="N15" s="75">
        <v>4</v>
      </c>
      <c r="O15" s="75"/>
      <c r="P15" s="75"/>
      <c r="Q15" s="75"/>
      <c r="R15" s="15">
        <v>15.45</v>
      </c>
    </row>
    <row r="16" spans="1:18">
      <c r="A16" s="76">
        <v>11</v>
      </c>
      <c r="B16" s="76" t="s">
        <v>1528</v>
      </c>
      <c r="C16" s="76" t="s">
        <v>1529</v>
      </c>
      <c r="D16" s="76" t="s">
        <v>1553</v>
      </c>
      <c r="E16" s="76" t="s">
        <v>1554</v>
      </c>
      <c r="F16" s="76" t="s">
        <v>1555</v>
      </c>
      <c r="G16" s="76" t="s">
        <v>1556</v>
      </c>
      <c r="H16" s="76">
        <v>1.9</v>
      </c>
      <c r="I16" s="75">
        <v>1160</v>
      </c>
      <c r="J16" s="76"/>
      <c r="K16" s="75">
        <v>8</v>
      </c>
      <c r="L16" s="75"/>
      <c r="M16" s="75"/>
      <c r="N16" s="75">
        <v>4</v>
      </c>
      <c r="O16" s="75"/>
      <c r="P16" s="75"/>
      <c r="Q16" s="75"/>
      <c r="R16" s="15">
        <f t="shared" ref="R16" si="4">J16*0.4461+K16*0.1485+L16*0.15*0.004+I16*0.0145+M16*0.145+N16*0.015+O16*0.01+P16*0.16+Q16*0.2</f>
        <v>18.068</v>
      </c>
    </row>
    <row r="17" spans="1:18">
      <c r="A17" s="76">
        <v>12</v>
      </c>
      <c r="B17" s="76" t="s">
        <v>1528</v>
      </c>
      <c r="C17" s="76" t="s">
        <v>1529</v>
      </c>
      <c r="D17" s="76" t="s">
        <v>1557</v>
      </c>
      <c r="E17" s="76" t="s">
        <v>1558</v>
      </c>
      <c r="F17" s="76" t="s">
        <v>49</v>
      </c>
      <c r="G17" s="76" t="s">
        <v>65</v>
      </c>
      <c r="H17" s="76">
        <v>0.6</v>
      </c>
      <c r="I17" s="75">
        <v>200</v>
      </c>
      <c r="J17" s="76"/>
      <c r="K17" s="75">
        <v>5</v>
      </c>
      <c r="L17" s="75"/>
      <c r="M17" s="75"/>
      <c r="N17" s="75">
        <v>8</v>
      </c>
      <c r="O17" s="75"/>
      <c r="P17" s="75"/>
      <c r="Q17" s="75"/>
      <c r="R17" s="15">
        <f t="shared" ref="R17:R48" si="5">J17*0.4461+K17*0.1485+L17*0.15*0.004+I17*0.0145+M17*0.145+N17*0.015+O17*0.01+P17*0.16+Q17*0.2</f>
        <v>3.7625</v>
      </c>
    </row>
    <row r="18" spans="1:18">
      <c r="A18" s="76">
        <v>13</v>
      </c>
      <c r="B18" s="76" t="s">
        <v>1528</v>
      </c>
      <c r="C18" s="76" t="s">
        <v>1529</v>
      </c>
      <c r="D18" s="76" t="s">
        <v>1559</v>
      </c>
      <c r="E18" s="76" t="s">
        <v>1560</v>
      </c>
      <c r="F18" s="76" t="s">
        <v>82</v>
      </c>
      <c r="G18" s="76" t="s">
        <v>186</v>
      </c>
      <c r="H18" s="76">
        <v>0.2</v>
      </c>
      <c r="I18" s="75">
        <v>100</v>
      </c>
      <c r="J18" s="76"/>
      <c r="K18" s="75">
        <v>6</v>
      </c>
      <c r="L18" s="75"/>
      <c r="M18" s="75"/>
      <c r="N18" s="75">
        <v>4</v>
      </c>
      <c r="O18" s="75"/>
      <c r="P18" s="75"/>
      <c r="Q18" s="75"/>
      <c r="R18" s="15">
        <f t="shared" si="5"/>
        <v>2.401</v>
      </c>
    </row>
    <row r="19" spans="1:18">
      <c r="A19" s="76">
        <v>14</v>
      </c>
      <c r="B19" s="76" t="s">
        <v>1528</v>
      </c>
      <c r="C19" s="76" t="s">
        <v>1529</v>
      </c>
      <c r="D19" s="76" t="s">
        <v>1561</v>
      </c>
      <c r="E19" s="76" t="s">
        <v>1562</v>
      </c>
      <c r="F19" s="76" t="s">
        <v>187</v>
      </c>
      <c r="G19" s="76" t="s">
        <v>124</v>
      </c>
      <c r="H19" s="76">
        <v>0.5</v>
      </c>
      <c r="I19" s="75">
        <v>300</v>
      </c>
      <c r="J19" s="76"/>
      <c r="K19" s="75">
        <v>13</v>
      </c>
      <c r="L19" s="75"/>
      <c r="M19" s="75"/>
      <c r="N19" s="75">
        <v>8</v>
      </c>
      <c r="O19" s="75"/>
      <c r="P19" s="75"/>
      <c r="Q19" s="75"/>
      <c r="R19" s="15">
        <f t="shared" si="5"/>
        <v>6.4005</v>
      </c>
    </row>
    <row r="20" spans="1:18">
      <c r="A20" s="76">
        <v>15</v>
      </c>
      <c r="B20" s="76" t="s">
        <v>1528</v>
      </c>
      <c r="C20" s="76" t="s">
        <v>1529</v>
      </c>
      <c r="D20" s="76" t="s">
        <v>1563</v>
      </c>
      <c r="E20" s="76" t="s">
        <v>1564</v>
      </c>
      <c r="F20" s="76" t="s">
        <v>188</v>
      </c>
      <c r="G20" s="76" t="s">
        <v>630</v>
      </c>
      <c r="H20" s="76">
        <v>0.8</v>
      </c>
      <c r="I20" s="75">
        <v>400</v>
      </c>
      <c r="J20" s="76"/>
      <c r="K20" s="75">
        <v>17</v>
      </c>
      <c r="L20" s="75"/>
      <c r="M20" s="75"/>
      <c r="N20" s="75">
        <v>4</v>
      </c>
      <c r="O20" s="75"/>
      <c r="P20" s="75"/>
      <c r="Q20" s="75"/>
      <c r="R20" s="15">
        <f t="shared" si="5"/>
        <v>8.3845</v>
      </c>
    </row>
    <row r="21" spans="1:18">
      <c r="A21" s="76">
        <v>16</v>
      </c>
      <c r="B21" s="76" t="s">
        <v>1528</v>
      </c>
      <c r="C21" s="76" t="s">
        <v>1529</v>
      </c>
      <c r="D21" s="76" t="s">
        <v>1565</v>
      </c>
      <c r="E21" s="76" t="s">
        <v>1300</v>
      </c>
      <c r="F21" s="76" t="s">
        <v>83</v>
      </c>
      <c r="G21" s="76" t="s">
        <v>64</v>
      </c>
      <c r="H21" s="76">
        <v>0.6</v>
      </c>
      <c r="I21" s="75">
        <v>300</v>
      </c>
      <c r="J21" s="76"/>
      <c r="K21" s="75">
        <v>15</v>
      </c>
      <c r="L21" s="75"/>
      <c r="M21" s="75"/>
      <c r="N21" s="75">
        <v>24</v>
      </c>
      <c r="O21" s="75"/>
      <c r="P21" s="75"/>
      <c r="Q21" s="75"/>
      <c r="R21" s="15">
        <f t="shared" si="5"/>
        <v>6.9375</v>
      </c>
    </row>
    <row r="22" spans="1:18">
      <c r="A22" s="76">
        <v>17</v>
      </c>
      <c r="B22" s="76" t="s">
        <v>1528</v>
      </c>
      <c r="C22" s="76" t="s">
        <v>1529</v>
      </c>
      <c r="D22" s="76" t="s">
        <v>1566</v>
      </c>
      <c r="E22" s="76" t="s">
        <v>1567</v>
      </c>
      <c r="F22" s="76" t="s">
        <v>278</v>
      </c>
      <c r="G22" s="76" t="s">
        <v>211</v>
      </c>
      <c r="H22" s="76">
        <v>0.5</v>
      </c>
      <c r="I22" s="75">
        <v>500</v>
      </c>
      <c r="J22" s="76"/>
      <c r="K22" s="75">
        <v>8</v>
      </c>
      <c r="L22" s="75"/>
      <c r="M22" s="75"/>
      <c r="N22" s="75">
        <v>20</v>
      </c>
      <c r="O22" s="75"/>
      <c r="P22" s="75"/>
      <c r="Q22" s="75"/>
      <c r="R22" s="15">
        <f t="shared" si="5"/>
        <v>8.738</v>
      </c>
    </row>
    <row r="23" spans="1:18">
      <c r="A23" s="76">
        <v>18</v>
      </c>
      <c r="B23" s="76" t="s">
        <v>1528</v>
      </c>
      <c r="C23" s="76" t="s">
        <v>1529</v>
      </c>
      <c r="D23" s="76" t="s">
        <v>1568</v>
      </c>
      <c r="E23" s="76" t="s">
        <v>1569</v>
      </c>
      <c r="F23" s="76" t="s">
        <v>60</v>
      </c>
      <c r="G23" s="76" t="s">
        <v>133</v>
      </c>
      <c r="H23" s="76">
        <v>0.5</v>
      </c>
      <c r="I23" s="75">
        <v>300</v>
      </c>
      <c r="J23" s="76"/>
      <c r="K23" s="75">
        <v>7</v>
      </c>
      <c r="L23" s="75"/>
      <c r="M23" s="75"/>
      <c r="N23" s="75">
        <v>16</v>
      </c>
      <c r="O23" s="75"/>
      <c r="P23" s="75"/>
      <c r="Q23" s="75"/>
      <c r="R23" s="15">
        <f t="shared" si="5"/>
        <v>5.6295</v>
      </c>
    </row>
    <row r="24" spans="1:18">
      <c r="A24" s="76">
        <v>19</v>
      </c>
      <c r="B24" s="76" t="s">
        <v>1528</v>
      </c>
      <c r="C24" s="76" t="s">
        <v>1529</v>
      </c>
      <c r="D24" s="76" t="s">
        <v>1570</v>
      </c>
      <c r="E24" s="76" t="s">
        <v>1571</v>
      </c>
      <c r="F24" s="76" t="s">
        <v>207</v>
      </c>
      <c r="G24" s="76" t="s">
        <v>128</v>
      </c>
      <c r="H24" s="76">
        <v>1.1</v>
      </c>
      <c r="I24" s="75">
        <v>600</v>
      </c>
      <c r="J24" s="76"/>
      <c r="K24" s="75">
        <v>6</v>
      </c>
      <c r="L24" s="75"/>
      <c r="M24" s="75"/>
      <c r="N24" s="75">
        <v>24</v>
      </c>
      <c r="O24" s="75"/>
      <c r="P24" s="75"/>
      <c r="Q24" s="75"/>
      <c r="R24" s="15">
        <f t="shared" si="5"/>
        <v>9.951</v>
      </c>
    </row>
    <row r="25" spans="1:18">
      <c r="A25" s="76">
        <v>20</v>
      </c>
      <c r="B25" s="76" t="s">
        <v>1528</v>
      </c>
      <c r="C25" s="76" t="s">
        <v>1529</v>
      </c>
      <c r="D25" s="76" t="s">
        <v>1572</v>
      </c>
      <c r="E25" s="76" t="s">
        <v>1573</v>
      </c>
      <c r="F25" s="76" t="s">
        <v>1574</v>
      </c>
      <c r="G25" s="76" t="s">
        <v>1397</v>
      </c>
      <c r="H25" s="76">
        <v>1.2</v>
      </c>
      <c r="I25" s="75">
        <v>800</v>
      </c>
      <c r="J25" s="76"/>
      <c r="K25" s="75">
        <v>8</v>
      </c>
      <c r="L25" s="75"/>
      <c r="M25" s="75"/>
      <c r="N25" s="75">
        <v>24</v>
      </c>
      <c r="O25" s="75"/>
      <c r="P25" s="75"/>
      <c r="Q25" s="75"/>
      <c r="R25" s="15">
        <f t="shared" si="5"/>
        <v>13.148</v>
      </c>
    </row>
    <row r="26" spans="1:18">
      <c r="A26" s="76">
        <v>21</v>
      </c>
      <c r="B26" s="76" t="s">
        <v>1528</v>
      </c>
      <c r="C26" s="76" t="s">
        <v>1529</v>
      </c>
      <c r="D26" s="76" t="s">
        <v>1575</v>
      </c>
      <c r="E26" s="76" t="s">
        <v>182</v>
      </c>
      <c r="F26" s="76" t="s">
        <v>151</v>
      </c>
      <c r="G26" s="76" t="s">
        <v>1574</v>
      </c>
      <c r="H26" s="76">
        <v>0.5</v>
      </c>
      <c r="I26" s="75">
        <v>300</v>
      </c>
      <c r="J26" s="76"/>
      <c r="K26" s="75">
        <v>6</v>
      </c>
      <c r="L26" s="75"/>
      <c r="M26" s="75"/>
      <c r="N26" s="75">
        <v>4</v>
      </c>
      <c r="O26" s="75"/>
      <c r="P26" s="75"/>
      <c r="Q26" s="75"/>
      <c r="R26" s="15">
        <f t="shared" si="5"/>
        <v>5.301</v>
      </c>
    </row>
    <row r="27" spans="1:18">
      <c r="A27" s="76">
        <v>22</v>
      </c>
      <c r="B27" s="76" t="s">
        <v>1528</v>
      </c>
      <c r="C27" s="76" t="s">
        <v>1529</v>
      </c>
      <c r="D27" s="76" t="s">
        <v>1576</v>
      </c>
      <c r="E27" s="76" t="s">
        <v>1577</v>
      </c>
      <c r="F27" s="76" t="s">
        <v>618</v>
      </c>
      <c r="G27" s="76" t="s">
        <v>173</v>
      </c>
      <c r="H27" s="76">
        <v>1.5</v>
      </c>
      <c r="I27" s="75">
        <v>900</v>
      </c>
      <c r="J27" s="76"/>
      <c r="K27" s="75">
        <v>13</v>
      </c>
      <c r="L27" s="75"/>
      <c r="M27" s="75"/>
      <c r="N27" s="75">
        <v>8</v>
      </c>
      <c r="O27" s="75"/>
      <c r="P27" s="75"/>
      <c r="Q27" s="75"/>
      <c r="R27" s="15">
        <f t="shared" si="5"/>
        <v>15.1005</v>
      </c>
    </row>
    <row r="28" spans="1:18">
      <c r="A28" s="76">
        <v>23</v>
      </c>
      <c r="B28" s="76" t="s">
        <v>1528</v>
      </c>
      <c r="C28" s="76" t="s">
        <v>1529</v>
      </c>
      <c r="D28" s="76" t="s">
        <v>1578</v>
      </c>
      <c r="E28" s="76" t="s">
        <v>1579</v>
      </c>
      <c r="F28" s="76" t="s">
        <v>133</v>
      </c>
      <c r="G28" s="76" t="s">
        <v>64</v>
      </c>
      <c r="H28" s="76">
        <v>0.4</v>
      </c>
      <c r="I28" s="75">
        <v>200</v>
      </c>
      <c r="J28" s="76"/>
      <c r="K28" s="75">
        <v>4</v>
      </c>
      <c r="L28" s="75"/>
      <c r="M28" s="75"/>
      <c r="N28" s="75">
        <v>4</v>
      </c>
      <c r="O28" s="75"/>
      <c r="P28" s="75"/>
      <c r="Q28" s="75"/>
      <c r="R28" s="15">
        <f t="shared" si="5"/>
        <v>3.554</v>
      </c>
    </row>
    <row r="29" spans="1:18">
      <c r="A29" s="76">
        <v>24</v>
      </c>
      <c r="B29" s="76" t="s">
        <v>1528</v>
      </c>
      <c r="C29" s="76" t="s">
        <v>1529</v>
      </c>
      <c r="D29" s="76" t="s">
        <v>1580</v>
      </c>
      <c r="E29" s="76" t="s">
        <v>1581</v>
      </c>
      <c r="F29" s="76" t="s">
        <v>1582</v>
      </c>
      <c r="G29" s="76" t="s">
        <v>677</v>
      </c>
      <c r="H29" s="76">
        <v>1.9</v>
      </c>
      <c r="I29" s="75">
        <v>1000</v>
      </c>
      <c r="J29" s="76"/>
      <c r="K29" s="75">
        <v>14</v>
      </c>
      <c r="L29" s="75"/>
      <c r="M29" s="75"/>
      <c r="N29" s="75">
        <v>24</v>
      </c>
      <c r="O29" s="75"/>
      <c r="P29" s="75"/>
      <c r="Q29" s="75"/>
      <c r="R29" s="15">
        <f t="shared" si="5"/>
        <v>16.939</v>
      </c>
    </row>
    <row r="30" spans="1:18">
      <c r="A30" s="76">
        <v>25</v>
      </c>
      <c r="B30" s="76" t="s">
        <v>1528</v>
      </c>
      <c r="C30" s="76" t="s">
        <v>1529</v>
      </c>
      <c r="D30" s="76" t="s">
        <v>1583</v>
      </c>
      <c r="E30" s="76" t="s">
        <v>1584</v>
      </c>
      <c r="F30" s="76" t="s">
        <v>351</v>
      </c>
      <c r="G30" s="76" t="s">
        <v>1340</v>
      </c>
      <c r="H30" s="76">
        <v>0.8</v>
      </c>
      <c r="I30" s="75">
        <v>300</v>
      </c>
      <c r="J30" s="76"/>
      <c r="K30" s="75">
        <v>13</v>
      </c>
      <c r="L30" s="75"/>
      <c r="M30" s="75"/>
      <c r="N30" s="75">
        <v>28</v>
      </c>
      <c r="O30" s="75"/>
      <c r="P30" s="75"/>
      <c r="Q30" s="75"/>
      <c r="R30" s="15">
        <f t="shared" si="5"/>
        <v>6.7005</v>
      </c>
    </row>
    <row r="31" spans="1:18">
      <c r="A31" s="76">
        <v>26</v>
      </c>
      <c r="B31" s="75" t="s">
        <v>1528</v>
      </c>
      <c r="C31" s="75" t="s">
        <v>1585</v>
      </c>
      <c r="D31" s="76" t="s">
        <v>1586</v>
      </c>
      <c r="E31" s="76" t="s">
        <v>1587</v>
      </c>
      <c r="F31" s="76" t="s">
        <v>100</v>
      </c>
      <c r="G31" s="76" t="s">
        <v>72</v>
      </c>
      <c r="H31" s="76">
        <v>1</v>
      </c>
      <c r="I31" s="75">
        <v>50</v>
      </c>
      <c r="J31" s="76"/>
      <c r="K31" s="75">
        <v>11</v>
      </c>
      <c r="L31" s="75"/>
      <c r="M31" s="75"/>
      <c r="N31" s="75"/>
      <c r="O31" s="75"/>
      <c r="P31" s="75"/>
      <c r="Q31" s="75"/>
      <c r="R31" s="15">
        <f t="shared" si="5"/>
        <v>2.3585</v>
      </c>
    </row>
    <row r="32" spans="1:18">
      <c r="A32" s="76">
        <v>27</v>
      </c>
      <c r="B32" s="75" t="s">
        <v>1528</v>
      </c>
      <c r="C32" s="75" t="s">
        <v>1585</v>
      </c>
      <c r="D32" s="76" t="s">
        <v>1586</v>
      </c>
      <c r="E32" s="76" t="s">
        <v>1587</v>
      </c>
      <c r="F32" s="76" t="s">
        <v>83</v>
      </c>
      <c r="G32" s="76" t="s">
        <v>143</v>
      </c>
      <c r="H32" s="76">
        <v>2</v>
      </c>
      <c r="I32" s="75">
        <v>620</v>
      </c>
      <c r="J32" s="76"/>
      <c r="K32" s="75">
        <v>3</v>
      </c>
      <c r="L32" s="75"/>
      <c r="M32" s="75"/>
      <c r="N32" s="75"/>
      <c r="O32" s="75"/>
      <c r="P32" s="75"/>
      <c r="Q32" s="75"/>
      <c r="R32" s="15">
        <f t="shared" si="5"/>
        <v>9.4355</v>
      </c>
    </row>
    <row r="33" spans="1:18">
      <c r="A33" s="76">
        <v>28</v>
      </c>
      <c r="B33" s="75" t="s">
        <v>1528</v>
      </c>
      <c r="C33" s="75" t="s">
        <v>1585</v>
      </c>
      <c r="D33" s="76" t="s">
        <v>1588</v>
      </c>
      <c r="E33" s="76" t="s">
        <v>1589</v>
      </c>
      <c r="F33" s="76" t="s">
        <v>75</v>
      </c>
      <c r="G33" s="76" t="s">
        <v>207</v>
      </c>
      <c r="H33" s="76">
        <v>1.5</v>
      </c>
      <c r="I33" s="75">
        <v>84</v>
      </c>
      <c r="J33" s="76"/>
      <c r="K33" s="75">
        <v>1</v>
      </c>
      <c r="L33" s="75"/>
      <c r="M33" s="75"/>
      <c r="N33" s="75"/>
      <c r="O33" s="75"/>
      <c r="P33" s="75"/>
      <c r="Q33" s="75"/>
      <c r="R33" s="15">
        <f t="shared" si="5"/>
        <v>1.3665</v>
      </c>
    </row>
    <row r="34" spans="1:18">
      <c r="A34" s="76">
        <v>29</v>
      </c>
      <c r="B34" s="75" t="s">
        <v>1528</v>
      </c>
      <c r="C34" s="75" t="s">
        <v>1585</v>
      </c>
      <c r="D34" s="76" t="s">
        <v>1590</v>
      </c>
      <c r="E34" s="76" t="s">
        <v>1591</v>
      </c>
      <c r="F34" s="76" t="s">
        <v>100</v>
      </c>
      <c r="G34" s="76" t="s">
        <v>64</v>
      </c>
      <c r="H34" s="76">
        <v>2</v>
      </c>
      <c r="I34" s="75">
        <v>88</v>
      </c>
      <c r="J34" s="76"/>
      <c r="K34" s="75">
        <v>5</v>
      </c>
      <c r="L34" s="75"/>
      <c r="M34" s="75"/>
      <c r="N34" s="75"/>
      <c r="O34" s="75"/>
      <c r="P34" s="75"/>
      <c r="Q34" s="75"/>
      <c r="R34" s="15">
        <f t="shared" si="5"/>
        <v>2.0185</v>
      </c>
    </row>
    <row r="35" spans="1:18">
      <c r="A35" s="76">
        <v>30</v>
      </c>
      <c r="B35" s="75" t="s">
        <v>1528</v>
      </c>
      <c r="C35" s="75" t="s">
        <v>1585</v>
      </c>
      <c r="D35" s="76" t="s">
        <v>1590</v>
      </c>
      <c r="E35" s="76" t="s">
        <v>1591</v>
      </c>
      <c r="F35" s="76" t="s">
        <v>618</v>
      </c>
      <c r="G35" s="76" t="s">
        <v>188</v>
      </c>
      <c r="H35" s="76">
        <v>2</v>
      </c>
      <c r="I35" s="75">
        <v>66</v>
      </c>
      <c r="J35" s="76"/>
      <c r="K35" s="75">
        <v>11</v>
      </c>
      <c r="L35" s="75"/>
      <c r="M35" s="75"/>
      <c r="N35" s="75"/>
      <c r="O35" s="75"/>
      <c r="P35" s="75"/>
      <c r="Q35" s="75"/>
      <c r="R35" s="15">
        <f t="shared" si="5"/>
        <v>2.5905</v>
      </c>
    </row>
    <row r="36" spans="1:18">
      <c r="A36" s="76">
        <v>31</v>
      </c>
      <c r="B36" s="75" t="s">
        <v>1528</v>
      </c>
      <c r="C36" s="75" t="s">
        <v>1585</v>
      </c>
      <c r="D36" s="76" t="s">
        <v>1592</v>
      </c>
      <c r="E36" s="76" t="s">
        <v>1593</v>
      </c>
      <c r="F36" s="76" t="s">
        <v>100</v>
      </c>
      <c r="G36" s="76" t="s">
        <v>54</v>
      </c>
      <c r="H36" s="76">
        <v>1.9</v>
      </c>
      <c r="I36" s="75">
        <v>420</v>
      </c>
      <c r="J36" s="76"/>
      <c r="K36" s="75"/>
      <c r="L36" s="75"/>
      <c r="M36" s="75"/>
      <c r="N36" s="75"/>
      <c r="O36" s="75"/>
      <c r="P36" s="75"/>
      <c r="Q36" s="75"/>
      <c r="R36" s="15">
        <f t="shared" si="5"/>
        <v>6.09</v>
      </c>
    </row>
    <row r="37" spans="1:18">
      <c r="A37" s="76">
        <v>32</v>
      </c>
      <c r="B37" s="75" t="s">
        <v>1528</v>
      </c>
      <c r="C37" s="75" t="s">
        <v>1585</v>
      </c>
      <c r="D37" s="76" t="s">
        <v>1594</v>
      </c>
      <c r="E37" s="76" t="s">
        <v>249</v>
      </c>
      <c r="F37" s="76" t="s">
        <v>154</v>
      </c>
      <c r="G37" s="76" t="s">
        <v>258</v>
      </c>
      <c r="H37" s="76">
        <v>0.7</v>
      </c>
      <c r="I37" s="75">
        <v>42</v>
      </c>
      <c r="J37" s="76"/>
      <c r="K37" s="75">
        <v>2</v>
      </c>
      <c r="L37" s="75"/>
      <c r="M37" s="75"/>
      <c r="N37" s="75"/>
      <c r="O37" s="75"/>
      <c r="P37" s="75"/>
      <c r="Q37" s="75"/>
      <c r="R37" s="15">
        <f t="shared" si="5"/>
        <v>0.906</v>
      </c>
    </row>
    <row r="38" spans="1:18">
      <c r="A38" s="76">
        <v>33</v>
      </c>
      <c r="B38" s="75" t="s">
        <v>1528</v>
      </c>
      <c r="C38" s="75" t="s">
        <v>1585</v>
      </c>
      <c r="D38" s="76" t="s">
        <v>1595</v>
      </c>
      <c r="E38" s="76" t="s">
        <v>1596</v>
      </c>
      <c r="F38" s="76" t="s">
        <v>100</v>
      </c>
      <c r="G38" s="76" t="s">
        <v>258</v>
      </c>
      <c r="H38" s="76">
        <v>1.1</v>
      </c>
      <c r="I38" s="75">
        <v>36</v>
      </c>
      <c r="J38" s="76"/>
      <c r="K38" s="75">
        <v>4</v>
      </c>
      <c r="L38" s="75"/>
      <c r="M38" s="75"/>
      <c r="N38" s="75"/>
      <c r="O38" s="75"/>
      <c r="P38" s="75"/>
      <c r="Q38" s="75"/>
      <c r="R38" s="15">
        <f t="shared" si="5"/>
        <v>1.116</v>
      </c>
    </row>
    <row r="39" spans="1:18">
      <c r="A39" s="76">
        <v>34</v>
      </c>
      <c r="B39" s="75" t="s">
        <v>1528</v>
      </c>
      <c r="C39" s="75" t="s">
        <v>1585</v>
      </c>
      <c r="D39" s="76" t="s">
        <v>1597</v>
      </c>
      <c r="E39" s="76" t="s">
        <v>1598</v>
      </c>
      <c r="F39" s="76" t="s">
        <v>75</v>
      </c>
      <c r="G39" s="76" t="s">
        <v>60</v>
      </c>
      <c r="H39" s="76">
        <v>0.1</v>
      </c>
      <c r="I39" s="75">
        <v>8</v>
      </c>
      <c r="J39" s="76"/>
      <c r="K39" s="75">
        <v>2</v>
      </c>
      <c r="L39" s="75"/>
      <c r="M39" s="75"/>
      <c r="N39" s="75"/>
      <c r="O39" s="75"/>
      <c r="P39" s="75"/>
      <c r="Q39" s="75"/>
      <c r="R39" s="15">
        <f t="shared" si="5"/>
        <v>0.413</v>
      </c>
    </row>
    <row r="40" spans="1:18">
      <c r="A40" s="76">
        <v>35</v>
      </c>
      <c r="B40" s="75" t="s">
        <v>1528</v>
      </c>
      <c r="C40" s="75" t="s">
        <v>1585</v>
      </c>
      <c r="D40" s="76" t="s">
        <v>1599</v>
      </c>
      <c r="E40" s="76" t="s">
        <v>1600</v>
      </c>
      <c r="F40" s="76" t="s">
        <v>57</v>
      </c>
      <c r="G40" s="76" t="s">
        <v>207</v>
      </c>
      <c r="H40" s="76">
        <v>0.4</v>
      </c>
      <c r="I40" s="75">
        <v>66</v>
      </c>
      <c r="J40" s="76"/>
      <c r="K40" s="75"/>
      <c r="L40" s="75"/>
      <c r="M40" s="75"/>
      <c r="N40" s="75"/>
      <c r="O40" s="75"/>
      <c r="P40" s="75"/>
      <c r="Q40" s="75"/>
      <c r="R40" s="15">
        <f t="shared" si="5"/>
        <v>0.957</v>
      </c>
    </row>
    <row r="41" spans="1:18">
      <c r="A41" s="76">
        <v>36</v>
      </c>
      <c r="B41" s="75" t="s">
        <v>1528</v>
      </c>
      <c r="C41" s="75" t="s">
        <v>1585</v>
      </c>
      <c r="D41" s="76" t="s">
        <v>1601</v>
      </c>
      <c r="E41" s="76" t="s">
        <v>1602</v>
      </c>
      <c r="F41" s="76" t="s">
        <v>100</v>
      </c>
      <c r="G41" s="76" t="s">
        <v>154</v>
      </c>
      <c r="H41" s="76">
        <v>0.4</v>
      </c>
      <c r="I41" s="75">
        <v>60</v>
      </c>
      <c r="J41" s="76"/>
      <c r="K41" s="75">
        <v>2</v>
      </c>
      <c r="L41" s="75"/>
      <c r="M41" s="75"/>
      <c r="N41" s="75"/>
      <c r="O41" s="75"/>
      <c r="P41" s="75"/>
      <c r="Q41" s="75"/>
      <c r="R41" s="15">
        <f t="shared" si="5"/>
        <v>1.167</v>
      </c>
    </row>
    <row r="42" spans="1:18">
      <c r="A42" s="76">
        <v>37</v>
      </c>
      <c r="B42" s="75" t="s">
        <v>1528</v>
      </c>
      <c r="C42" s="75" t="s">
        <v>1585</v>
      </c>
      <c r="D42" s="76" t="s">
        <v>1603</v>
      </c>
      <c r="E42" s="76" t="s">
        <v>1604</v>
      </c>
      <c r="F42" s="76" t="s">
        <v>100</v>
      </c>
      <c r="G42" s="76" t="s">
        <v>128</v>
      </c>
      <c r="H42" s="76">
        <v>1.8</v>
      </c>
      <c r="I42" s="75">
        <v>340</v>
      </c>
      <c r="J42" s="76"/>
      <c r="K42" s="75">
        <v>4</v>
      </c>
      <c r="L42" s="75"/>
      <c r="M42" s="75"/>
      <c r="N42" s="75"/>
      <c r="O42" s="75"/>
      <c r="P42" s="75"/>
      <c r="Q42" s="75"/>
      <c r="R42" s="15">
        <f t="shared" si="5"/>
        <v>5.524</v>
      </c>
    </row>
    <row r="43" spans="1:18">
      <c r="A43" s="76">
        <v>38</v>
      </c>
      <c r="B43" s="75" t="s">
        <v>1528</v>
      </c>
      <c r="C43" s="75" t="s">
        <v>1585</v>
      </c>
      <c r="D43" s="76" t="s">
        <v>1605</v>
      </c>
      <c r="E43" s="76" t="s">
        <v>1606</v>
      </c>
      <c r="F43" s="76" t="s">
        <v>100</v>
      </c>
      <c r="G43" s="76" t="s">
        <v>635</v>
      </c>
      <c r="H43" s="76">
        <v>2.1</v>
      </c>
      <c r="I43" s="75">
        <v>400</v>
      </c>
      <c r="J43" s="76"/>
      <c r="K43" s="75">
        <v>4</v>
      </c>
      <c r="L43" s="75"/>
      <c r="M43" s="75"/>
      <c r="N43" s="75"/>
      <c r="O43" s="75"/>
      <c r="P43" s="75"/>
      <c r="Q43" s="75"/>
      <c r="R43" s="15">
        <f t="shared" si="5"/>
        <v>6.394</v>
      </c>
    </row>
    <row r="44" spans="1:18">
      <c r="A44" s="76">
        <v>39</v>
      </c>
      <c r="B44" s="75" t="s">
        <v>1528</v>
      </c>
      <c r="C44" s="75" t="s">
        <v>1585</v>
      </c>
      <c r="D44" s="76" t="s">
        <v>1607</v>
      </c>
      <c r="E44" s="76" t="s">
        <v>1608</v>
      </c>
      <c r="F44" s="76" t="s">
        <v>60</v>
      </c>
      <c r="G44" s="76" t="s">
        <v>64</v>
      </c>
      <c r="H44" s="76">
        <v>1.7</v>
      </c>
      <c r="I44" s="75">
        <v>308</v>
      </c>
      <c r="J44" s="76"/>
      <c r="K44" s="75">
        <v>2</v>
      </c>
      <c r="L44" s="75"/>
      <c r="M44" s="75"/>
      <c r="N44" s="75"/>
      <c r="O44" s="75"/>
      <c r="P44" s="75"/>
      <c r="Q44" s="75"/>
      <c r="R44" s="15">
        <f t="shared" si="5"/>
        <v>4.763</v>
      </c>
    </row>
    <row r="45" spans="1:18">
      <c r="A45" s="76">
        <v>40</v>
      </c>
      <c r="B45" s="75" t="s">
        <v>1528</v>
      </c>
      <c r="C45" s="75" t="s">
        <v>1585</v>
      </c>
      <c r="D45" s="76" t="s">
        <v>1609</v>
      </c>
      <c r="E45" s="76" t="s">
        <v>1610</v>
      </c>
      <c r="F45" s="76" t="s">
        <v>186</v>
      </c>
      <c r="G45" s="76" t="s">
        <v>83</v>
      </c>
      <c r="H45" s="76">
        <v>0.7</v>
      </c>
      <c r="I45" s="75">
        <v>132</v>
      </c>
      <c r="J45" s="76"/>
      <c r="K45" s="75">
        <v>2</v>
      </c>
      <c r="L45" s="75"/>
      <c r="M45" s="75"/>
      <c r="N45" s="75"/>
      <c r="O45" s="75"/>
      <c r="P45" s="75"/>
      <c r="Q45" s="75"/>
      <c r="R45" s="15">
        <f t="shared" si="5"/>
        <v>2.211</v>
      </c>
    </row>
    <row r="46" spans="1:18">
      <c r="A46" s="76">
        <v>41</v>
      </c>
      <c r="B46" s="75" t="s">
        <v>1528</v>
      </c>
      <c r="C46" s="75" t="s">
        <v>1585</v>
      </c>
      <c r="D46" s="76" t="s">
        <v>1611</v>
      </c>
      <c r="E46" s="76" t="s">
        <v>1612</v>
      </c>
      <c r="F46" s="76" t="s">
        <v>112</v>
      </c>
      <c r="G46" s="76" t="s">
        <v>49</v>
      </c>
      <c r="H46" s="76">
        <v>1.6</v>
      </c>
      <c r="I46" s="75">
        <v>42</v>
      </c>
      <c r="J46" s="76"/>
      <c r="K46" s="75">
        <v>4</v>
      </c>
      <c r="L46" s="75"/>
      <c r="M46" s="75"/>
      <c r="N46" s="75"/>
      <c r="O46" s="75"/>
      <c r="P46" s="75"/>
      <c r="Q46" s="75"/>
      <c r="R46" s="15">
        <f t="shared" si="5"/>
        <v>1.203</v>
      </c>
    </row>
    <row r="47" spans="1:18">
      <c r="A47" s="76">
        <v>42</v>
      </c>
      <c r="B47" s="75" t="s">
        <v>1528</v>
      </c>
      <c r="C47" s="75" t="s">
        <v>1585</v>
      </c>
      <c r="D47" s="76" t="s">
        <v>1613</v>
      </c>
      <c r="E47" s="76" t="s">
        <v>1614</v>
      </c>
      <c r="F47" s="76" t="s">
        <v>64</v>
      </c>
      <c r="G47" s="76" t="s">
        <v>263</v>
      </c>
      <c r="H47" s="76">
        <v>0.8</v>
      </c>
      <c r="I47" s="75">
        <v>170</v>
      </c>
      <c r="J47" s="76"/>
      <c r="K47" s="75"/>
      <c r="L47" s="75"/>
      <c r="M47" s="75"/>
      <c r="N47" s="75"/>
      <c r="O47" s="75"/>
      <c r="P47" s="75"/>
      <c r="Q47" s="75"/>
      <c r="R47" s="15">
        <f t="shared" si="5"/>
        <v>2.465</v>
      </c>
    </row>
    <row r="48" spans="1:18">
      <c r="A48" s="76">
        <v>43</v>
      </c>
      <c r="B48" s="75" t="s">
        <v>1528</v>
      </c>
      <c r="C48" s="75" t="s">
        <v>1585</v>
      </c>
      <c r="D48" s="76" t="s">
        <v>1615</v>
      </c>
      <c r="E48" s="76" t="s">
        <v>1616</v>
      </c>
      <c r="F48" s="76" t="s">
        <v>100</v>
      </c>
      <c r="G48" s="76" t="s">
        <v>258</v>
      </c>
      <c r="H48" s="76">
        <v>1.1</v>
      </c>
      <c r="I48" s="75">
        <v>28</v>
      </c>
      <c r="J48" s="76"/>
      <c r="K48" s="75">
        <v>2</v>
      </c>
      <c r="L48" s="75"/>
      <c r="M48" s="75"/>
      <c r="N48" s="75"/>
      <c r="O48" s="75"/>
      <c r="P48" s="75"/>
      <c r="Q48" s="75"/>
      <c r="R48" s="15">
        <f t="shared" si="5"/>
        <v>0.703</v>
      </c>
    </row>
    <row r="49" spans="1:18">
      <c r="A49" s="76">
        <v>44</v>
      </c>
      <c r="B49" s="75" t="s">
        <v>1528</v>
      </c>
      <c r="C49" s="75" t="s">
        <v>1585</v>
      </c>
      <c r="D49" s="76" t="s">
        <v>1617</v>
      </c>
      <c r="E49" s="76" t="s">
        <v>1618</v>
      </c>
      <c r="F49" s="76" t="s">
        <v>100</v>
      </c>
      <c r="G49" s="76" t="s">
        <v>72</v>
      </c>
      <c r="H49" s="76">
        <v>1</v>
      </c>
      <c r="I49" s="75">
        <v>322</v>
      </c>
      <c r="J49" s="76"/>
      <c r="K49" s="75">
        <v>2</v>
      </c>
      <c r="L49" s="75"/>
      <c r="M49" s="75"/>
      <c r="N49" s="75"/>
      <c r="O49" s="75"/>
      <c r="P49" s="75"/>
      <c r="Q49" s="75"/>
      <c r="R49" s="15">
        <f t="shared" ref="R49:R80" si="6">J49*0.4461+K49*0.1485+L49*0.15*0.004+I49*0.0145+M49*0.145+N49*0.015+O49*0.01+P49*0.16+Q49*0.2</f>
        <v>4.966</v>
      </c>
    </row>
    <row r="50" spans="1:18">
      <c r="A50" s="76">
        <v>45</v>
      </c>
      <c r="B50" s="75" t="s">
        <v>1528</v>
      </c>
      <c r="C50" s="75" t="s">
        <v>1585</v>
      </c>
      <c r="D50" s="76" t="s">
        <v>1619</v>
      </c>
      <c r="E50" s="76" t="s">
        <v>1620</v>
      </c>
      <c r="F50" s="76" t="s">
        <v>100</v>
      </c>
      <c r="G50" s="76" t="s">
        <v>128</v>
      </c>
      <c r="H50" s="76">
        <v>1.8</v>
      </c>
      <c r="I50" s="75">
        <v>530</v>
      </c>
      <c r="J50" s="76"/>
      <c r="K50" s="75">
        <v>2</v>
      </c>
      <c r="L50" s="75"/>
      <c r="M50" s="75"/>
      <c r="N50" s="75"/>
      <c r="O50" s="75"/>
      <c r="P50" s="75"/>
      <c r="Q50" s="75"/>
      <c r="R50" s="15">
        <f t="shared" si="6"/>
        <v>7.982</v>
      </c>
    </row>
    <row r="51" spans="1:18">
      <c r="A51" s="76">
        <v>46</v>
      </c>
      <c r="B51" s="75" t="s">
        <v>1528</v>
      </c>
      <c r="C51" s="75" t="s">
        <v>1585</v>
      </c>
      <c r="D51" s="76" t="s">
        <v>1621</v>
      </c>
      <c r="E51" s="76" t="s">
        <v>1622</v>
      </c>
      <c r="F51" s="76" t="s">
        <v>186</v>
      </c>
      <c r="G51" s="76" t="s">
        <v>351</v>
      </c>
      <c r="H51" s="76">
        <v>1.6</v>
      </c>
      <c r="I51" s="75">
        <v>80</v>
      </c>
      <c r="J51" s="76"/>
      <c r="K51" s="75">
        <v>4</v>
      </c>
      <c r="L51" s="75"/>
      <c r="M51" s="75"/>
      <c r="N51" s="75"/>
      <c r="O51" s="75"/>
      <c r="P51" s="75"/>
      <c r="Q51" s="75"/>
      <c r="R51" s="15">
        <f t="shared" si="6"/>
        <v>1.754</v>
      </c>
    </row>
    <row r="52" spans="1:18">
      <c r="A52" s="76">
        <v>47</v>
      </c>
      <c r="B52" s="75" t="s">
        <v>1528</v>
      </c>
      <c r="C52" s="75" t="s">
        <v>1585</v>
      </c>
      <c r="D52" s="76" t="s">
        <v>1623</v>
      </c>
      <c r="E52" s="76" t="s">
        <v>1624</v>
      </c>
      <c r="F52" s="76" t="s">
        <v>60</v>
      </c>
      <c r="G52" s="76" t="s">
        <v>192</v>
      </c>
      <c r="H52" s="76">
        <v>0.5</v>
      </c>
      <c r="I52" s="75">
        <v>96</v>
      </c>
      <c r="J52" s="76"/>
      <c r="K52" s="75"/>
      <c r="L52" s="75"/>
      <c r="M52" s="75"/>
      <c r="N52" s="75"/>
      <c r="O52" s="75"/>
      <c r="P52" s="75"/>
      <c r="Q52" s="75"/>
      <c r="R52" s="15">
        <f t="shared" si="6"/>
        <v>1.392</v>
      </c>
    </row>
    <row r="53" spans="1:18">
      <c r="A53" s="76">
        <v>48</v>
      </c>
      <c r="B53" s="75" t="s">
        <v>1528</v>
      </c>
      <c r="C53" s="75" t="s">
        <v>1585</v>
      </c>
      <c r="D53" s="76" t="s">
        <v>1625</v>
      </c>
      <c r="E53" s="76" t="s">
        <v>1626</v>
      </c>
      <c r="F53" s="76" t="s">
        <v>100</v>
      </c>
      <c r="G53" s="76" t="s">
        <v>128</v>
      </c>
      <c r="H53" s="76">
        <v>1.8</v>
      </c>
      <c r="I53" s="75">
        <v>550</v>
      </c>
      <c r="J53" s="76"/>
      <c r="K53" s="75">
        <v>2</v>
      </c>
      <c r="L53" s="75"/>
      <c r="M53" s="75"/>
      <c r="N53" s="75"/>
      <c r="O53" s="75"/>
      <c r="P53" s="75"/>
      <c r="Q53" s="75"/>
      <c r="R53" s="15">
        <f t="shared" si="6"/>
        <v>8.272</v>
      </c>
    </row>
    <row r="54" spans="1:18">
      <c r="A54" s="76">
        <v>49</v>
      </c>
      <c r="B54" s="76" t="s">
        <v>1528</v>
      </c>
      <c r="C54" s="76" t="s">
        <v>1627</v>
      </c>
      <c r="D54" s="76" t="s">
        <v>1628</v>
      </c>
      <c r="E54" s="76" t="s">
        <v>1629</v>
      </c>
      <c r="F54" s="76" t="s">
        <v>1630</v>
      </c>
      <c r="G54" s="76" t="s">
        <v>1631</v>
      </c>
      <c r="H54" s="77">
        <v>1.8</v>
      </c>
      <c r="I54" s="75">
        <v>1770</v>
      </c>
      <c r="J54" s="76"/>
      <c r="K54" s="75"/>
      <c r="L54" s="75"/>
      <c r="M54" s="75"/>
      <c r="N54" s="75"/>
      <c r="O54" s="75"/>
      <c r="P54" s="75"/>
      <c r="Q54" s="75"/>
      <c r="R54" s="15">
        <f t="shared" si="6"/>
        <v>25.665</v>
      </c>
    </row>
    <row r="55" spans="1:18">
      <c r="A55" s="76">
        <v>50</v>
      </c>
      <c r="B55" s="76" t="s">
        <v>1528</v>
      </c>
      <c r="C55" s="76" t="s">
        <v>1627</v>
      </c>
      <c r="D55" s="76" t="s">
        <v>1632</v>
      </c>
      <c r="E55" s="76" t="s">
        <v>1633</v>
      </c>
      <c r="F55" s="76" t="s">
        <v>112</v>
      </c>
      <c r="G55" s="76" t="s">
        <v>133</v>
      </c>
      <c r="H55" s="77">
        <v>1</v>
      </c>
      <c r="I55" s="75">
        <v>1000</v>
      </c>
      <c r="J55" s="76"/>
      <c r="K55" s="75">
        <v>6</v>
      </c>
      <c r="L55" s="75"/>
      <c r="M55" s="75"/>
      <c r="N55" s="75"/>
      <c r="O55" s="75"/>
      <c r="P55" s="75"/>
      <c r="Q55" s="75"/>
      <c r="R55" s="15">
        <f t="shared" si="6"/>
        <v>15.391</v>
      </c>
    </row>
    <row r="56" spans="1:18">
      <c r="A56" s="76">
        <v>51</v>
      </c>
      <c r="B56" s="76" t="s">
        <v>1528</v>
      </c>
      <c r="C56" s="76" t="s">
        <v>1627</v>
      </c>
      <c r="D56" s="76" t="s">
        <v>1634</v>
      </c>
      <c r="E56" s="76" t="s">
        <v>1635</v>
      </c>
      <c r="F56" s="76" t="s">
        <v>1636</v>
      </c>
      <c r="G56" s="76" t="s">
        <v>1637</v>
      </c>
      <c r="H56" s="77">
        <v>1</v>
      </c>
      <c r="I56" s="75">
        <v>430</v>
      </c>
      <c r="J56" s="76"/>
      <c r="K56" s="75">
        <v>5</v>
      </c>
      <c r="L56" s="75"/>
      <c r="M56" s="75"/>
      <c r="N56" s="75"/>
      <c r="O56" s="75"/>
      <c r="P56" s="75"/>
      <c r="Q56" s="75"/>
      <c r="R56" s="15">
        <f t="shared" si="6"/>
        <v>6.9775</v>
      </c>
    </row>
    <row r="57" spans="1:18">
      <c r="A57" s="76">
        <v>52</v>
      </c>
      <c r="B57" s="76" t="s">
        <v>1528</v>
      </c>
      <c r="C57" s="76" t="s">
        <v>1627</v>
      </c>
      <c r="D57" s="76" t="s">
        <v>1638</v>
      </c>
      <c r="E57" s="76" t="s">
        <v>1639</v>
      </c>
      <c r="F57" s="76" t="s">
        <v>635</v>
      </c>
      <c r="G57" s="76" t="s">
        <v>996</v>
      </c>
      <c r="H57" s="77">
        <v>0.8</v>
      </c>
      <c r="I57" s="75">
        <v>870</v>
      </c>
      <c r="J57" s="76"/>
      <c r="K57" s="75">
        <v>2</v>
      </c>
      <c r="L57" s="75"/>
      <c r="M57" s="75"/>
      <c r="N57" s="75"/>
      <c r="O57" s="75"/>
      <c r="P57" s="75"/>
      <c r="Q57" s="75"/>
      <c r="R57" s="15">
        <f t="shared" si="6"/>
        <v>12.912</v>
      </c>
    </row>
    <row r="58" spans="1:18">
      <c r="A58" s="76">
        <v>53</v>
      </c>
      <c r="B58" s="76" t="s">
        <v>1528</v>
      </c>
      <c r="C58" s="76" t="s">
        <v>1627</v>
      </c>
      <c r="D58" s="76" t="s">
        <v>1640</v>
      </c>
      <c r="E58" s="76" t="s">
        <v>1641</v>
      </c>
      <c r="F58" s="76" t="s">
        <v>60</v>
      </c>
      <c r="G58" s="76" t="s">
        <v>192</v>
      </c>
      <c r="H58" s="77">
        <v>0.5</v>
      </c>
      <c r="I58" s="75">
        <v>500</v>
      </c>
      <c r="J58" s="76"/>
      <c r="K58" s="75"/>
      <c r="L58" s="75"/>
      <c r="M58" s="75"/>
      <c r="N58" s="75"/>
      <c r="O58" s="75"/>
      <c r="P58" s="75"/>
      <c r="Q58" s="75"/>
      <c r="R58" s="15">
        <f t="shared" si="6"/>
        <v>7.25</v>
      </c>
    </row>
    <row r="59" spans="1:18">
      <c r="A59" s="76">
        <v>54</v>
      </c>
      <c r="B59" s="76" t="s">
        <v>1528</v>
      </c>
      <c r="C59" s="76" t="s">
        <v>1627</v>
      </c>
      <c r="D59" s="76" t="s">
        <v>1642</v>
      </c>
      <c r="E59" s="76" t="s">
        <v>1643</v>
      </c>
      <c r="F59" s="76" t="s">
        <v>623</v>
      </c>
      <c r="G59" s="76" t="s">
        <v>511</v>
      </c>
      <c r="H59" s="77">
        <v>1.4</v>
      </c>
      <c r="I59" s="75">
        <v>650</v>
      </c>
      <c r="J59" s="76"/>
      <c r="K59" s="75"/>
      <c r="L59" s="75"/>
      <c r="M59" s="75"/>
      <c r="N59" s="75"/>
      <c r="O59" s="75"/>
      <c r="P59" s="75"/>
      <c r="Q59" s="75"/>
      <c r="R59" s="15">
        <f t="shared" si="6"/>
        <v>9.425</v>
      </c>
    </row>
    <row r="60" spans="1:18">
      <c r="A60" s="76">
        <v>55</v>
      </c>
      <c r="B60" s="76" t="s">
        <v>1528</v>
      </c>
      <c r="C60" s="76" t="s">
        <v>1627</v>
      </c>
      <c r="D60" s="76" t="s">
        <v>1644</v>
      </c>
      <c r="E60" s="76" t="s">
        <v>1645</v>
      </c>
      <c r="F60" s="76" t="s">
        <v>278</v>
      </c>
      <c r="G60" s="76" t="s">
        <v>211</v>
      </c>
      <c r="H60" s="77">
        <v>0.5</v>
      </c>
      <c r="I60" s="75">
        <v>280</v>
      </c>
      <c r="J60" s="76"/>
      <c r="K60" s="75">
        <v>2</v>
      </c>
      <c r="L60" s="75"/>
      <c r="M60" s="75"/>
      <c r="N60" s="75"/>
      <c r="O60" s="75"/>
      <c r="P60" s="75"/>
      <c r="Q60" s="75"/>
      <c r="R60" s="15">
        <f t="shared" si="6"/>
        <v>4.357</v>
      </c>
    </row>
    <row r="61" spans="1:18">
      <c r="A61" s="76">
        <v>56</v>
      </c>
      <c r="B61" s="76" t="s">
        <v>1528</v>
      </c>
      <c r="C61" s="76" t="s">
        <v>1627</v>
      </c>
      <c r="D61" s="76" t="s">
        <v>1646</v>
      </c>
      <c r="E61" s="76" t="s">
        <v>1647</v>
      </c>
      <c r="F61" s="76" t="s">
        <v>53</v>
      </c>
      <c r="G61" s="76" t="s">
        <v>186</v>
      </c>
      <c r="H61" s="77">
        <v>0.6</v>
      </c>
      <c r="I61" s="75">
        <v>600</v>
      </c>
      <c r="J61" s="76"/>
      <c r="K61" s="75"/>
      <c r="L61" s="75"/>
      <c r="M61" s="75"/>
      <c r="N61" s="75"/>
      <c r="O61" s="75"/>
      <c r="P61" s="75"/>
      <c r="Q61" s="75"/>
      <c r="R61" s="15">
        <f t="shared" si="6"/>
        <v>8.7</v>
      </c>
    </row>
    <row r="62" spans="1:18">
      <c r="A62" s="76">
        <v>57</v>
      </c>
      <c r="B62" s="76" t="s">
        <v>1528</v>
      </c>
      <c r="C62" s="76" t="s">
        <v>1627</v>
      </c>
      <c r="D62" s="76" t="s">
        <v>1648</v>
      </c>
      <c r="E62" s="120" t="s">
        <v>1649</v>
      </c>
      <c r="F62" s="76" t="s">
        <v>60</v>
      </c>
      <c r="G62" s="76" t="s">
        <v>133</v>
      </c>
      <c r="H62" s="76">
        <v>1.3</v>
      </c>
      <c r="I62" s="75">
        <v>1150</v>
      </c>
      <c r="J62" s="76"/>
      <c r="K62" s="75">
        <v>4</v>
      </c>
      <c r="L62" s="75"/>
      <c r="M62" s="75"/>
      <c r="N62" s="75"/>
      <c r="O62" s="75"/>
      <c r="P62" s="75"/>
      <c r="Q62" s="75"/>
      <c r="R62" s="15">
        <f t="shared" si="6"/>
        <v>17.269</v>
      </c>
    </row>
    <row r="63" spans="1:18">
      <c r="A63" s="76">
        <v>58</v>
      </c>
      <c r="B63" s="76" t="s">
        <v>1528</v>
      </c>
      <c r="C63" s="76" t="s">
        <v>1627</v>
      </c>
      <c r="D63" s="76" t="s">
        <v>1650</v>
      </c>
      <c r="E63" s="121" t="s">
        <v>1651</v>
      </c>
      <c r="F63" s="76" t="s">
        <v>112</v>
      </c>
      <c r="G63" s="76" t="s">
        <v>635</v>
      </c>
      <c r="H63" s="76">
        <v>1.5</v>
      </c>
      <c r="I63" s="75">
        <v>1500</v>
      </c>
      <c r="J63" s="76"/>
      <c r="K63" s="75"/>
      <c r="L63" s="75"/>
      <c r="M63" s="75"/>
      <c r="N63" s="75"/>
      <c r="O63" s="75"/>
      <c r="P63" s="75"/>
      <c r="Q63" s="75"/>
      <c r="R63" s="15">
        <f t="shared" si="6"/>
        <v>21.75</v>
      </c>
    </row>
    <row r="64" spans="1:18">
      <c r="A64" s="76">
        <v>59</v>
      </c>
      <c r="B64" s="76" t="s">
        <v>1528</v>
      </c>
      <c r="C64" s="76" t="s">
        <v>1627</v>
      </c>
      <c r="D64" s="76" t="s">
        <v>1652</v>
      </c>
      <c r="E64" s="120" t="s">
        <v>1653</v>
      </c>
      <c r="F64" s="76" t="s">
        <v>1654</v>
      </c>
      <c r="G64" s="76" t="s">
        <v>1241</v>
      </c>
      <c r="H64" s="76">
        <v>1.4</v>
      </c>
      <c r="I64" s="75">
        <v>2240</v>
      </c>
      <c r="J64" s="76"/>
      <c r="K64" s="75">
        <v>4</v>
      </c>
      <c r="L64" s="75"/>
      <c r="M64" s="75"/>
      <c r="N64" s="75"/>
      <c r="O64" s="75"/>
      <c r="P64" s="75"/>
      <c r="Q64" s="75"/>
      <c r="R64" s="15">
        <f t="shared" si="6"/>
        <v>33.074</v>
      </c>
    </row>
    <row r="65" spans="1:18">
      <c r="A65" s="76">
        <v>60</v>
      </c>
      <c r="B65" s="76" t="s">
        <v>1528</v>
      </c>
      <c r="C65" s="76" t="s">
        <v>1627</v>
      </c>
      <c r="D65" s="76" t="s">
        <v>1655</v>
      </c>
      <c r="E65" s="120" t="s">
        <v>1656</v>
      </c>
      <c r="F65" s="76" t="s">
        <v>72</v>
      </c>
      <c r="G65" s="76" t="s">
        <v>124</v>
      </c>
      <c r="H65" s="77">
        <v>2</v>
      </c>
      <c r="I65" s="75">
        <v>2000</v>
      </c>
      <c r="J65" s="76"/>
      <c r="K65" s="75"/>
      <c r="L65" s="75"/>
      <c r="M65" s="75"/>
      <c r="N65" s="75"/>
      <c r="O65" s="75"/>
      <c r="P65" s="75"/>
      <c r="Q65" s="75"/>
      <c r="R65" s="15">
        <f t="shared" si="6"/>
        <v>29</v>
      </c>
    </row>
    <row r="66" spans="1:18">
      <c r="A66" s="76">
        <v>61</v>
      </c>
      <c r="B66" s="76" t="s">
        <v>1528</v>
      </c>
      <c r="C66" s="76" t="s">
        <v>1627</v>
      </c>
      <c r="D66" s="76" t="s">
        <v>1657</v>
      </c>
      <c r="E66" s="120" t="s">
        <v>1658</v>
      </c>
      <c r="F66" s="76" t="s">
        <v>1659</v>
      </c>
      <c r="G66" s="76" t="s">
        <v>1660</v>
      </c>
      <c r="H66" s="77">
        <v>1.5</v>
      </c>
      <c r="I66" s="75">
        <v>750</v>
      </c>
      <c r="J66" s="76"/>
      <c r="K66" s="75">
        <v>2</v>
      </c>
      <c r="L66" s="75"/>
      <c r="M66" s="75"/>
      <c r="N66" s="75"/>
      <c r="O66" s="75"/>
      <c r="P66" s="75"/>
      <c r="Q66" s="75"/>
      <c r="R66" s="15">
        <f t="shared" si="6"/>
        <v>11.172</v>
      </c>
    </row>
    <row r="67" spans="1:18">
      <c r="A67" s="76">
        <v>62</v>
      </c>
      <c r="B67" s="76" t="s">
        <v>1528</v>
      </c>
      <c r="C67" s="76" t="s">
        <v>1627</v>
      </c>
      <c r="D67" s="76" t="s">
        <v>1661</v>
      </c>
      <c r="E67" s="120" t="s">
        <v>1662</v>
      </c>
      <c r="F67" s="76" t="s">
        <v>1663</v>
      </c>
      <c r="G67" s="76" t="s">
        <v>1664</v>
      </c>
      <c r="H67" s="77">
        <v>0.4</v>
      </c>
      <c r="I67" s="75">
        <v>800</v>
      </c>
      <c r="J67" s="76"/>
      <c r="K67" s="75"/>
      <c r="L67" s="75"/>
      <c r="M67" s="75"/>
      <c r="N67" s="75"/>
      <c r="O67" s="75"/>
      <c r="P67" s="75"/>
      <c r="Q67" s="75"/>
      <c r="R67" s="15">
        <f t="shared" si="6"/>
        <v>11.6</v>
      </c>
    </row>
    <row r="68" spans="1:18">
      <c r="A68" s="76">
        <v>63</v>
      </c>
      <c r="B68" s="76" t="s">
        <v>1528</v>
      </c>
      <c r="C68" s="76" t="s">
        <v>1627</v>
      </c>
      <c r="D68" s="76" t="s">
        <v>1665</v>
      </c>
      <c r="E68" s="120" t="s">
        <v>1666</v>
      </c>
      <c r="F68" s="76" t="s">
        <v>64</v>
      </c>
      <c r="G68" s="76" t="s">
        <v>187</v>
      </c>
      <c r="H68" s="76">
        <v>0.5</v>
      </c>
      <c r="I68" s="75">
        <v>500</v>
      </c>
      <c r="J68" s="76"/>
      <c r="K68" s="75"/>
      <c r="L68" s="75"/>
      <c r="M68" s="75"/>
      <c r="N68" s="75"/>
      <c r="O68" s="75"/>
      <c r="P68" s="75"/>
      <c r="Q68" s="75"/>
      <c r="R68" s="15">
        <f t="shared" si="6"/>
        <v>7.25</v>
      </c>
    </row>
    <row r="69" s="119" customFormat="1" spans="1:18">
      <c r="A69" s="76">
        <v>64</v>
      </c>
      <c r="B69" s="76" t="s">
        <v>1528</v>
      </c>
      <c r="C69" s="76" t="s">
        <v>1667</v>
      </c>
      <c r="D69" s="76" t="s">
        <v>1668</v>
      </c>
      <c r="E69" s="75" t="s">
        <v>1669</v>
      </c>
      <c r="F69" s="75" t="s">
        <v>100</v>
      </c>
      <c r="G69" s="76" t="s">
        <v>53</v>
      </c>
      <c r="H69" s="75">
        <v>0.1</v>
      </c>
      <c r="I69" s="75"/>
      <c r="J69" s="76"/>
      <c r="K69" s="75">
        <v>1</v>
      </c>
      <c r="L69" s="75"/>
      <c r="M69" s="75"/>
      <c r="N69" s="75"/>
      <c r="O69" s="75"/>
      <c r="P69" s="75"/>
      <c r="Q69" s="75"/>
      <c r="R69" s="15">
        <f t="shared" si="6"/>
        <v>0.1485</v>
      </c>
    </row>
    <row r="70" spans="1:18">
      <c r="A70" s="76">
        <v>65</v>
      </c>
      <c r="B70" s="76" t="s">
        <v>1528</v>
      </c>
      <c r="C70" s="76" t="s">
        <v>1667</v>
      </c>
      <c r="D70" s="76" t="s">
        <v>1668</v>
      </c>
      <c r="E70" s="75" t="s">
        <v>1669</v>
      </c>
      <c r="F70" s="75" t="s">
        <v>75</v>
      </c>
      <c r="G70" s="76" t="s">
        <v>192</v>
      </c>
      <c r="H70" s="75">
        <v>0.6</v>
      </c>
      <c r="I70" s="75"/>
      <c r="J70" s="76"/>
      <c r="K70" s="75">
        <v>2</v>
      </c>
      <c r="L70" s="75"/>
      <c r="M70" s="75"/>
      <c r="N70" s="75"/>
      <c r="O70" s="75"/>
      <c r="P70" s="75"/>
      <c r="Q70" s="75"/>
      <c r="R70" s="15">
        <f t="shared" si="6"/>
        <v>0.297</v>
      </c>
    </row>
    <row r="71" spans="1:18">
      <c r="A71" s="76">
        <v>66</v>
      </c>
      <c r="B71" s="76" t="s">
        <v>1528</v>
      </c>
      <c r="C71" s="76" t="s">
        <v>1667</v>
      </c>
      <c r="D71" s="76" t="s">
        <v>1668</v>
      </c>
      <c r="E71" s="75" t="s">
        <v>1669</v>
      </c>
      <c r="F71" s="75" t="s">
        <v>79</v>
      </c>
      <c r="G71" s="76" t="s">
        <v>72</v>
      </c>
      <c r="H71" s="75">
        <v>0.1</v>
      </c>
      <c r="I71" s="75"/>
      <c r="J71" s="76"/>
      <c r="K71" s="75">
        <v>2</v>
      </c>
      <c r="L71" s="75"/>
      <c r="M71" s="75"/>
      <c r="N71" s="75"/>
      <c r="O71" s="75"/>
      <c r="P71" s="75"/>
      <c r="Q71" s="75"/>
      <c r="R71" s="15">
        <f t="shared" ref="R71" si="7">J71*0.4461+K71*0.1485+L71*0.15*0.004+I71*0.0145+M71*0.145+N71*0.015+O71*0.01+P71*0.16+Q71*0.2</f>
        <v>0.297</v>
      </c>
    </row>
    <row r="72" spans="1:18">
      <c r="A72" s="76">
        <v>67</v>
      </c>
      <c r="B72" s="76" t="s">
        <v>1528</v>
      </c>
      <c r="C72" s="76" t="s">
        <v>1667</v>
      </c>
      <c r="D72" s="76" t="s">
        <v>1668</v>
      </c>
      <c r="E72" s="75" t="s">
        <v>1669</v>
      </c>
      <c r="F72" s="75" t="s">
        <v>258</v>
      </c>
      <c r="G72" s="76" t="s">
        <v>163</v>
      </c>
      <c r="H72" s="75">
        <v>0.1</v>
      </c>
      <c r="I72" s="75"/>
      <c r="J72" s="76"/>
      <c r="K72" s="75">
        <v>2</v>
      </c>
      <c r="L72" s="75"/>
      <c r="M72" s="75"/>
      <c r="N72" s="75"/>
      <c r="O72" s="75"/>
      <c r="P72" s="75"/>
      <c r="Q72" s="75"/>
      <c r="R72" s="15">
        <f t="shared" ref="R72:R103" si="8">J72*0.4461+K72*0.1485+L72*0.15*0.004+I72*0.0145+M72*0.145+N72*0.015+O72*0.01+P72*0.16+Q72*0.2</f>
        <v>0.297</v>
      </c>
    </row>
    <row r="73" spans="1:18">
      <c r="A73" s="76">
        <v>68</v>
      </c>
      <c r="B73" s="76" t="s">
        <v>1528</v>
      </c>
      <c r="C73" s="76" t="s">
        <v>1667</v>
      </c>
      <c r="D73" s="76" t="s">
        <v>1668</v>
      </c>
      <c r="E73" s="75" t="s">
        <v>1669</v>
      </c>
      <c r="F73" s="75" t="s">
        <v>57</v>
      </c>
      <c r="G73" s="76" t="s">
        <v>83</v>
      </c>
      <c r="H73" s="75">
        <v>0.1</v>
      </c>
      <c r="I73" s="75"/>
      <c r="J73" s="76"/>
      <c r="K73" s="75">
        <v>3</v>
      </c>
      <c r="L73" s="75"/>
      <c r="M73" s="75"/>
      <c r="N73" s="75"/>
      <c r="O73" s="75"/>
      <c r="P73" s="75"/>
      <c r="Q73" s="75"/>
      <c r="R73" s="15">
        <f t="shared" si="8"/>
        <v>0.4455</v>
      </c>
    </row>
    <row r="74" spans="1:18">
      <c r="A74" s="76">
        <v>69</v>
      </c>
      <c r="B74" s="76" t="s">
        <v>1528</v>
      </c>
      <c r="C74" s="76" t="s">
        <v>1667</v>
      </c>
      <c r="D74" s="76" t="s">
        <v>1668</v>
      </c>
      <c r="E74" s="75" t="s">
        <v>1669</v>
      </c>
      <c r="F74" s="75" t="s">
        <v>106</v>
      </c>
      <c r="G74" s="76" t="s">
        <v>133</v>
      </c>
      <c r="H74" s="75">
        <v>0.1</v>
      </c>
      <c r="I74" s="75"/>
      <c r="J74" s="76"/>
      <c r="K74" s="75">
        <v>2</v>
      </c>
      <c r="L74" s="75"/>
      <c r="M74" s="75"/>
      <c r="N74" s="75"/>
      <c r="O74" s="75"/>
      <c r="P74" s="75"/>
      <c r="Q74" s="75"/>
      <c r="R74" s="15">
        <f t="shared" si="8"/>
        <v>0.297</v>
      </c>
    </row>
    <row r="75" spans="1:18">
      <c r="A75" s="76">
        <v>70</v>
      </c>
      <c r="B75" s="76" t="s">
        <v>1528</v>
      </c>
      <c r="C75" s="76" t="s">
        <v>1667</v>
      </c>
      <c r="D75" s="76" t="s">
        <v>1668</v>
      </c>
      <c r="E75" s="75" t="s">
        <v>1669</v>
      </c>
      <c r="F75" s="75" t="s">
        <v>635</v>
      </c>
      <c r="G75" s="76" t="s">
        <v>49</v>
      </c>
      <c r="H75" s="75">
        <v>0.1</v>
      </c>
      <c r="I75" s="75"/>
      <c r="J75" s="76"/>
      <c r="K75" s="75">
        <v>2</v>
      </c>
      <c r="L75" s="75"/>
      <c r="M75" s="75"/>
      <c r="N75" s="75"/>
      <c r="O75" s="75"/>
      <c r="P75" s="75"/>
      <c r="Q75" s="75"/>
      <c r="R75" s="15">
        <f t="shared" si="8"/>
        <v>0.297</v>
      </c>
    </row>
    <row r="76" spans="1:18">
      <c r="A76" s="76">
        <v>71</v>
      </c>
      <c r="B76" s="76" t="s">
        <v>1528</v>
      </c>
      <c r="C76" s="76" t="s">
        <v>1667</v>
      </c>
      <c r="D76" s="76" t="s">
        <v>1668</v>
      </c>
      <c r="E76" s="75" t="s">
        <v>1669</v>
      </c>
      <c r="F76" s="75" t="s">
        <v>49</v>
      </c>
      <c r="G76" s="76" t="s">
        <v>351</v>
      </c>
      <c r="H76" s="75">
        <v>0.1</v>
      </c>
      <c r="I76" s="75"/>
      <c r="J76" s="76"/>
      <c r="K76" s="75">
        <v>2</v>
      </c>
      <c r="L76" s="75"/>
      <c r="M76" s="75"/>
      <c r="N76" s="75"/>
      <c r="O76" s="75"/>
      <c r="P76" s="75"/>
      <c r="Q76" s="75"/>
      <c r="R76" s="15">
        <f t="shared" si="8"/>
        <v>0.297</v>
      </c>
    </row>
    <row r="77" spans="1:18">
      <c r="A77" s="76">
        <v>72</v>
      </c>
      <c r="B77" s="76" t="s">
        <v>1528</v>
      </c>
      <c r="C77" s="76" t="s">
        <v>1667</v>
      </c>
      <c r="D77" s="76" t="s">
        <v>1668</v>
      </c>
      <c r="E77" s="75" t="s">
        <v>1669</v>
      </c>
      <c r="F77" s="75" t="s">
        <v>263</v>
      </c>
      <c r="G77" s="76" t="s">
        <v>124</v>
      </c>
      <c r="H77" s="75">
        <v>0.2</v>
      </c>
      <c r="I77" s="75"/>
      <c r="J77" s="76"/>
      <c r="K77" s="75">
        <v>2</v>
      </c>
      <c r="L77" s="75"/>
      <c r="M77" s="75"/>
      <c r="N77" s="75"/>
      <c r="O77" s="75"/>
      <c r="P77" s="75"/>
      <c r="Q77" s="75"/>
      <c r="R77" s="15">
        <f t="shared" si="8"/>
        <v>0.297</v>
      </c>
    </row>
    <row r="78" spans="1:18">
      <c r="A78" s="76">
        <v>73</v>
      </c>
      <c r="B78" s="76" t="s">
        <v>1528</v>
      </c>
      <c r="C78" s="76" t="s">
        <v>1667</v>
      </c>
      <c r="D78" s="76" t="s">
        <v>1668</v>
      </c>
      <c r="E78" s="75" t="s">
        <v>1669</v>
      </c>
      <c r="F78" s="75" t="s">
        <v>143</v>
      </c>
      <c r="G78" s="76" t="s">
        <v>136</v>
      </c>
      <c r="H78" s="75">
        <v>0.3</v>
      </c>
      <c r="I78" s="75">
        <v>52</v>
      </c>
      <c r="J78" s="76"/>
      <c r="K78" s="75">
        <v>2</v>
      </c>
      <c r="L78" s="75"/>
      <c r="M78" s="75"/>
      <c r="N78" s="75"/>
      <c r="O78" s="75"/>
      <c r="P78" s="75"/>
      <c r="Q78" s="75"/>
      <c r="R78" s="15">
        <f t="shared" si="8"/>
        <v>1.051</v>
      </c>
    </row>
    <row r="79" spans="1:18">
      <c r="A79" s="76">
        <v>74</v>
      </c>
      <c r="B79" s="76" t="s">
        <v>1528</v>
      </c>
      <c r="C79" s="76" t="s">
        <v>1667</v>
      </c>
      <c r="D79" s="76" t="s">
        <v>1668</v>
      </c>
      <c r="E79" s="75" t="s">
        <v>1669</v>
      </c>
      <c r="F79" s="75" t="s">
        <v>1670</v>
      </c>
      <c r="G79" s="76" t="s">
        <v>173</v>
      </c>
      <c r="H79" s="75">
        <v>0.1</v>
      </c>
      <c r="I79" s="75"/>
      <c r="J79" s="76"/>
      <c r="K79" s="75">
        <v>1</v>
      </c>
      <c r="L79" s="75"/>
      <c r="M79" s="75"/>
      <c r="N79" s="75"/>
      <c r="O79" s="75"/>
      <c r="P79" s="75"/>
      <c r="Q79" s="75"/>
      <c r="R79" s="15">
        <f t="shared" si="8"/>
        <v>0.1485</v>
      </c>
    </row>
    <row r="80" spans="1:18">
      <c r="A80" s="76">
        <v>75</v>
      </c>
      <c r="B80" s="76" t="s">
        <v>1528</v>
      </c>
      <c r="C80" s="76" t="s">
        <v>1667</v>
      </c>
      <c r="D80" s="76" t="s">
        <v>1668</v>
      </c>
      <c r="E80" s="75" t="s">
        <v>1669</v>
      </c>
      <c r="F80" s="75" t="s">
        <v>647</v>
      </c>
      <c r="G80" s="76" t="s">
        <v>1671</v>
      </c>
      <c r="H80" s="75">
        <v>0.1</v>
      </c>
      <c r="I80" s="75"/>
      <c r="J80" s="76"/>
      <c r="K80" s="75">
        <v>2</v>
      </c>
      <c r="L80" s="75"/>
      <c r="M80" s="75"/>
      <c r="N80" s="75"/>
      <c r="O80" s="75"/>
      <c r="P80" s="75"/>
      <c r="Q80" s="75"/>
      <c r="R80" s="15">
        <f t="shared" si="8"/>
        <v>0.297</v>
      </c>
    </row>
    <row r="81" spans="1:18">
      <c r="A81" s="76">
        <v>76</v>
      </c>
      <c r="B81" s="76" t="s">
        <v>1528</v>
      </c>
      <c r="C81" s="76" t="s">
        <v>1667</v>
      </c>
      <c r="D81" s="76" t="s">
        <v>1672</v>
      </c>
      <c r="E81" s="75" t="s">
        <v>1673</v>
      </c>
      <c r="F81" s="75" t="s">
        <v>72</v>
      </c>
      <c r="G81" s="76" t="s">
        <v>133</v>
      </c>
      <c r="H81" s="75">
        <v>0.6</v>
      </c>
      <c r="I81" s="75"/>
      <c r="J81" s="76"/>
      <c r="K81" s="75">
        <v>2</v>
      </c>
      <c r="L81" s="75"/>
      <c r="M81" s="75"/>
      <c r="N81" s="75"/>
      <c r="O81" s="75"/>
      <c r="P81" s="75"/>
      <c r="Q81" s="75"/>
      <c r="R81" s="15">
        <f t="shared" si="8"/>
        <v>0.297</v>
      </c>
    </row>
    <row r="82" spans="1:18">
      <c r="A82" s="76">
        <v>77</v>
      </c>
      <c r="B82" s="76" t="s">
        <v>1528</v>
      </c>
      <c r="C82" s="76" t="s">
        <v>1667</v>
      </c>
      <c r="D82" s="76" t="s">
        <v>1674</v>
      </c>
      <c r="E82" s="75" t="s">
        <v>1675</v>
      </c>
      <c r="F82" s="75" t="s">
        <v>100</v>
      </c>
      <c r="G82" s="76" t="s">
        <v>72</v>
      </c>
      <c r="H82" s="75">
        <v>1</v>
      </c>
      <c r="I82" s="75">
        <v>132</v>
      </c>
      <c r="J82" s="76"/>
      <c r="K82" s="75">
        <v>3</v>
      </c>
      <c r="L82" s="75"/>
      <c r="M82" s="75"/>
      <c r="N82" s="75"/>
      <c r="O82" s="75"/>
      <c r="P82" s="75"/>
      <c r="Q82" s="75"/>
      <c r="R82" s="15">
        <f t="shared" si="8"/>
        <v>2.3595</v>
      </c>
    </row>
    <row r="83" spans="1:18">
      <c r="A83" s="76">
        <v>78</v>
      </c>
      <c r="B83" s="76" t="s">
        <v>1528</v>
      </c>
      <c r="C83" s="76" t="s">
        <v>1667</v>
      </c>
      <c r="D83" s="76" t="s">
        <v>1674</v>
      </c>
      <c r="E83" s="75" t="s">
        <v>1675</v>
      </c>
      <c r="F83" s="75" t="s">
        <v>72</v>
      </c>
      <c r="G83" s="76" t="s">
        <v>258</v>
      </c>
      <c r="H83" s="75">
        <v>0.1</v>
      </c>
      <c r="I83" s="75">
        <v>52</v>
      </c>
      <c r="J83" s="76"/>
      <c r="K83" s="75"/>
      <c r="L83" s="75"/>
      <c r="M83" s="75"/>
      <c r="N83" s="75"/>
      <c r="O83" s="75"/>
      <c r="P83" s="75"/>
      <c r="Q83" s="75"/>
      <c r="R83" s="15">
        <f t="shared" si="8"/>
        <v>0.754</v>
      </c>
    </row>
    <row r="84" spans="1:18">
      <c r="A84" s="76">
        <v>79</v>
      </c>
      <c r="B84" s="76" t="s">
        <v>1528</v>
      </c>
      <c r="C84" s="76" t="s">
        <v>1667</v>
      </c>
      <c r="D84" s="76" t="s">
        <v>1674</v>
      </c>
      <c r="E84" s="75" t="s">
        <v>1675</v>
      </c>
      <c r="F84" s="75" t="s">
        <v>258</v>
      </c>
      <c r="G84" s="76" t="s">
        <v>635</v>
      </c>
      <c r="H84" s="75">
        <v>1</v>
      </c>
      <c r="I84" s="75">
        <v>200</v>
      </c>
      <c r="J84" s="76"/>
      <c r="K84" s="75">
        <v>2</v>
      </c>
      <c r="L84" s="75"/>
      <c r="M84" s="75"/>
      <c r="N84" s="75"/>
      <c r="O84" s="75"/>
      <c r="P84" s="75"/>
      <c r="Q84" s="75"/>
      <c r="R84" s="15">
        <f t="shared" si="8"/>
        <v>3.197</v>
      </c>
    </row>
    <row r="85" spans="1:18">
      <c r="A85" s="76">
        <v>80</v>
      </c>
      <c r="B85" s="76" t="s">
        <v>1528</v>
      </c>
      <c r="C85" s="76" t="s">
        <v>1667</v>
      </c>
      <c r="D85" s="76" t="s">
        <v>1674</v>
      </c>
      <c r="E85" s="75" t="s">
        <v>1675</v>
      </c>
      <c r="F85" s="75" t="s">
        <v>49</v>
      </c>
      <c r="G85" s="76" t="s">
        <v>255</v>
      </c>
      <c r="H85" s="75">
        <v>0.5</v>
      </c>
      <c r="I85" s="75">
        <v>152</v>
      </c>
      <c r="J85" s="76"/>
      <c r="K85" s="75">
        <v>2</v>
      </c>
      <c r="L85" s="75"/>
      <c r="M85" s="75"/>
      <c r="N85" s="75"/>
      <c r="O85" s="75"/>
      <c r="P85" s="75"/>
      <c r="Q85" s="75"/>
      <c r="R85" s="15">
        <f t="shared" si="8"/>
        <v>2.501</v>
      </c>
    </row>
    <row r="86" spans="1:18">
      <c r="A86" s="76">
        <v>81</v>
      </c>
      <c r="B86" s="76" t="s">
        <v>1528</v>
      </c>
      <c r="C86" s="76" t="s">
        <v>1667</v>
      </c>
      <c r="D86" s="76" t="s">
        <v>1674</v>
      </c>
      <c r="E86" s="75" t="s">
        <v>1675</v>
      </c>
      <c r="F86" s="75" t="s">
        <v>346</v>
      </c>
      <c r="G86" s="76" t="s">
        <v>183</v>
      </c>
      <c r="H86" s="75">
        <v>0.1</v>
      </c>
      <c r="I86" s="75"/>
      <c r="J86" s="76"/>
      <c r="K86" s="75">
        <v>1</v>
      </c>
      <c r="L86" s="75"/>
      <c r="M86" s="75"/>
      <c r="N86" s="75"/>
      <c r="O86" s="75"/>
      <c r="P86" s="75"/>
      <c r="Q86" s="75"/>
      <c r="R86" s="15">
        <f t="shared" si="8"/>
        <v>0.1485</v>
      </c>
    </row>
    <row r="87" spans="1:18">
      <c r="A87" s="76">
        <v>82</v>
      </c>
      <c r="B87" s="76" t="s">
        <v>1528</v>
      </c>
      <c r="C87" s="76" t="s">
        <v>1667</v>
      </c>
      <c r="D87" s="76" t="s">
        <v>1676</v>
      </c>
      <c r="E87" s="75" t="s">
        <v>1677</v>
      </c>
      <c r="F87" s="75" t="s">
        <v>53</v>
      </c>
      <c r="G87" s="76" t="s">
        <v>60</v>
      </c>
      <c r="H87" s="75">
        <v>0.2</v>
      </c>
      <c r="I87" s="75"/>
      <c r="J87" s="76"/>
      <c r="K87" s="75">
        <v>2</v>
      </c>
      <c r="L87" s="75"/>
      <c r="M87" s="75"/>
      <c r="N87" s="75"/>
      <c r="O87" s="75"/>
      <c r="P87" s="75"/>
      <c r="Q87" s="75"/>
      <c r="R87" s="15">
        <f t="shared" si="8"/>
        <v>0.297</v>
      </c>
    </row>
    <row r="88" spans="1:18">
      <c r="A88" s="76">
        <v>83</v>
      </c>
      <c r="B88" s="76" t="s">
        <v>1528</v>
      </c>
      <c r="C88" s="76" t="s">
        <v>1667</v>
      </c>
      <c r="D88" s="76" t="s">
        <v>1676</v>
      </c>
      <c r="E88" s="75" t="s">
        <v>1677</v>
      </c>
      <c r="F88" s="75" t="s">
        <v>154</v>
      </c>
      <c r="G88" s="76" t="s">
        <v>112</v>
      </c>
      <c r="H88" s="75">
        <v>0.2</v>
      </c>
      <c r="I88" s="75"/>
      <c r="J88" s="76"/>
      <c r="K88" s="75">
        <v>2</v>
      </c>
      <c r="L88" s="75"/>
      <c r="M88" s="75"/>
      <c r="N88" s="75"/>
      <c r="O88" s="75"/>
      <c r="P88" s="75"/>
      <c r="Q88" s="75"/>
      <c r="R88" s="15">
        <f t="shared" si="8"/>
        <v>0.297</v>
      </c>
    </row>
    <row r="89" spans="1:18">
      <c r="A89" s="76">
        <v>84</v>
      </c>
      <c r="B89" s="76" t="s">
        <v>1528</v>
      </c>
      <c r="C89" s="76" t="s">
        <v>1667</v>
      </c>
      <c r="D89" s="76" t="s">
        <v>1678</v>
      </c>
      <c r="E89" s="75" t="s">
        <v>1679</v>
      </c>
      <c r="F89" s="75" t="s">
        <v>100</v>
      </c>
      <c r="G89" s="76" t="s">
        <v>53</v>
      </c>
      <c r="H89" s="75">
        <v>0.1</v>
      </c>
      <c r="I89" s="75"/>
      <c r="J89" s="76"/>
      <c r="K89" s="75">
        <v>1</v>
      </c>
      <c r="L89" s="75"/>
      <c r="M89" s="75"/>
      <c r="N89" s="75"/>
      <c r="O89" s="75"/>
      <c r="P89" s="75"/>
      <c r="Q89" s="75"/>
      <c r="R89" s="15">
        <f t="shared" si="8"/>
        <v>0.1485</v>
      </c>
    </row>
    <row r="90" spans="1:18">
      <c r="A90" s="76">
        <v>85</v>
      </c>
      <c r="B90" s="76" t="s">
        <v>1528</v>
      </c>
      <c r="C90" s="76" t="s">
        <v>1667</v>
      </c>
      <c r="D90" s="76" t="s">
        <v>1678</v>
      </c>
      <c r="E90" s="75" t="s">
        <v>1679</v>
      </c>
      <c r="F90" s="75" t="s">
        <v>60</v>
      </c>
      <c r="G90" s="76" t="s">
        <v>82</v>
      </c>
      <c r="H90" s="75">
        <v>0.2</v>
      </c>
      <c r="I90" s="75"/>
      <c r="J90" s="76"/>
      <c r="K90" s="75">
        <v>2</v>
      </c>
      <c r="L90" s="75"/>
      <c r="M90" s="75"/>
      <c r="N90" s="75"/>
      <c r="O90" s="75"/>
      <c r="P90" s="75"/>
      <c r="Q90" s="75"/>
      <c r="R90" s="15">
        <f t="shared" si="8"/>
        <v>0.297</v>
      </c>
    </row>
    <row r="91" spans="1:18">
      <c r="A91" s="76">
        <v>86</v>
      </c>
      <c r="B91" s="76" t="s">
        <v>1528</v>
      </c>
      <c r="C91" s="76" t="s">
        <v>1667</v>
      </c>
      <c r="D91" s="76" t="s">
        <v>1678</v>
      </c>
      <c r="E91" s="75" t="s">
        <v>1679</v>
      </c>
      <c r="F91" s="75" t="s">
        <v>72</v>
      </c>
      <c r="G91" s="76" t="s">
        <v>258</v>
      </c>
      <c r="H91" s="75">
        <v>0.1</v>
      </c>
      <c r="I91" s="75">
        <v>100</v>
      </c>
      <c r="J91" s="76"/>
      <c r="K91" s="75"/>
      <c r="L91" s="75"/>
      <c r="M91" s="75"/>
      <c r="N91" s="75"/>
      <c r="O91" s="75"/>
      <c r="P91" s="75"/>
      <c r="Q91" s="75"/>
      <c r="R91" s="15">
        <f t="shared" si="8"/>
        <v>1.45</v>
      </c>
    </row>
    <row r="92" spans="1:18">
      <c r="A92" s="76">
        <v>87</v>
      </c>
      <c r="B92" s="76" t="s">
        <v>1528</v>
      </c>
      <c r="C92" s="76" t="s">
        <v>1667</v>
      </c>
      <c r="D92" s="76" t="s">
        <v>1678</v>
      </c>
      <c r="E92" s="75" t="s">
        <v>1679</v>
      </c>
      <c r="F92" s="75" t="s">
        <v>128</v>
      </c>
      <c r="G92" s="76" t="s">
        <v>54</v>
      </c>
      <c r="H92" s="75">
        <v>0.1</v>
      </c>
      <c r="I92" s="75"/>
      <c r="J92" s="76"/>
      <c r="K92" s="75">
        <v>2</v>
      </c>
      <c r="L92" s="75"/>
      <c r="M92" s="75"/>
      <c r="N92" s="75"/>
      <c r="O92" s="75"/>
      <c r="P92" s="75"/>
      <c r="Q92" s="75"/>
      <c r="R92" s="15">
        <f t="shared" si="8"/>
        <v>0.297</v>
      </c>
    </row>
    <row r="93" spans="1:18">
      <c r="A93" s="76">
        <v>88</v>
      </c>
      <c r="B93" s="76" t="s">
        <v>1528</v>
      </c>
      <c r="C93" s="76" t="s">
        <v>1667</v>
      </c>
      <c r="D93" s="76" t="s">
        <v>1678</v>
      </c>
      <c r="E93" s="75" t="s">
        <v>1679</v>
      </c>
      <c r="F93" s="75" t="s">
        <v>64</v>
      </c>
      <c r="G93" s="76" t="s">
        <v>351</v>
      </c>
      <c r="H93" s="75">
        <v>0.3</v>
      </c>
      <c r="I93" s="75">
        <v>52</v>
      </c>
      <c r="J93" s="76"/>
      <c r="K93" s="75">
        <v>2</v>
      </c>
      <c r="L93" s="75"/>
      <c r="M93" s="75"/>
      <c r="N93" s="75"/>
      <c r="O93" s="75"/>
      <c r="P93" s="75"/>
      <c r="Q93" s="75"/>
      <c r="R93" s="15">
        <f t="shared" si="8"/>
        <v>1.051</v>
      </c>
    </row>
    <row r="94" spans="1:18">
      <c r="A94" s="76">
        <v>89</v>
      </c>
      <c r="B94" s="76" t="s">
        <v>1528</v>
      </c>
      <c r="C94" s="76" t="s">
        <v>1667</v>
      </c>
      <c r="D94" s="76" t="s">
        <v>1678</v>
      </c>
      <c r="E94" s="75" t="s">
        <v>1679</v>
      </c>
      <c r="F94" s="75" t="s">
        <v>618</v>
      </c>
      <c r="G94" s="76" t="s">
        <v>255</v>
      </c>
      <c r="H94" s="75">
        <v>0.3</v>
      </c>
      <c r="I94" s="75"/>
      <c r="J94" s="76"/>
      <c r="K94" s="75">
        <v>3</v>
      </c>
      <c r="L94" s="75"/>
      <c r="M94" s="75"/>
      <c r="N94" s="75"/>
      <c r="O94" s="75"/>
      <c r="P94" s="75"/>
      <c r="Q94" s="75"/>
      <c r="R94" s="15">
        <f t="shared" si="8"/>
        <v>0.4455</v>
      </c>
    </row>
    <row r="95" spans="1:18">
      <c r="A95" s="76">
        <v>90</v>
      </c>
      <c r="B95" s="76" t="s">
        <v>1528</v>
      </c>
      <c r="C95" s="76" t="s">
        <v>1667</v>
      </c>
      <c r="D95" s="76" t="s">
        <v>1680</v>
      </c>
      <c r="E95" s="75" t="s">
        <v>1681</v>
      </c>
      <c r="F95" s="75" t="s">
        <v>186</v>
      </c>
      <c r="G95" s="76" t="s">
        <v>72</v>
      </c>
      <c r="H95" s="75">
        <v>0.3</v>
      </c>
      <c r="I95" s="75"/>
      <c r="J95" s="76"/>
      <c r="K95" s="75">
        <v>2</v>
      </c>
      <c r="L95" s="75"/>
      <c r="M95" s="75"/>
      <c r="N95" s="75"/>
      <c r="O95" s="75"/>
      <c r="P95" s="75"/>
      <c r="Q95" s="75"/>
      <c r="R95" s="15">
        <f t="shared" si="8"/>
        <v>0.297</v>
      </c>
    </row>
    <row r="96" spans="1:18">
      <c r="A96" s="76">
        <v>91</v>
      </c>
      <c r="B96" s="76" t="s">
        <v>1528</v>
      </c>
      <c r="C96" s="76" t="s">
        <v>1667</v>
      </c>
      <c r="D96" s="76" t="s">
        <v>1680</v>
      </c>
      <c r="E96" s="75" t="s">
        <v>1681</v>
      </c>
      <c r="F96" s="75" t="s">
        <v>57</v>
      </c>
      <c r="G96" s="76" t="s">
        <v>83</v>
      </c>
      <c r="H96" s="75">
        <v>0.1</v>
      </c>
      <c r="I96" s="75"/>
      <c r="J96" s="76"/>
      <c r="K96" s="75">
        <v>2</v>
      </c>
      <c r="L96" s="75"/>
      <c r="M96" s="75"/>
      <c r="N96" s="75"/>
      <c r="O96" s="75"/>
      <c r="P96" s="75"/>
      <c r="Q96" s="75"/>
      <c r="R96" s="15">
        <f t="shared" si="8"/>
        <v>0.297</v>
      </c>
    </row>
    <row r="97" spans="1:18">
      <c r="A97" s="76">
        <v>92</v>
      </c>
      <c r="B97" s="76" t="s">
        <v>1528</v>
      </c>
      <c r="C97" s="76" t="s">
        <v>1667</v>
      </c>
      <c r="D97" s="76" t="s">
        <v>1682</v>
      </c>
      <c r="E97" s="75" t="s">
        <v>1683</v>
      </c>
      <c r="F97" s="75" t="s">
        <v>100</v>
      </c>
      <c r="G97" s="76" t="s">
        <v>60</v>
      </c>
      <c r="H97" s="75">
        <v>0.3</v>
      </c>
      <c r="I97" s="75">
        <v>260</v>
      </c>
      <c r="J97" s="76"/>
      <c r="K97" s="75"/>
      <c r="L97" s="75"/>
      <c r="M97" s="75"/>
      <c r="N97" s="75"/>
      <c r="O97" s="75"/>
      <c r="P97" s="75"/>
      <c r="Q97" s="75"/>
      <c r="R97" s="15">
        <f t="shared" si="8"/>
        <v>3.77</v>
      </c>
    </row>
    <row r="98" spans="1:18">
      <c r="A98" s="76">
        <v>93</v>
      </c>
      <c r="B98" s="76" t="s">
        <v>1528</v>
      </c>
      <c r="C98" s="76" t="s">
        <v>1667</v>
      </c>
      <c r="D98" s="76" t="s">
        <v>1682</v>
      </c>
      <c r="E98" s="75" t="s">
        <v>1683</v>
      </c>
      <c r="F98" s="75" t="s">
        <v>79</v>
      </c>
      <c r="G98" s="76" t="s">
        <v>163</v>
      </c>
      <c r="H98" s="75">
        <v>0.3</v>
      </c>
      <c r="I98" s="75">
        <v>440</v>
      </c>
      <c r="J98" s="76"/>
      <c r="K98" s="75"/>
      <c r="L98" s="75"/>
      <c r="M98" s="75"/>
      <c r="N98" s="75"/>
      <c r="O98" s="75"/>
      <c r="P98" s="75"/>
      <c r="Q98" s="75"/>
      <c r="R98" s="15">
        <f t="shared" si="8"/>
        <v>6.38</v>
      </c>
    </row>
    <row r="99" spans="1:18">
      <c r="A99" s="76">
        <v>94</v>
      </c>
      <c r="B99" s="76" t="s">
        <v>1528</v>
      </c>
      <c r="C99" s="76" t="s">
        <v>1667</v>
      </c>
      <c r="D99" s="76" t="s">
        <v>1682</v>
      </c>
      <c r="E99" s="75" t="s">
        <v>1683</v>
      </c>
      <c r="F99" s="75" t="s">
        <v>133</v>
      </c>
      <c r="G99" s="76" t="s">
        <v>128</v>
      </c>
      <c r="H99" s="75">
        <v>0.2</v>
      </c>
      <c r="I99" s="75">
        <v>152</v>
      </c>
      <c r="J99" s="76"/>
      <c r="K99" s="75"/>
      <c r="L99" s="75"/>
      <c r="M99" s="75"/>
      <c r="N99" s="75"/>
      <c r="O99" s="75"/>
      <c r="P99" s="75"/>
      <c r="Q99" s="75"/>
      <c r="R99" s="15">
        <f t="shared" si="8"/>
        <v>2.204</v>
      </c>
    </row>
    <row r="100" spans="1:18">
      <c r="A100" s="76">
        <v>95</v>
      </c>
      <c r="B100" s="76" t="s">
        <v>1528</v>
      </c>
      <c r="C100" s="76" t="s">
        <v>1667</v>
      </c>
      <c r="D100" s="76" t="s">
        <v>1684</v>
      </c>
      <c r="E100" s="75" t="s">
        <v>1685</v>
      </c>
      <c r="F100" s="75" t="s">
        <v>100</v>
      </c>
      <c r="G100" s="76" t="s">
        <v>192</v>
      </c>
      <c r="H100" s="75">
        <v>0.8</v>
      </c>
      <c r="I100" s="75"/>
      <c r="J100" s="76"/>
      <c r="K100" s="75">
        <v>1</v>
      </c>
      <c r="L100" s="75"/>
      <c r="M100" s="75"/>
      <c r="N100" s="75"/>
      <c r="O100" s="75"/>
      <c r="P100" s="75"/>
      <c r="Q100" s="75"/>
      <c r="R100" s="15">
        <f t="shared" si="8"/>
        <v>0.1485</v>
      </c>
    </row>
    <row r="101" spans="1:18">
      <c r="A101" s="76">
        <v>96</v>
      </c>
      <c r="B101" s="76" t="s">
        <v>1528</v>
      </c>
      <c r="C101" s="76" t="s">
        <v>1667</v>
      </c>
      <c r="D101" s="76" t="s">
        <v>1686</v>
      </c>
      <c r="E101" s="75" t="s">
        <v>1687</v>
      </c>
      <c r="F101" s="75" t="s">
        <v>53</v>
      </c>
      <c r="G101" s="76" t="s">
        <v>75</v>
      </c>
      <c r="H101" s="75">
        <v>0.1</v>
      </c>
      <c r="I101" s="75"/>
      <c r="J101" s="76"/>
      <c r="K101" s="75">
        <v>2</v>
      </c>
      <c r="L101" s="75"/>
      <c r="M101" s="75"/>
      <c r="N101" s="75"/>
      <c r="O101" s="75"/>
      <c r="P101" s="75"/>
      <c r="Q101" s="75"/>
      <c r="R101" s="15">
        <f t="shared" si="8"/>
        <v>0.297</v>
      </c>
    </row>
    <row r="102" spans="1:18">
      <c r="A102" s="76">
        <v>97</v>
      </c>
      <c r="B102" s="76" t="s">
        <v>1528</v>
      </c>
      <c r="C102" s="76" t="s">
        <v>1667</v>
      </c>
      <c r="D102" s="76" t="s">
        <v>1686</v>
      </c>
      <c r="E102" s="75" t="s">
        <v>1687</v>
      </c>
      <c r="F102" s="75" t="s">
        <v>154</v>
      </c>
      <c r="G102" s="76" t="s">
        <v>82</v>
      </c>
      <c r="H102" s="75">
        <v>0.1</v>
      </c>
      <c r="I102" s="75"/>
      <c r="J102" s="76"/>
      <c r="K102" s="75">
        <v>2</v>
      </c>
      <c r="L102" s="75"/>
      <c r="M102" s="75"/>
      <c r="N102" s="75"/>
      <c r="O102" s="75"/>
      <c r="P102" s="75"/>
      <c r="Q102" s="75"/>
      <c r="R102" s="15">
        <f t="shared" si="8"/>
        <v>0.297</v>
      </c>
    </row>
    <row r="103" spans="1:18">
      <c r="A103" s="76">
        <v>98</v>
      </c>
      <c r="B103" s="76" t="s">
        <v>1528</v>
      </c>
      <c r="C103" s="76" t="s">
        <v>1667</v>
      </c>
      <c r="D103" s="76" t="s">
        <v>1688</v>
      </c>
      <c r="E103" s="75" t="s">
        <v>1689</v>
      </c>
      <c r="F103" s="75" t="s">
        <v>100</v>
      </c>
      <c r="G103" s="76" t="s">
        <v>53</v>
      </c>
      <c r="H103" s="75">
        <v>0.1</v>
      </c>
      <c r="I103" s="75"/>
      <c r="J103" s="76"/>
      <c r="K103" s="75">
        <v>1</v>
      </c>
      <c r="L103" s="75"/>
      <c r="M103" s="75"/>
      <c r="N103" s="75"/>
      <c r="O103" s="75"/>
      <c r="P103" s="75"/>
      <c r="Q103" s="75"/>
      <c r="R103" s="15">
        <f t="shared" si="8"/>
        <v>0.1485</v>
      </c>
    </row>
    <row r="104" spans="1:18">
      <c r="A104" s="76">
        <v>99</v>
      </c>
      <c r="B104" s="76" t="s">
        <v>1528</v>
      </c>
      <c r="C104" s="76" t="s">
        <v>1667</v>
      </c>
      <c r="D104" s="76" t="s">
        <v>1688</v>
      </c>
      <c r="E104" s="75" t="s">
        <v>1689</v>
      </c>
      <c r="F104" s="75" t="s">
        <v>82</v>
      </c>
      <c r="G104" s="76" t="s">
        <v>186</v>
      </c>
      <c r="H104" s="75">
        <v>0.2</v>
      </c>
      <c r="I104" s="75"/>
      <c r="J104" s="76"/>
      <c r="K104" s="75">
        <v>1</v>
      </c>
      <c r="L104" s="75"/>
      <c r="M104" s="75"/>
      <c r="N104" s="75"/>
      <c r="O104" s="75"/>
      <c r="P104" s="75"/>
      <c r="Q104" s="75"/>
      <c r="R104" s="15">
        <f t="shared" ref="R104:R135" si="9">J104*0.4461+K104*0.1485+L104*0.15*0.004+I104*0.0145+M104*0.145+N104*0.015+O104*0.01+P104*0.16+Q104*0.2</f>
        <v>0.1485</v>
      </c>
    </row>
    <row r="105" spans="1:18">
      <c r="A105" s="76">
        <v>100</v>
      </c>
      <c r="B105" s="76" t="s">
        <v>1528</v>
      </c>
      <c r="C105" s="76" t="s">
        <v>1667</v>
      </c>
      <c r="D105" s="76" t="s">
        <v>1688</v>
      </c>
      <c r="E105" s="75" t="s">
        <v>1689</v>
      </c>
      <c r="F105" s="75" t="s">
        <v>163</v>
      </c>
      <c r="G105" s="76" t="s">
        <v>57</v>
      </c>
      <c r="H105" s="75">
        <v>0.1</v>
      </c>
      <c r="I105" s="75"/>
      <c r="J105" s="76"/>
      <c r="K105" s="75">
        <v>2</v>
      </c>
      <c r="L105" s="75"/>
      <c r="M105" s="75"/>
      <c r="N105" s="75"/>
      <c r="O105" s="75"/>
      <c r="P105" s="75"/>
      <c r="Q105" s="75"/>
      <c r="R105" s="15">
        <f t="shared" si="9"/>
        <v>0.297</v>
      </c>
    </row>
    <row r="106" spans="1:18">
      <c r="A106" s="76">
        <v>101</v>
      </c>
      <c r="B106" s="76" t="s">
        <v>1528</v>
      </c>
      <c r="C106" s="76" t="s">
        <v>1667</v>
      </c>
      <c r="D106" s="76" t="s">
        <v>1688</v>
      </c>
      <c r="E106" s="75" t="s">
        <v>1689</v>
      </c>
      <c r="F106" s="75" t="s">
        <v>351</v>
      </c>
      <c r="G106" s="76" t="s">
        <v>618</v>
      </c>
      <c r="H106" s="75">
        <v>0.1</v>
      </c>
      <c r="I106" s="75"/>
      <c r="J106" s="76"/>
      <c r="K106" s="75">
        <v>1</v>
      </c>
      <c r="L106" s="75"/>
      <c r="M106" s="75"/>
      <c r="N106" s="75"/>
      <c r="O106" s="75"/>
      <c r="P106" s="75"/>
      <c r="Q106" s="75"/>
      <c r="R106" s="15">
        <f t="shared" si="9"/>
        <v>0.1485</v>
      </c>
    </row>
    <row r="107" spans="1:18">
      <c r="A107" s="76">
        <v>102</v>
      </c>
      <c r="B107" s="76" t="s">
        <v>1528</v>
      </c>
      <c r="C107" s="76" t="s">
        <v>1667</v>
      </c>
      <c r="D107" s="76" t="s">
        <v>1690</v>
      </c>
      <c r="E107" s="75" t="s">
        <v>1691</v>
      </c>
      <c r="F107" s="75" t="s">
        <v>60</v>
      </c>
      <c r="G107" s="76" t="s">
        <v>82</v>
      </c>
      <c r="H107" s="75">
        <v>0.2</v>
      </c>
      <c r="I107" s="75"/>
      <c r="J107" s="76"/>
      <c r="K107" s="75">
        <v>2</v>
      </c>
      <c r="L107" s="75"/>
      <c r="M107" s="75"/>
      <c r="N107" s="75"/>
      <c r="O107" s="75"/>
      <c r="P107" s="75"/>
      <c r="Q107" s="75"/>
      <c r="R107" s="15">
        <f t="shared" si="9"/>
        <v>0.297</v>
      </c>
    </row>
    <row r="108" spans="1:18">
      <c r="A108" s="76">
        <v>103</v>
      </c>
      <c r="B108" s="76" t="s">
        <v>1528</v>
      </c>
      <c r="C108" s="76" t="s">
        <v>1667</v>
      </c>
      <c r="D108" s="76" t="s">
        <v>1692</v>
      </c>
      <c r="E108" s="75" t="s">
        <v>1693</v>
      </c>
      <c r="F108" s="75" t="s">
        <v>53</v>
      </c>
      <c r="G108" s="76" t="s">
        <v>75</v>
      </c>
      <c r="H108" s="75">
        <v>0.1</v>
      </c>
      <c r="I108" s="75"/>
      <c r="J108" s="76"/>
      <c r="K108" s="75">
        <v>2</v>
      </c>
      <c r="L108" s="75"/>
      <c r="M108" s="75"/>
      <c r="N108" s="75"/>
      <c r="O108" s="75"/>
      <c r="P108" s="75"/>
      <c r="Q108" s="75"/>
      <c r="R108" s="15">
        <f t="shared" si="9"/>
        <v>0.297</v>
      </c>
    </row>
    <row r="109" spans="1:18">
      <c r="A109" s="76">
        <v>104</v>
      </c>
      <c r="B109" s="76" t="s">
        <v>1528</v>
      </c>
      <c r="C109" s="76" t="s">
        <v>1667</v>
      </c>
      <c r="D109" s="76" t="s">
        <v>1692</v>
      </c>
      <c r="E109" s="75" t="s">
        <v>1693</v>
      </c>
      <c r="F109" s="75" t="s">
        <v>82</v>
      </c>
      <c r="G109" s="76" t="s">
        <v>112</v>
      </c>
      <c r="H109" s="75">
        <v>0.1</v>
      </c>
      <c r="I109" s="75"/>
      <c r="J109" s="76"/>
      <c r="K109" s="75">
        <v>2</v>
      </c>
      <c r="L109" s="75"/>
      <c r="M109" s="75"/>
      <c r="N109" s="75"/>
      <c r="O109" s="75"/>
      <c r="P109" s="75"/>
      <c r="Q109" s="75"/>
      <c r="R109" s="15">
        <f t="shared" si="9"/>
        <v>0.297</v>
      </c>
    </row>
    <row r="110" spans="1:18">
      <c r="A110" s="76">
        <v>105</v>
      </c>
      <c r="B110" s="76" t="s">
        <v>1528</v>
      </c>
      <c r="C110" s="76" t="s">
        <v>1667</v>
      </c>
      <c r="D110" s="76" t="s">
        <v>1692</v>
      </c>
      <c r="E110" s="75" t="s">
        <v>1693</v>
      </c>
      <c r="F110" s="75" t="s">
        <v>192</v>
      </c>
      <c r="G110" s="76" t="s">
        <v>72</v>
      </c>
      <c r="H110" s="75">
        <v>0.2</v>
      </c>
      <c r="I110" s="75"/>
      <c r="J110" s="76"/>
      <c r="K110" s="75">
        <v>2</v>
      </c>
      <c r="L110" s="75"/>
      <c r="M110" s="75"/>
      <c r="N110" s="75"/>
      <c r="O110" s="75"/>
      <c r="P110" s="75"/>
      <c r="Q110" s="75"/>
      <c r="R110" s="15">
        <f t="shared" si="9"/>
        <v>0.297</v>
      </c>
    </row>
    <row r="111" spans="1:18">
      <c r="A111" s="76">
        <v>106</v>
      </c>
      <c r="B111" s="76" t="s">
        <v>1528</v>
      </c>
      <c r="C111" s="76" t="s">
        <v>1667</v>
      </c>
      <c r="D111" s="76" t="s">
        <v>1692</v>
      </c>
      <c r="E111" s="75" t="s">
        <v>1693</v>
      </c>
      <c r="F111" s="75" t="s">
        <v>258</v>
      </c>
      <c r="G111" s="76" t="s">
        <v>207</v>
      </c>
      <c r="H111" s="75">
        <v>0.6</v>
      </c>
      <c r="I111" s="75"/>
      <c r="J111" s="76"/>
      <c r="K111" s="75">
        <v>2</v>
      </c>
      <c r="L111" s="75"/>
      <c r="M111" s="75"/>
      <c r="N111" s="75"/>
      <c r="O111" s="75"/>
      <c r="P111" s="75"/>
      <c r="Q111" s="75"/>
      <c r="R111" s="15">
        <f t="shared" si="9"/>
        <v>0.297</v>
      </c>
    </row>
    <row r="112" spans="1:18">
      <c r="A112" s="76">
        <v>107</v>
      </c>
      <c r="B112" s="76" t="s">
        <v>1528</v>
      </c>
      <c r="C112" s="76" t="s">
        <v>1667</v>
      </c>
      <c r="D112" s="76" t="s">
        <v>1692</v>
      </c>
      <c r="E112" s="75" t="s">
        <v>1693</v>
      </c>
      <c r="F112" s="75" t="s">
        <v>49</v>
      </c>
      <c r="G112" s="76" t="s">
        <v>351</v>
      </c>
      <c r="H112" s="75">
        <v>0.1</v>
      </c>
      <c r="I112" s="75"/>
      <c r="J112" s="76"/>
      <c r="K112" s="75">
        <v>1</v>
      </c>
      <c r="L112" s="75"/>
      <c r="M112" s="75"/>
      <c r="N112" s="75"/>
      <c r="O112" s="75"/>
      <c r="P112" s="75"/>
      <c r="Q112" s="75"/>
      <c r="R112" s="15">
        <f t="shared" si="9"/>
        <v>0.1485</v>
      </c>
    </row>
    <row r="113" spans="1:18">
      <c r="A113" s="76">
        <v>108</v>
      </c>
      <c r="B113" s="76" t="s">
        <v>1528</v>
      </c>
      <c r="C113" s="76" t="s">
        <v>1667</v>
      </c>
      <c r="D113" s="76" t="s">
        <v>1694</v>
      </c>
      <c r="E113" s="75" t="s">
        <v>1695</v>
      </c>
      <c r="F113" s="75" t="s">
        <v>83</v>
      </c>
      <c r="G113" s="76" t="s">
        <v>133</v>
      </c>
      <c r="H113" s="75">
        <v>0.2</v>
      </c>
      <c r="I113" s="75"/>
      <c r="J113" s="76"/>
      <c r="K113" s="75">
        <v>2</v>
      </c>
      <c r="L113" s="75"/>
      <c r="M113" s="75"/>
      <c r="N113" s="75"/>
      <c r="O113" s="75"/>
      <c r="P113" s="75"/>
      <c r="Q113" s="75"/>
      <c r="R113" s="15">
        <f t="shared" si="9"/>
        <v>0.297</v>
      </c>
    </row>
    <row r="114" spans="1:18">
      <c r="A114" s="76">
        <v>109</v>
      </c>
      <c r="B114" s="76" t="s">
        <v>1528</v>
      </c>
      <c r="C114" s="76" t="s">
        <v>1667</v>
      </c>
      <c r="D114" s="76" t="s">
        <v>1694</v>
      </c>
      <c r="E114" s="75" t="s">
        <v>1695</v>
      </c>
      <c r="F114" s="75" t="s">
        <v>49</v>
      </c>
      <c r="G114" s="76" t="s">
        <v>351</v>
      </c>
      <c r="H114" s="75">
        <v>0.1</v>
      </c>
      <c r="I114" s="75"/>
      <c r="J114" s="76"/>
      <c r="K114" s="75">
        <v>2</v>
      </c>
      <c r="L114" s="75"/>
      <c r="M114" s="75"/>
      <c r="N114" s="75"/>
      <c r="O114" s="75"/>
      <c r="P114" s="75"/>
      <c r="Q114" s="75"/>
      <c r="R114" s="15">
        <f t="shared" si="9"/>
        <v>0.297</v>
      </c>
    </row>
    <row r="115" spans="1:18">
      <c r="A115" s="76">
        <v>110</v>
      </c>
      <c r="B115" s="76" t="s">
        <v>1528</v>
      </c>
      <c r="C115" s="76" t="s">
        <v>1667</v>
      </c>
      <c r="D115" s="76" t="s">
        <v>1694</v>
      </c>
      <c r="E115" s="75" t="s">
        <v>1695</v>
      </c>
      <c r="F115" s="75" t="s">
        <v>263</v>
      </c>
      <c r="G115" s="76" t="s">
        <v>996</v>
      </c>
      <c r="H115" s="75">
        <v>0.1</v>
      </c>
      <c r="I115" s="75"/>
      <c r="J115" s="76"/>
      <c r="K115" s="75">
        <v>2</v>
      </c>
      <c r="L115" s="75"/>
      <c r="M115" s="75"/>
      <c r="N115" s="75"/>
      <c r="O115" s="75"/>
      <c r="P115" s="75"/>
      <c r="Q115" s="75"/>
      <c r="R115" s="15">
        <f t="shared" si="9"/>
        <v>0.297</v>
      </c>
    </row>
    <row r="116" spans="1:18">
      <c r="A116" s="76">
        <v>111</v>
      </c>
      <c r="B116" s="76" t="s">
        <v>1528</v>
      </c>
      <c r="C116" s="76" t="s">
        <v>1667</v>
      </c>
      <c r="D116" s="76" t="s">
        <v>1696</v>
      </c>
      <c r="E116" s="75" t="s">
        <v>1697</v>
      </c>
      <c r="F116" s="75" t="s">
        <v>186</v>
      </c>
      <c r="G116" s="76" t="s">
        <v>258</v>
      </c>
      <c r="H116" s="75">
        <v>0.4</v>
      </c>
      <c r="I116" s="75"/>
      <c r="J116" s="76"/>
      <c r="K116" s="75">
        <v>4</v>
      </c>
      <c r="L116" s="75"/>
      <c r="M116" s="75"/>
      <c r="N116" s="75"/>
      <c r="O116" s="75"/>
      <c r="P116" s="75"/>
      <c r="Q116" s="75"/>
      <c r="R116" s="15">
        <f t="shared" si="9"/>
        <v>0.594</v>
      </c>
    </row>
    <row r="117" spans="1:18">
      <c r="A117" s="76">
        <v>112</v>
      </c>
      <c r="B117" s="76" t="s">
        <v>1528</v>
      </c>
      <c r="C117" s="76" t="s">
        <v>1667</v>
      </c>
      <c r="D117" s="76" t="s">
        <v>1698</v>
      </c>
      <c r="E117" s="75" t="s">
        <v>1699</v>
      </c>
      <c r="F117" s="75" t="s">
        <v>186</v>
      </c>
      <c r="G117" s="76" t="s">
        <v>192</v>
      </c>
      <c r="H117" s="75">
        <v>0.1</v>
      </c>
      <c r="I117" s="75"/>
      <c r="J117" s="76"/>
      <c r="K117" s="75">
        <v>2</v>
      </c>
      <c r="L117" s="75"/>
      <c r="M117" s="75"/>
      <c r="N117" s="75"/>
      <c r="O117" s="75"/>
      <c r="P117" s="75"/>
      <c r="Q117" s="75"/>
      <c r="R117" s="15">
        <f t="shared" si="9"/>
        <v>0.297</v>
      </c>
    </row>
    <row r="118" spans="1:18">
      <c r="A118" s="76">
        <v>113</v>
      </c>
      <c r="B118" s="76" t="s">
        <v>1528</v>
      </c>
      <c r="C118" s="76" t="s">
        <v>1667</v>
      </c>
      <c r="D118" s="76" t="s">
        <v>1700</v>
      </c>
      <c r="E118" s="75" t="s">
        <v>1701</v>
      </c>
      <c r="F118" s="75" t="s">
        <v>100</v>
      </c>
      <c r="G118" s="76" t="s">
        <v>53</v>
      </c>
      <c r="H118" s="75">
        <v>0.1</v>
      </c>
      <c r="I118" s="75"/>
      <c r="J118" s="76"/>
      <c r="K118" s="75">
        <v>1</v>
      </c>
      <c r="L118" s="75"/>
      <c r="M118" s="75"/>
      <c r="N118" s="75"/>
      <c r="O118" s="75"/>
      <c r="P118" s="75"/>
      <c r="Q118" s="75"/>
      <c r="R118" s="15">
        <f t="shared" si="9"/>
        <v>0.1485</v>
      </c>
    </row>
    <row r="119" spans="1:18">
      <c r="A119" s="76">
        <v>114</v>
      </c>
      <c r="B119" s="76" t="s">
        <v>1528</v>
      </c>
      <c r="C119" s="76" t="s">
        <v>1667</v>
      </c>
      <c r="D119" s="76" t="s">
        <v>1700</v>
      </c>
      <c r="E119" s="75" t="s">
        <v>1701</v>
      </c>
      <c r="F119" s="75" t="s">
        <v>192</v>
      </c>
      <c r="G119" s="76" t="s">
        <v>79</v>
      </c>
      <c r="H119" s="75">
        <v>0.1</v>
      </c>
      <c r="I119" s="75"/>
      <c r="J119" s="76"/>
      <c r="K119" s="75">
        <v>2</v>
      </c>
      <c r="L119" s="75"/>
      <c r="M119" s="75"/>
      <c r="N119" s="75"/>
      <c r="O119" s="75"/>
      <c r="P119" s="75"/>
      <c r="Q119" s="75"/>
      <c r="R119" s="15">
        <f t="shared" si="9"/>
        <v>0.297</v>
      </c>
    </row>
    <row r="120" spans="1:18">
      <c r="A120" s="76">
        <v>115</v>
      </c>
      <c r="B120" s="76" t="s">
        <v>1528</v>
      </c>
      <c r="C120" s="76" t="s">
        <v>1667</v>
      </c>
      <c r="D120" s="76" t="s">
        <v>1700</v>
      </c>
      <c r="E120" s="75" t="s">
        <v>1701</v>
      </c>
      <c r="F120" s="75" t="s">
        <v>163</v>
      </c>
      <c r="G120" s="76" t="s">
        <v>83</v>
      </c>
      <c r="H120" s="75">
        <v>0.2</v>
      </c>
      <c r="I120" s="75"/>
      <c r="J120" s="76"/>
      <c r="K120" s="75">
        <v>2</v>
      </c>
      <c r="L120" s="75"/>
      <c r="M120" s="75"/>
      <c r="N120" s="75"/>
      <c r="O120" s="75"/>
      <c r="P120" s="75"/>
      <c r="Q120" s="75"/>
      <c r="R120" s="15">
        <f t="shared" si="9"/>
        <v>0.297</v>
      </c>
    </row>
    <row r="121" spans="1:18">
      <c r="A121" s="76">
        <v>116</v>
      </c>
      <c r="B121" s="76" t="s">
        <v>1528</v>
      </c>
      <c r="C121" s="76" t="s">
        <v>1667</v>
      </c>
      <c r="D121" s="76" t="s">
        <v>1702</v>
      </c>
      <c r="E121" s="75" t="s">
        <v>595</v>
      </c>
      <c r="F121" s="75" t="s">
        <v>154</v>
      </c>
      <c r="G121" s="76" t="s">
        <v>112</v>
      </c>
      <c r="H121" s="75">
        <v>0.2</v>
      </c>
      <c r="I121" s="75">
        <v>140</v>
      </c>
      <c r="J121" s="76"/>
      <c r="K121" s="75"/>
      <c r="L121" s="75"/>
      <c r="M121" s="75"/>
      <c r="N121" s="75"/>
      <c r="O121" s="75"/>
      <c r="P121" s="75"/>
      <c r="Q121" s="75"/>
      <c r="R121" s="15">
        <f t="shared" si="9"/>
        <v>2.03</v>
      </c>
    </row>
    <row r="122" spans="1:18">
      <c r="A122" s="76">
        <v>117</v>
      </c>
      <c r="B122" s="76" t="s">
        <v>1528</v>
      </c>
      <c r="C122" s="76" t="s">
        <v>1667</v>
      </c>
      <c r="D122" s="76" t="s">
        <v>1702</v>
      </c>
      <c r="E122" s="75" t="s">
        <v>595</v>
      </c>
      <c r="F122" s="75" t="s">
        <v>186</v>
      </c>
      <c r="G122" s="76" t="s">
        <v>192</v>
      </c>
      <c r="H122" s="75">
        <v>0.1</v>
      </c>
      <c r="I122" s="75"/>
      <c r="J122" s="76"/>
      <c r="K122" s="75">
        <v>2</v>
      </c>
      <c r="L122" s="75"/>
      <c r="M122" s="75"/>
      <c r="N122" s="75"/>
      <c r="O122" s="75"/>
      <c r="P122" s="75"/>
      <c r="Q122" s="75"/>
      <c r="R122" s="15">
        <f t="shared" si="9"/>
        <v>0.297</v>
      </c>
    </row>
    <row r="123" spans="1:18">
      <c r="A123" s="76">
        <v>118</v>
      </c>
      <c r="B123" s="76" t="s">
        <v>1528</v>
      </c>
      <c r="C123" s="76" t="s">
        <v>1703</v>
      </c>
      <c r="D123" s="76" t="s">
        <v>1704</v>
      </c>
      <c r="E123" s="76" t="s">
        <v>1705</v>
      </c>
      <c r="F123" s="76" t="s">
        <v>488</v>
      </c>
      <c r="G123" s="76" t="s">
        <v>483</v>
      </c>
      <c r="H123" s="76">
        <v>0.5</v>
      </c>
      <c r="I123" s="75">
        <v>120</v>
      </c>
      <c r="J123" s="76"/>
      <c r="K123" s="75">
        <v>2</v>
      </c>
      <c r="L123" s="75"/>
      <c r="M123" s="75"/>
      <c r="N123" s="75"/>
      <c r="O123" s="75"/>
      <c r="P123" s="75"/>
      <c r="Q123" s="75"/>
      <c r="R123" s="15">
        <f t="shared" si="9"/>
        <v>2.037</v>
      </c>
    </row>
    <row r="124" spans="1:18">
      <c r="A124" s="76">
        <v>119</v>
      </c>
      <c r="B124" s="76" t="s">
        <v>1528</v>
      </c>
      <c r="C124" s="76" t="s">
        <v>1703</v>
      </c>
      <c r="D124" s="76" t="s">
        <v>1706</v>
      </c>
      <c r="E124" s="76" t="s">
        <v>1707</v>
      </c>
      <c r="F124" s="76" t="s">
        <v>496</v>
      </c>
      <c r="G124" s="76" t="s">
        <v>1708</v>
      </c>
      <c r="H124" s="76">
        <v>0.1</v>
      </c>
      <c r="I124" s="75"/>
      <c r="J124" s="76"/>
      <c r="K124" s="75">
        <v>2</v>
      </c>
      <c r="L124" s="75"/>
      <c r="M124" s="75"/>
      <c r="N124" s="75"/>
      <c r="O124" s="75"/>
      <c r="P124" s="75"/>
      <c r="Q124" s="75"/>
      <c r="R124" s="15">
        <f t="shared" si="9"/>
        <v>0.297</v>
      </c>
    </row>
    <row r="125" spans="1:18">
      <c r="A125" s="76">
        <v>120</v>
      </c>
      <c r="B125" s="76" t="s">
        <v>1528</v>
      </c>
      <c r="C125" s="76" t="s">
        <v>1703</v>
      </c>
      <c r="D125" s="76" t="s">
        <v>1709</v>
      </c>
      <c r="E125" s="76" t="s">
        <v>1710</v>
      </c>
      <c r="F125" s="76" t="s">
        <v>464</v>
      </c>
      <c r="G125" s="76" t="s">
        <v>465</v>
      </c>
      <c r="H125" s="76">
        <v>0.1</v>
      </c>
      <c r="I125" s="75"/>
      <c r="J125" s="76"/>
      <c r="K125" s="75">
        <v>2</v>
      </c>
      <c r="L125" s="75"/>
      <c r="M125" s="75"/>
      <c r="N125" s="75"/>
      <c r="O125" s="75"/>
      <c r="P125" s="75"/>
      <c r="Q125" s="75"/>
      <c r="R125" s="15">
        <f t="shared" si="9"/>
        <v>0.297</v>
      </c>
    </row>
    <row r="126" spans="1:18">
      <c r="A126" s="76">
        <v>121</v>
      </c>
      <c r="B126" s="76" t="s">
        <v>1528</v>
      </c>
      <c r="C126" s="76" t="s">
        <v>1703</v>
      </c>
      <c r="D126" s="76" t="s">
        <v>1711</v>
      </c>
      <c r="E126" s="76" t="s">
        <v>1712</v>
      </c>
      <c r="F126" s="76" t="s">
        <v>464</v>
      </c>
      <c r="G126" s="76" t="s">
        <v>465</v>
      </c>
      <c r="H126" s="76">
        <v>0.1</v>
      </c>
      <c r="I126" s="75"/>
      <c r="J126" s="76"/>
      <c r="K126" s="75">
        <v>2</v>
      </c>
      <c r="L126" s="75"/>
      <c r="M126" s="75"/>
      <c r="N126" s="75"/>
      <c r="O126" s="75"/>
      <c r="P126" s="75"/>
      <c r="Q126" s="75"/>
      <c r="R126" s="15">
        <f t="shared" si="9"/>
        <v>0.297</v>
      </c>
    </row>
    <row r="127" spans="1:18">
      <c r="A127" s="76">
        <v>122</v>
      </c>
      <c r="B127" s="76" t="s">
        <v>1528</v>
      </c>
      <c r="C127" s="76" t="s">
        <v>1703</v>
      </c>
      <c r="D127" s="76" t="s">
        <v>1713</v>
      </c>
      <c r="E127" s="76" t="s">
        <v>1714</v>
      </c>
      <c r="F127" s="76" t="s">
        <v>1715</v>
      </c>
      <c r="G127" s="76" t="s">
        <v>1716</v>
      </c>
      <c r="H127" s="76">
        <v>2.5</v>
      </c>
      <c r="I127" s="75"/>
      <c r="J127" s="76"/>
      <c r="K127" s="75">
        <v>1</v>
      </c>
      <c r="L127" s="75"/>
      <c r="M127" s="75"/>
      <c r="N127" s="75"/>
      <c r="O127" s="75"/>
      <c r="P127" s="75"/>
      <c r="Q127" s="75"/>
      <c r="R127" s="15">
        <f t="shared" si="9"/>
        <v>0.1485</v>
      </c>
    </row>
    <row r="128" spans="1:18">
      <c r="A128" s="76">
        <v>123</v>
      </c>
      <c r="B128" s="76" t="s">
        <v>1528</v>
      </c>
      <c r="C128" s="76" t="s">
        <v>1703</v>
      </c>
      <c r="D128" s="76" t="s">
        <v>1717</v>
      </c>
      <c r="E128" s="76" t="s">
        <v>1718</v>
      </c>
      <c r="F128" s="76" t="s">
        <v>1719</v>
      </c>
      <c r="G128" s="76" t="s">
        <v>1720</v>
      </c>
      <c r="H128" s="76">
        <v>0.1</v>
      </c>
      <c r="I128" s="75"/>
      <c r="J128" s="76"/>
      <c r="K128" s="75">
        <v>3</v>
      </c>
      <c r="L128" s="75"/>
      <c r="M128" s="75"/>
      <c r="N128" s="75"/>
      <c r="O128" s="75"/>
      <c r="P128" s="75"/>
      <c r="Q128" s="75"/>
      <c r="R128" s="15">
        <f t="shared" si="9"/>
        <v>0.4455</v>
      </c>
    </row>
    <row r="129" spans="1:18">
      <c r="A129" s="76">
        <v>124</v>
      </c>
      <c r="B129" s="76" t="s">
        <v>1528</v>
      </c>
      <c r="C129" s="76" t="s">
        <v>1703</v>
      </c>
      <c r="D129" s="76" t="s">
        <v>1721</v>
      </c>
      <c r="E129" s="76" t="s">
        <v>1722</v>
      </c>
      <c r="F129" s="76" t="s">
        <v>1723</v>
      </c>
      <c r="G129" s="76" t="s">
        <v>1724</v>
      </c>
      <c r="H129" s="76">
        <v>0.1</v>
      </c>
      <c r="I129" s="75"/>
      <c r="J129" s="76"/>
      <c r="K129" s="75">
        <v>3</v>
      </c>
      <c r="L129" s="75"/>
      <c r="M129" s="75"/>
      <c r="N129" s="75"/>
      <c r="O129" s="75"/>
      <c r="P129" s="75"/>
      <c r="Q129" s="75"/>
      <c r="R129" s="15">
        <f t="shared" si="9"/>
        <v>0.4455</v>
      </c>
    </row>
    <row r="130" spans="1:18">
      <c r="A130" s="76">
        <v>125</v>
      </c>
      <c r="B130" s="76" t="s">
        <v>1528</v>
      </c>
      <c r="C130" s="76" t="s">
        <v>1703</v>
      </c>
      <c r="D130" s="76" t="s">
        <v>1725</v>
      </c>
      <c r="E130" s="76" t="s">
        <v>1726</v>
      </c>
      <c r="F130" s="76" t="s">
        <v>508</v>
      </c>
      <c r="G130" s="76" t="s">
        <v>474</v>
      </c>
      <c r="H130" s="76">
        <v>0.1</v>
      </c>
      <c r="I130" s="75"/>
      <c r="J130" s="76"/>
      <c r="K130" s="75">
        <v>10</v>
      </c>
      <c r="L130" s="75"/>
      <c r="M130" s="75"/>
      <c r="N130" s="75"/>
      <c r="O130" s="75"/>
      <c r="P130" s="75"/>
      <c r="Q130" s="75"/>
      <c r="R130" s="15">
        <f t="shared" si="9"/>
        <v>1.485</v>
      </c>
    </row>
    <row r="131" spans="1:18">
      <c r="A131" s="76">
        <v>126</v>
      </c>
      <c r="B131" s="76" t="s">
        <v>1528</v>
      </c>
      <c r="C131" s="76" t="s">
        <v>1703</v>
      </c>
      <c r="D131" s="76" t="s">
        <v>1727</v>
      </c>
      <c r="E131" s="76" t="s">
        <v>1728</v>
      </c>
      <c r="F131" s="76" t="s">
        <v>464</v>
      </c>
      <c r="G131" s="76" t="s">
        <v>483</v>
      </c>
      <c r="H131" s="76">
        <v>1.1</v>
      </c>
      <c r="I131" s="75"/>
      <c r="J131" s="76"/>
      <c r="K131" s="75">
        <v>3</v>
      </c>
      <c r="L131" s="75"/>
      <c r="M131" s="75"/>
      <c r="N131" s="75"/>
      <c r="O131" s="75"/>
      <c r="P131" s="75"/>
      <c r="Q131" s="75"/>
      <c r="R131" s="15">
        <f t="shared" si="9"/>
        <v>0.4455</v>
      </c>
    </row>
    <row r="132" spans="1:18">
      <c r="A132" s="76">
        <v>127</v>
      </c>
      <c r="B132" s="76" t="s">
        <v>1528</v>
      </c>
      <c r="C132" s="76" t="s">
        <v>1703</v>
      </c>
      <c r="D132" s="76" t="s">
        <v>1706</v>
      </c>
      <c r="E132" s="76" t="s">
        <v>1707</v>
      </c>
      <c r="F132" s="76" t="s">
        <v>1729</v>
      </c>
      <c r="G132" s="76" t="s">
        <v>1730</v>
      </c>
      <c r="H132" s="76">
        <v>1.4</v>
      </c>
      <c r="I132" s="75">
        <v>708</v>
      </c>
      <c r="J132" s="76"/>
      <c r="K132" s="75"/>
      <c r="L132" s="75"/>
      <c r="M132" s="75"/>
      <c r="N132" s="75"/>
      <c r="O132" s="75"/>
      <c r="P132" s="75"/>
      <c r="Q132" s="75"/>
      <c r="R132" s="15">
        <f t="shared" si="9"/>
        <v>10.266</v>
      </c>
    </row>
    <row r="133" spans="1:18">
      <c r="A133" s="76">
        <v>128</v>
      </c>
      <c r="B133" s="76" t="s">
        <v>1528</v>
      </c>
      <c r="C133" s="76" t="s">
        <v>1703</v>
      </c>
      <c r="D133" s="76" t="s">
        <v>1731</v>
      </c>
      <c r="E133" s="76" t="s">
        <v>1732</v>
      </c>
      <c r="F133" s="76" t="s">
        <v>464</v>
      </c>
      <c r="G133" s="76" t="s">
        <v>1733</v>
      </c>
      <c r="H133" s="76">
        <v>0.1</v>
      </c>
      <c r="I133" s="75">
        <v>120</v>
      </c>
      <c r="J133" s="76"/>
      <c r="K133" s="75"/>
      <c r="L133" s="75"/>
      <c r="M133" s="75"/>
      <c r="N133" s="75"/>
      <c r="O133" s="75"/>
      <c r="P133" s="75"/>
      <c r="Q133" s="75"/>
      <c r="R133" s="15">
        <f t="shared" si="9"/>
        <v>1.74</v>
      </c>
    </row>
    <row r="134" spans="1:18">
      <c r="A134" s="76">
        <v>129</v>
      </c>
      <c r="B134" s="76" t="s">
        <v>1528</v>
      </c>
      <c r="C134" s="76" t="s">
        <v>1703</v>
      </c>
      <c r="D134" s="76" t="s">
        <v>1734</v>
      </c>
      <c r="E134" s="76" t="s">
        <v>1735</v>
      </c>
      <c r="F134" s="76" t="s">
        <v>1736</v>
      </c>
      <c r="G134" s="76" t="s">
        <v>1737</v>
      </c>
      <c r="H134" s="76">
        <v>0.7</v>
      </c>
      <c r="I134" s="75">
        <v>720</v>
      </c>
      <c r="J134" s="76"/>
      <c r="K134" s="75"/>
      <c r="L134" s="75"/>
      <c r="M134" s="75"/>
      <c r="N134" s="75"/>
      <c r="O134" s="75"/>
      <c r="P134" s="75"/>
      <c r="Q134" s="75"/>
      <c r="R134" s="15">
        <f t="shared" si="9"/>
        <v>10.44</v>
      </c>
    </row>
    <row r="135" spans="1:18">
      <c r="A135" s="76">
        <v>130</v>
      </c>
      <c r="B135" s="76" t="s">
        <v>1528</v>
      </c>
      <c r="C135" s="76" t="s">
        <v>1703</v>
      </c>
      <c r="D135" s="76" t="s">
        <v>1738</v>
      </c>
      <c r="E135" s="76" t="s">
        <v>1739</v>
      </c>
      <c r="F135" s="76" t="s">
        <v>1740</v>
      </c>
      <c r="G135" s="76" t="s">
        <v>1741</v>
      </c>
      <c r="H135" s="76">
        <v>0.3</v>
      </c>
      <c r="I135" s="75"/>
      <c r="J135" s="76"/>
      <c r="K135" s="75">
        <v>4</v>
      </c>
      <c r="L135" s="75"/>
      <c r="M135" s="75"/>
      <c r="N135" s="75"/>
      <c r="O135" s="75"/>
      <c r="P135" s="75"/>
      <c r="Q135" s="75"/>
      <c r="R135" s="15">
        <f t="shared" ref="R135" si="10">J135*0.4461+K135*0.1485+L135*0.15*0.004+I135*0.0145+M135*0.145+N135*0.015+O135*0.01+P135*0.16+Q135*0.2</f>
        <v>0.594</v>
      </c>
    </row>
    <row r="136" spans="1:18">
      <c r="A136" s="76">
        <v>131</v>
      </c>
      <c r="B136" s="76" t="s">
        <v>1528</v>
      </c>
      <c r="C136" s="76" t="s">
        <v>1703</v>
      </c>
      <c r="D136" s="76" t="s">
        <v>1742</v>
      </c>
      <c r="E136" s="76" t="s">
        <v>1743</v>
      </c>
      <c r="F136" s="76" t="s">
        <v>464</v>
      </c>
      <c r="G136" s="76" t="s">
        <v>1744</v>
      </c>
      <c r="H136" s="76">
        <v>0.1</v>
      </c>
      <c r="I136" s="75">
        <v>80</v>
      </c>
      <c r="J136" s="76"/>
      <c r="K136" s="75">
        <v>4</v>
      </c>
      <c r="L136" s="75"/>
      <c r="M136" s="75"/>
      <c r="N136" s="75"/>
      <c r="O136" s="75"/>
      <c r="P136" s="75"/>
      <c r="Q136" s="75"/>
      <c r="R136" s="15">
        <f t="shared" ref="R136:R153" si="11">J136*0.4461+K136*0.1485+L136*0.15*0.004+I136*0.0145+M136*0.145+N136*0.015+O136*0.01+P136*0.16+Q136*0.2</f>
        <v>1.754</v>
      </c>
    </row>
    <row r="137" spans="1:18">
      <c r="A137" s="76">
        <v>132</v>
      </c>
      <c r="B137" s="76" t="s">
        <v>1528</v>
      </c>
      <c r="C137" s="76" t="s">
        <v>1703</v>
      </c>
      <c r="D137" s="76" t="s">
        <v>1745</v>
      </c>
      <c r="E137" s="76" t="s">
        <v>1746</v>
      </c>
      <c r="F137" s="76" t="s">
        <v>1747</v>
      </c>
      <c r="G137" s="76" t="s">
        <v>1748</v>
      </c>
      <c r="H137" s="76">
        <v>0.6</v>
      </c>
      <c r="I137" s="75">
        <v>554</v>
      </c>
      <c r="J137" s="76"/>
      <c r="K137" s="75"/>
      <c r="L137" s="75"/>
      <c r="M137" s="75"/>
      <c r="N137" s="75"/>
      <c r="O137" s="75"/>
      <c r="P137" s="75"/>
      <c r="Q137" s="75"/>
      <c r="R137" s="15">
        <f t="shared" si="11"/>
        <v>8.033</v>
      </c>
    </row>
    <row r="138" spans="1:18">
      <c r="A138" s="76">
        <v>133</v>
      </c>
      <c r="B138" s="76" t="s">
        <v>1528</v>
      </c>
      <c r="C138" s="76" t="s">
        <v>1703</v>
      </c>
      <c r="D138" s="76" t="s">
        <v>1713</v>
      </c>
      <c r="E138" s="76" t="s">
        <v>1714</v>
      </c>
      <c r="F138" s="76" t="s">
        <v>1749</v>
      </c>
      <c r="G138" s="76" t="s">
        <v>1750</v>
      </c>
      <c r="H138" s="76">
        <v>0.2</v>
      </c>
      <c r="I138" s="75">
        <v>206</v>
      </c>
      <c r="J138" s="76"/>
      <c r="K138" s="75">
        <v>3</v>
      </c>
      <c r="L138" s="75"/>
      <c r="M138" s="75"/>
      <c r="N138" s="75"/>
      <c r="O138" s="75"/>
      <c r="P138" s="75"/>
      <c r="Q138" s="75"/>
      <c r="R138" s="15">
        <f t="shared" si="11"/>
        <v>3.4325</v>
      </c>
    </row>
    <row r="139" spans="1:18">
      <c r="A139" s="76">
        <v>134</v>
      </c>
      <c r="B139" s="76" t="s">
        <v>1528</v>
      </c>
      <c r="C139" s="76" t="s">
        <v>1703</v>
      </c>
      <c r="D139" s="76" t="s">
        <v>1751</v>
      </c>
      <c r="E139" s="76" t="s">
        <v>1752</v>
      </c>
      <c r="F139" s="76" t="s">
        <v>464</v>
      </c>
      <c r="G139" s="76" t="s">
        <v>480</v>
      </c>
      <c r="H139" s="76">
        <v>3</v>
      </c>
      <c r="I139" s="75"/>
      <c r="J139" s="76"/>
      <c r="K139" s="75">
        <v>5</v>
      </c>
      <c r="L139" s="75"/>
      <c r="M139" s="75"/>
      <c r="N139" s="75"/>
      <c r="O139" s="75"/>
      <c r="P139" s="75"/>
      <c r="Q139" s="75"/>
      <c r="R139" s="15">
        <f t="shared" si="11"/>
        <v>0.7425</v>
      </c>
    </row>
    <row r="140" spans="1:18">
      <c r="A140" s="76">
        <v>135</v>
      </c>
      <c r="B140" s="76" t="s">
        <v>1528</v>
      </c>
      <c r="C140" s="76" t="s">
        <v>1753</v>
      </c>
      <c r="D140" s="76" t="s">
        <v>1754</v>
      </c>
      <c r="E140" s="76" t="s">
        <v>1755</v>
      </c>
      <c r="F140" s="76" t="s">
        <v>1756</v>
      </c>
      <c r="G140" s="76" t="s">
        <v>839</v>
      </c>
      <c r="H140" s="76">
        <v>0.1</v>
      </c>
      <c r="I140" s="75"/>
      <c r="J140" s="76"/>
      <c r="K140" s="75">
        <v>4</v>
      </c>
      <c r="L140" s="75"/>
      <c r="M140" s="75"/>
      <c r="N140" s="75"/>
      <c r="O140" s="75"/>
      <c r="P140" s="75"/>
      <c r="Q140" s="75"/>
      <c r="R140" s="15">
        <f t="shared" si="11"/>
        <v>0.594</v>
      </c>
    </row>
    <row r="141" spans="1:18">
      <c r="A141" s="76">
        <v>136</v>
      </c>
      <c r="B141" s="76" t="s">
        <v>1528</v>
      </c>
      <c r="C141" s="76" t="s">
        <v>1753</v>
      </c>
      <c r="D141" s="76" t="s">
        <v>1754</v>
      </c>
      <c r="E141" s="76" t="s">
        <v>1755</v>
      </c>
      <c r="F141" s="76" t="s">
        <v>1637</v>
      </c>
      <c r="G141" s="76" t="s">
        <v>1757</v>
      </c>
      <c r="H141" s="76">
        <v>0.1</v>
      </c>
      <c r="I141" s="75"/>
      <c r="J141" s="76"/>
      <c r="K141" s="75">
        <v>2</v>
      </c>
      <c r="L141" s="75"/>
      <c r="M141" s="75"/>
      <c r="N141" s="75"/>
      <c r="O141" s="75"/>
      <c r="P141" s="75"/>
      <c r="Q141" s="75"/>
      <c r="R141" s="15">
        <f t="shared" si="11"/>
        <v>0.297</v>
      </c>
    </row>
    <row r="142" spans="1:18">
      <c r="A142" s="76">
        <v>137</v>
      </c>
      <c r="B142" s="76" t="s">
        <v>1528</v>
      </c>
      <c r="C142" s="76" t="s">
        <v>1753</v>
      </c>
      <c r="D142" s="76" t="s">
        <v>1754</v>
      </c>
      <c r="E142" s="76" t="s">
        <v>1755</v>
      </c>
      <c r="F142" s="76" t="s">
        <v>1758</v>
      </c>
      <c r="G142" s="76" t="s">
        <v>1759</v>
      </c>
      <c r="H142" s="76">
        <v>0.1</v>
      </c>
      <c r="I142" s="75"/>
      <c r="J142" s="76">
        <v>1</v>
      </c>
      <c r="K142" s="75">
        <v>4</v>
      </c>
      <c r="L142" s="75"/>
      <c r="M142" s="75"/>
      <c r="N142" s="75"/>
      <c r="O142" s="75"/>
      <c r="P142" s="75"/>
      <c r="Q142" s="75"/>
      <c r="R142" s="15">
        <f t="shared" si="11"/>
        <v>1.0401</v>
      </c>
    </row>
    <row r="143" spans="1:18">
      <c r="A143" s="76">
        <v>138</v>
      </c>
      <c r="B143" s="76" t="s">
        <v>1528</v>
      </c>
      <c r="C143" s="76" t="s">
        <v>1753</v>
      </c>
      <c r="D143" s="76" t="s">
        <v>1754</v>
      </c>
      <c r="E143" s="76" t="s">
        <v>1755</v>
      </c>
      <c r="F143" s="76" t="s">
        <v>1760</v>
      </c>
      <c r="G143" s="76" t="s">
        <v>1761</v>
      </c>
      <c r="H143" s="76">
        <v>0.1</v>
      </c>
      <c r="I143" s="75"/>
      <c r="J143" s="76"/>
      <c r="K143" s="75">
        <v>4</v>
      </c>
      <c r="L143" s="75"/>
      <c r="M143" s="75"/>
      <c r="N143" s="75"/>
      <c r="O143" s="75"/>
      <c r="P143" s="75"/>
      <c r="Q143" s="75"/>
      <c r="R143" s="15">
        <f t="shared" si="11"/>
        <v>0.594</v>
      </c>
    </row>
    <row r="144" spans="1:18">
      <c r="A144" s="76">
        <v>139</v>
      </c>
      <c r="B144" s="76" t="s">
        <v>1528</v>
      </c>
      <c r="C144" s="76" t="s">
        <v>1753</v>
      </c>
      <c r="D144" s="76" t="s">
        <v>1754</v>
      </c>
      <c r="E144" s="76" t="s">
        <v>1755</v>
      </c>
      <c r="F144" s="76" t="s">
        <v>1762</v>
      </c>
      <c r="G144" s="76" t="s">
        <v>1763</v>
      </c>
      <c r="H144" s="76">
        <v>0.1</v>
      </c>
      <c r="I144" s="75">
        <v>48</v>
      </c>
      <c r="J144" s="76"/>
      <c r="K144" s="75">
        <v>4</v>
      </c>
      <c r="L144" s="75"/>
      <c r="M144" s="75"/>
      <c r="N144" s="75"/>
      <c r="O144" s="75"/>
      <c r="P144" s="75"/>
      <c r="Q144" s="75"/>
      <c r="R144" s="15">
        <f t="shared" si="11"/>
        <v>1.29</v>
      </c>
    </row>
    <row r="145" spans="1:18">
      <c r="A145" s="76">
        <v>140</v>
      </c>
      <c r="B145" s="76" t="s">
        <v>1528</v>
      </c>
      <c r="C145" s="76" t="s">
        <v>1753</v>
      </c>
      <c r="D145" s="76" t="s">
        <v>1764</v>
      </c>
      <c r="E145" s="76" t="s">
        <v>1765</v>
      </c>
      <c r="F145" s="76" t="s">
        <v>127</v>
      </c>
      <c r="G145" s="76" t="s">
        <v>1766</v>
      </c>
      <c r="H145" s="76">
        <v>0.1</v>
      </c>
      <c r="I145" s="75"/>
      <c r="J145" s="76"/>
      <c r="K145" s="75"/>
      <c r="L145" s="75"/>
      <c r="M145" s="75"/>
      <c r="N145" s="75"/>
      <c r="O145" s="75"/>
      <c r="P145" s="75">
        <v>1</v>
      </c>
      <c r="Q145" s="75"/>
      <c r="R145" s="15">
        <f t="shared" si="11"/>
        <v>0.16</v>
      </c>
    </row>
    <row r="146" spans="1:18">
      <c r="A146" s="76">
        <v>141</v>
      </c>
      <c r="B146" s="76" t="s">
        <v>1528</v>
      </c>
      <c r="C146" s="76" t="s">
        <v>1753</v>
      </c>
      <c r="D146" s="76" t="s">
        <v>1764</v>
      </c>
      <c r="E146" s="76" t="s">
        <v>1765</v>
      </c>
      <c r="F146" s="76" t="s">
        <v>842</v>
      </c>
      <c r="G146" s="76" t="s">
        <v>1767</v>
      </c>
      <c r="H146" s="76">
        <v>0.1</v>
      </c>
      <c r="I146" s="75"/>
      <c r="J146" s="76"/>
      <c r="K146" s="75"/>
      <c r="L146" s="75"/>
      <c r="M146" s="75"/>
      <c r="N146" s="75"/>
      <c r="O146" s="75"/>
      <c r="P146" s="75">
        <v>1</v>
      </c>
      <c r="Q146" s="75"/>
      <c r="R146" s="15">
        <f t="shared" si="11"/>
        <v>0.16</v>
      </c>
    </row>
    <row r="147" spans="1:18">
      <c r="A147" s="76">
        <v>142</v>
      </c>
      <c r="B147" s="76" t="s">
        <v>1528</v>
      </c>
      <c r="C147" s="76" t="s">
        <v>1753</v>
      </c>
      <c r="D147" s="76" t="s">
        <v>1764</v>
      </c>
      <c r="E147" s="76" t="s">
        <v>1765</v>
      </c>
      <c r="F147" s="76" t="s">
        <v>1768</v>
      </c>
      <c r="G147" s="76" t="s">
        <v>1637</v>
      </c>
      <c r="H147" s="76">
        <v>0.1</v>
      </c>
      <c r="I147" s="75"/>
      <c r="J147" s="76"/>
      <c r="K147" s="75"/>
      <c r="L147" s="75"/>
      <c r="M147" s="75"/>
      <c r="N147" s="75"/>
      <c r="O147" s="75"/>
      <c r="P147" s="75">
        <v>2</v>
      </c>
      <c r="Q147" s="75"/>
      <c r="R147" s="15">
        <f t="shared" si="11"/>
        <v>0.32</v>
      </c>
    </row>
    <row r="148" spans="1:18">
      <c r="A148" s="76">
        <v>143</v>
      </c>
      <c r="B148" s="76" t="s">
        <v>1528</v>
      </c>
      <c r="C148" s="76" t="s">
        <v>1753</v>
      </c>
      <c r="D148" s="76" t="s">
        <v>1769</v>
      </c>
      <c r="E148" s="76" t="s">
        <v>1770</v>
      </c>
      <c r="F148" s="76" t="s">
        <v>1771</v>
      </c>
      <c r="G148" s="76" t="s">
        <v>936</v>
      </c>
      <c r="H148" s="76">
        <v>0.1</v>
      </c>
      <c r="I148" s="75"/>
      <c r="J148" s="76"/>
      <c r="K148" s="75">
        <v>2</v>
      </c>
      <c r="L148" s="75"/>
      <c r="M148" s="75"/>
      <c r="N148" s="75"/>
      <c r="O148" s="75"/>
      <c r="P148" s="75">
        <v>1</v>
      </c>
      <c r="Q148" s="75"/>
      <c r="R148" s="15">
        <f t="shared" si="11"/>
        <v>0.457</v>
      </c>
    </row>
    <row r="149" spans="1:18">
      <c r="A149" s="76">
        <v>144</v>
      </c>
      <c r="B149" s="76" t="s">
        <v>1528</v>
      </c>
      <c r="C149" s="76" t="s">
        <v>1753</v>
      </c>
      <c r="D149" s="76" t="s">
        <v>1772</v>
      </c>
      <c r="E149" s="76" t="s">
        <v>1773</v>
      </c>
      <c r="F149" s="76" t="s">
        <v>1766</v>
      </c>
      <c r="G149" s="76" t="s">
        <v>78</v>
      </c>
      <c r="H149" s="76">
        <v>0.1</v>
      </c>
      <c r="I149" s="75"/>
      <c r="J149" s="76"/>
      <c r="K149" s="75">
        <v>2</v>
      </c>
      <c r="L149" s="75"/>
      <c r="M149" s="75"/>
      <c r="N149" s="75"/>
      <c r="O149" s="75"/>
      <c r="P149" s="75"/>
      <c r="Q149" s="75"/>
      <c r="R149" s="15">
        <f t="shared" si="11"/>
        <v>0.297</v>
      </c>
    </row>
    <row r="150" spans="1:18">
      <c r="A150" s="76">
        <v>145</v>
      </c>
      <c r="B150" s="76" t="s">
        <v>1528</v>
      </c>
      <c r="C150" s="76" t="s">
        <v>1753</v>
      </c>
      <c r="D150" s="76" t="s">
        <v>1772</v>
      </c>
      <c r="E150" s="76" t="s">
        <v>1773</v>
      </c>
      <c r="F150" s="76" t="s">
        <v>1774</v>
      </c>
      <c r="G150" s="76" t="s">
        <v>1775</v>
      </c>
      <c r="H150" s="76">
        <v>0.1</v>
      </c>
      <c r="I150" s="75"/>
      <c r="J150" s="76"/>
      <c r="K150" s="75"/>
      <c r="L150" s="75"/>
      <c r="M150" s="75"/>
      <c r="N150" s="75"/>
      <c r="O150" s="75"/>
      <c r="P150" s="75">
        <v>1</v>
      </c>
      <c r="Q150" s="75"/>
      <c r="R150" s="15">
        <f t="shared" si="11"/>
        <v>0.16</v>
      </c>
    </row>
    <row r="151" spans="1:18">
      <c r="A151" s="76">
        <v>146</v>
      </c>
      <c r="B151" s="76" t="s">
        <v>1528</v>
      </c>
      <c r="C151" s="76" t="s">
        <v>1753</v>
      </c>
      <c r="D151" s="76" t="s">
        <v>1776</v>
      </c>
      <c r="E151" s="76" t="s">
        <v>1593</v>
      </c>
      <c r="F151" s="76" t="s">
        <v>100</v>
      </c>
      <c r="G151" s="76" t="s">
        <v>53</v>
      </c>
      <c r="H151" s="76">
        <v>0.1</v>
      </c>
      <c r="I151" s="75"/>
      <c r="J151" s="76"/>
      <c r="K151" s="75"/>
      <c r="L151" s="75"/>
      <c r="M151" s="75"/>
      <c r="N151" s="75"/>
      <c r="O151" s="75"/>
      <c r="P151" s="75">
        <v>1</v>
      </c>
      <c r="Q151" s="75">
        <v>4</v>
      </c>
      <c r="R151" s="15">
        <f t="shared" si="11"/>
        <v>0.96</v>
      </c>
    </row>
    <row r="152" spans="1:18">
      <c r="A152" s="76">
        <v>147</v>
      </c>
      <c r="B152" s="76" t="s">
        <v>1528</v>
      </c>
      <c r="C152" s="76" t="s">
        <v>1753</v>
      </c>
      <c r="D152" s="76" t="s">
        <v>1764</v>
      </c>
      <c r="E152" s="76" t="s">
        <v>1765</v>
      </c>
      <c r="F152" s="76" t="s">
        <v>1775</v>
      </c>
      <c r="G152" s="76" t="s">
        <v>1636</v>
      </c>
      <c r="H152" s="76">
        <v>0.1</v>
      </c>
      <c r="I152" s="75">
        <v>100</v>
      </c>
      <c r="J152" s="76"/>
      <c r="K152" s="75"/>
      <c r="L152" s="75"/>
      <c r="M152" s="75"/>
      <c r="N152" s="75"/>
      <c r="O152" s="75"/>
      <c r="P152" s="75"/>
      <c r="Q152" s="75"/>
      <c r="R152" s="15">
        <f t="shared" si="11"/>
        <v>1.45</v>
      </c>
    </row>
    <row r="153" spans="1:18">
      <c r="A153" s="76">
        <v>148</v>
      </c>
      <c r="B153" s="76" t="s">
        <v>1528</v>
      </c>
      <c r="C153" s="76" t="s">
        <v>1753</v>
      </c>
      <c r="D153" s="76" t="s">
        <v>1764</v>
      </c>
      <c r="E153" s="76" t="s">
        <v>1765</v>
      </c>
      <c r="F153" s="76" t="s">
        <v>839</v>
      </c>
      <c r="G153" s="76" t="s">
        <v>1777</v>
      </c>
      <c r="H153" s="76">
        <v>0.3</v>
      </c>
      <c r="I153" s="75">
        <v>300</v>
      </c>
      <c r="J153" s="76"/>
      <c r="K153" s="75"/>
      <c r="L153" s="75"/>
      <c r="M153" s="75"/>
      <c r="N153" s="75"/>
      <c r="O153" s="75"/>
      <c r="P153" s="75"/>
      <c r="Q153" s="75"/>
      <c r="R153" s="15">
        <f t="shared" si="11"/>
        <v>4.35</v>
      </c>
    </row>
  </sheetData>
  <mergeCells count="16">
    <mergeCell ref="A1:R1"/>
    <mergeCell ref="I2:Q2"/>
    <mergeCell ref="J3:K3"/>
    <mergeCell ref="M3:P3"/>
    <mergeCell ref="A2:A4"/>
    <mergeCell ref="B2:B4"/>
    <mergeCell ref="C2:C4"/>
    <mergeCell ref="D2:D4"/>
    <mergeCell ref="E2:E4"/>
    <mergeCell ref="F2:F4"/>
    <mergeCell ref="G2:G4"/>
    <mergeCell ref="H2:H4"/>
    <mergeCell ref="I3:I4"/>
    <mergeCell ref="L3:L4"/>
    <mergeCell ref="Q3:Q4"/>
    <mergeCell ref="R2:R4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1"/>
  <sheetViews>
    <sheetView zoomScale="80" zoomScaleNormal="80" workbookViewId="0">
      <selection activeCell="R12" sqref="R12"/>
    </sheetView>
  </sheetViews>
  <sheetFormatPr defaultColWidth="9" defaultRowHeight="13.5"/>
  <cols>
    <col min="1" max="1" width="4.625" customWidth="1"/>
    <col min="2" max="2" width="6.625" customWidth="1"/>
    <col min="3" max="3" width="8.625" customWidth="1"/>
    <col min="5" max="5" width="6.625" customWidth="1"/>
    <col min="6" max="7" width="7.625" customWidth="1"/>
    <col min="8" max="8" width="9.125" style="1" customWidth="1"/>
    <col min="9" max="16" width="8.625" customWidth="1"/>
    <col min="17" max="17" width="7.625" customWidth="1"/>
    <col min="18" max="18" width="9.125" customWidth="1"/>
  </cols>
  <sheetData>
    <row r="1" ht="24.95" customHeight="1" spans="1:18">
      <c r="A1" s="2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4.95" customHeight="1" spans="1:18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3" t="s">
        <v>34</v>
      </c>
      <c r="I2" s="6" t="s">
        <v>5</v>
      </c>
      <c r="J2" s="7"/>
      <c r="K2" s="7"/>
      <c r="L2" s="7"/>
      <c r="M2" s="7"/>
      <c r="N2" s="7"/>
      <c r="O2" s="7"/>
      <c r="P2" s="7"/>
      <c r="Q2" s="9"/>
      <c r="R2" s="8" t="s">
        <v>6</v>
      </c>
    </row>
    <row r="3" ht="24.95" customHeight="1" spans="1:18">
      <c r="A3" s="3"/>
      <c r="B3" s="3"/>
      <c r="C3" s="3"/>
      <c r="D3" s="3"/>
      <c r="E3" s="3"/>
      <c r="F3" s="3"/>
      <c r="G3" s="3"/>
      <c r="H3" s="3"/>
      <c r="I3" s="8" t="s">
        <v>35</v>
      </c>
      <c r="J3" s="6" t="s">
        <v>36</v>
      </c>
      <c r="K3" s="9"/>
      <c r="L3" s="8" t="s">
        <v>37</v>
      </c>
      <c r="M3" s="6" t="s">
        <v>38</v>
      </c>
      <c r="N3" s="7"/>
      <c r="O3" s="7"/>
      <c r="P3" s="9"/>
      <c r="Q3" s="8" t="s">
        <v>12</v>
      </c>
      <c r="R3" s="14"/>
    </row>
    <row r="4" ht="45" customHeight="1" spans="1:18">
      <c r="A4" s="3"/>
      <c r="B4" s="3"/>
      <c r="C4" s="3"/>
      <c r="D4" s="3"/>
      <c r="E4" s="3"/>
      <c r="F4" s="3"/>
      <c r="G4" s="3"/>
      <c r="H4" s="3"/>
      <c r="I4" s="10"/>
      <c r="J4" s="11" t="s">
        <v>39</v>
      </c>
      <c r="K4" s="11" t="s">
        <v>40</v>
      </c>
      <c r="L4" s="10"/>
      <c r="M4" s="12" t="s">
        <v>41</v>
      </c>
      <c r="N4" s="12" t="s">
        <v>42</v>
      </c>
      <c r="O4" s="12" t="s">
        <v>43</v>
      </c>
      <c r="P4" s="12" t="s">
        <v>44</v>
      </c>
      <c r="Q4" s="10"/>
      <c r="R4" s="14"/>
    </row>
    <row r="5" spans="1:18">
      <c r="A5" s="113"/>
      <c r="B5" s="113"/>
      <c r="C5" s="113"/>
      <c r="D5" s="113"/>
      <c r="E5" s="113"/>
      <c r="F5" s="113"/>
      <c r="G5" s="113"/>
      <c r="H5" s="114">
        <f>SUM(H6:H71)</f>
        <v>77.4</v>
      </c>
      <c r="I5" s="114">
        <f t="shared" ref="I5" si="0">SUM(I6:I71)</f>
        <v>16598</v>
      </c>
      <c r="J5" s="114">
        <f t="shared" ref="J5:R5" si="1">SUM(J6:J71)</f>
        <v>0</v>
      </c>
      <c r="K5" s="114">
        <f t="shared" si="1"/>
        <v>164</v>
      </c>
      <c r="L5" s="114">
        <f t="shared" si="1"/>
        <v>0</v>
      </c>
      <c r="M5" s="114">
        <f t="shared" si="1"/>
        <v>0</v>
      </c>
      <c r="N5" s="114">
        <f t="shared" si="1"/>
        <v>54</v>
      </c>
      <c r="O5" s="114">
        <f t="shared" si="1"/>
        <v>38</v>
      </c>
      <c r="P5" s="114">
        <f t="shared" si="1"/>
        <v>4</v>
      </c>
      <c r="Q5" s="114">
        <f t="shared" si="1"/>
        <v>4</v>
      </c>
      <c r="R5" s="114">
        <f t="shared" si="1"/>
        <v>267.655</v>
      </c>
    </row>
    <row r="6" spans="1:18">
      <c r="A6" s="115">
        <v>1</v>
      </c>
      <c r="B6" s="115" t="s">
        <v>1778</v>
      </c>
      <c r="C6" s="115" t="s">
        <v>1779</v>
      </c>
      <c r="D6" s="115" t="s">
        <v>1780</v>
      </c>
      <c r="E6" s="115" t="s">
        <v>1781</v>
      </c>
      <c r="F6" s="116" t="s">
        <v>100</v>
      </c>
      <c r="G6" s="116">
        <v>1000</v>
      </c>
      <c r="H6" s="117">
        <v>1</v>
      </c>
      <c r="I6" s="115">
        <v>160</v>
      </c>
      <c r="J6" s="115"/>
      <c r="K6" s="115"/>
      <c r="L6" s="115"/>
      <c r="M6" s="115"/>
      <c r="N6" s="115"/>
      <c r="O6" s="115"/>
      <c r="P6" s="115">
        <v>2</v>
      </c>
      <c r="Q6" s="115"/>
      <c r="R6" s="15">
        <f>J6*0.4461+K6*0.1485+L6*0.15*0.004+I6*0.0145+M6*0.145+N6*0.015+O6*0.01+P6*0.16+Q6*0.2</f>
        <v>2.64</v>
      </c>
    </row>
    <row r="7" spans="1:18">
      <c r="A7" s="115">
        <v>2</v>
      </c>
      <c r="B7" s="115" t="s">
        <v>1778</v>
      </c>
      <c r="C7" s="115" t="s">
        <v>1779</v>
      </c>
      <c r="D7" s="115" t="s">
        <v>1782</v>
      </c>
      <c r="E7" s="115" t="s">
        <v>1478</v>
      </c>
      <c r="F7" s="116">
        <v>200</v>
      </c>
      <c r="G7" s="116">
        <v>400</v>
      </c>
      <c r="H7" s="117">
        <v>0.2</v>
      </c>
      <c r="I7" s="115"/>
      <c r="J7" s="115"/>
      <c r="K7" s="115">
        <v>2</v>
      </c>
      <c r="L7" s="115"/>
      <c r="M7" s="115"/>
      <c r="N7" s="115"/>
      <c r="O7" s="115"/>
      <c r="P7" s="115"/>
      <c r="Q7" s="115"/>
      <c r="R7" s="15">
        <f t="shared" ref="R7" si="2">J7*0.4461+K7*0.1485+L7*0.15*0.004+I7*0.0145+M7*0.145+N7*0.015+O7*0.01+P7*0.16+Q7*0.2</f>
        <v>0.297</v>
      </c>
    </row>
    <row r="8" spans="1:18">
      <c r="A8" s="115">
        <v>3</v>
      </c>
      <c r="B8" s="115" t="s">
        <v>1778</v>
      </c>
      <c r="C8" s="115" t="s">
        <v>1779</v>
      </c>
      <c r="D8" s="115" t="s">
        <v>1783</v>
      </c>
      <c r="E8" s="115" t="s">
        <v>1784</v>
      </c>
      <c r="F8" s="116">
        <v>200</v>
      </c>
      <c r="G8" s="116">
        <v>300</v>
      </c>
      <c r="H8" s="117">
        <v>0.1</v>
      </c>
      <c r="I8" s="115"/>
      <c r="J8" s="115"/>
      <c r="K8" s="115"/>
      <c r="L8" s="115"/>
      <c r="M8" s="115"/>
      <c r="N8" s="115"/>
      <c r="O8" s="115">
        <v>8</v>
      </c>
      <c r="P8" s="115"/>
      <c r="Q8" s="115"/>
      <c r="R8" s="15">
        <f t="shared" ref="R8:R39" si="3">J8*0.4461+K8*0.1485+L8*0.15*0.004+I8*0.0145+M8*0.145+N8*0.015+O8*0.01+P8*0.16+Q8*0.2</f>
        <v>0.08</v>
      </c>
    </row>
    <row r="9" spans="1:18">
      <c r="A9" s="115">
        <v>4</v>
      </c>
      <c r="B9" s="115" t="s">
        <v>1778</v>
      </c>
      <c r="C9" s="115" t="s">
        <v>1779</v>
      </c>
      <c r="D9" s="115" t="s">
        <v>1785</v>
      </c>
      <c r="E9" s="115" t="s">
        <v>1786</v>
      </c>
      <c r="F9" s="116">
        <v>2400</v>
      </c>
      <c r="G9" s="116">
        <v>2500</v>
      </c>
      <c r="H9" s="117">
        <v>0.1</v>
      </c>
      <c r="I9" s="115"/>
      <c r="J9" s="115"/>
      <c r="K9" s="115"/>
      <c r="L9" s="115"/>
      <c r="M9" s="115"/>
      <c r="N9" s="115"/>
      <c r="O9" s="115">
        <v>8</v>
      </c>
      <c r="P9" s="115"/>
      <c r="Q9" s="115"/>
      <c r="R9" s="15">
        <f t="shared" si="3"/>
        <v>0.08</v>
      </c>
    </row>
    <row r="10" spans="1:18">
      <c r="A10" s="115">
        <v>5</v>
      </c>
      <c r="B10" s="115" t="s">
        <v>1778</v>
      </c>
      <c r="C10" s="115" t="s">
        <v>1779</v>
      </c>
      <c r="D10" s="115" t="s">
        <v>1787</v>
      </c>
      <c r="E10" s="115" t="s">
        <v>1788</v>
      </c>
      <c r="F10" s="116">
        <v>1100</v>
      </c>
      <c r="G10" s="116">
        <v>1200</v>
      </c>
      <c r="H10" s="117">
        <v>0.1</v>
      </c>
      <c r="I10" s="118"/>
      <c r="J10" s="115"/>
      <c r="K10" s="118"/>
      <c r="L10" s="118"/>
      <c r="M10" s="118"/>
      <c r="N10" s="118">
        <v>4</v>
      </c>
      <c r="O10" s="118"/>
      <c r="P10" s="118"/>
      <c r="Q10" s="118"/>
      <c r="R10" s="15">
        <f t="shared" si="3"/>
        <v>0.06</v>
      </c>
    </row>
    <row r="11" spans="1:18">
      <c r="A11" s="115">
        <v>6</v>
      </c>
      <c r="B11" s="115" t="s">
        <v>1778</v>
      </c>
      <c r="C11" s="115" t="s">
        <v>1779</v>
      </c>
      <c r="D11" s="115" t="s">
        <v>1789</v>
      </c>
      <c r="E11" s="115" t="s">
        <v>1790</v>
      </c>
      <c r="F11" s="116">
        <v>0</v>
      </c>
      <c r="G11" s="116">
        <v>2300</v>
      </c>
      <c r="H11" s="117">
        <v>2.3</v>
      </c>
      <c r="I11" s="118">
        <v>1352</v>
      </c>
      <c r="J11" s="115"/>
      <c r="K11" s="118"/>
      <c r="L11" s="118"/>
      <c r="M11" s="118"/>
      <c r="N11" s="118"/>
      <c r="O11" s="118"/>
      <c r="P11" s="118"/>
      <c r="Q11" s="118"/>
      <c r="R11" s="15">
        <f t="shared" si="3"/>
        <v>19.604</v>
      </c>
    </row>
    <row r="12" spans="1:18">
      <c r="A12" s="115">
        <v>7</v>
      </c>
      <c r="B12" s="115" t="s">
        <v>1778</v>
      </c>
      <c r="C12" s="115" t="s">
        <v>1779</v>
      </c>
      <c r="D12" s="115" t="s">
        <v>1791</v>
      </c>
      <c r="E12" s="115" t="s">
        <v>1792</v>
      </c>
      <c r="F12" s="116">
        <v>500</v>
      </c>
      <c r="G12" s="116">
        <v>1200</v>
      </c>
      <c r="H12" s="117">
        <v>0.7</v>
      </c>
      <c r="I12" s="118">
        <v>44</v>
      </c>
      <c r="J12" s="115"/>
      <c r="K12" s="118"/>
      <c r="L12" s="118"/>
      <c r="M12" s="118"/>
      <c r="N12" s="118"/>
      <c r="O12" s="118"/>
      <c r="P12" s="118"/>
      <c r="Q12" s="118"/>
      <c r="R12" s="15">
        <f t="shared" si="3"/>
        <v>0.638</v>
      </c>
    </row>
    <row r="13" spans="1:18">
      <c r="A13" s="115">
        <v>8</v>
      </c>
      <c r="B13" s="115" t="s">
        <v>1778</v>
      </c>
      <c r="C13" s="115" t="s">
        <v>1779</v>
      </c>
      <c r="D13" s="115" t="s">
        <v>1793</v>
      </c>
      <c r="E13" s="115" t="s">
        <v>1794</v>
      </c>
      <c r="F13" s="116">
        <v>0</v>
      </c>
      <c r="G13" s="116">
        <v>1200</v>
      </c>
      <c r="H13" s="117">
        <v>1.2</v>
      </c>
      <c r="I13" s="118">
        <v>1292</v>
      </c>
      <c r="J13" s="115"/>
      <c r="K13" s="118"/>
      <c r="L13" s="118"/>
      <c r="M13" s="118"/>
      <c r="N13" s="118"/>
      <c r="O13" s="118"/>
      <c r="P13" s="118"/>
      <c r="Q13" s="118"/>
      <c r="R13" s="15">
        <f t="shared" si="3"/>
        <v>18.734</v>
      </c>
    </row>
    <row r="14" spans="1:18">
      <c r="A14" s="115">
        <v>9</v>
      </c>
      <c r="B14" s="115" t="s">
        <v>1778</v>
      </c>
      <c r="C14" s="115" t="s">
        <v>1779</v>
      </c>
      <c r="D14" s="115" t="s">
        <v>1795</v>
      </c>
      <c r="E14" s="115" t="s">
        <v>1796</v>
      </c>
      <c r="F14" s="116">
        <v>200</v>
      </c>
      <c r="G14" s="116">
        <v>2100</v>
      </c>
      <c r="H14" s="117">
        <v>1.9</v>
      </c>
      <c r="I14" s="118">
        <v>340</v>
      </c>
      <c r="J14" s="115"/>
      <c r="K14" s="118"/>
      <c r="L14" s="118"/>
      <c r="M14" s="118"/>
      <c r="N14" s="118"/>
      <c r="O14" s="118"/>
      <c r="P14" s="118"/>
      <c r="Q14" s="118"/>
      <c r="R14" s="15">
        <f t="shared" si="3"/>
        <v>4.93</v>
      </c>
    </row>
    <row r="15" spans="1:18">
      <c r="A15" s="115">
        <v>10</v>
      </c>
      <c r="B15" s="115" t="s">
        <v>1778</v>
      </c>
      <c r="C15" s="115" t="s">
        <v>1779</v>
      </c>
      <c r="D15" s="115" t="s">
        <v>1797</v>
      </c>
      <c r="E15" s="115" t="s">
        <v>1798</v>
      </c>
      <c r="F15" s="116">
        <v>600</v>
      </c>
      <c r="G15" s="116">
        <v>1000</v>
      </c>
      <c r="H15" s="117">
        <v>0.4</v>
      </c>
      <c r="I15" s="118">
        <v>60</v>
      </c>
      <c r="J15" s="115"/>
      <c r="K15" s="118"/>
      <c r="L15" s="118"/>
      <c r="M15" s="118"/>
      <c r="N15" s="118"/>
      <c r="O15" s="118"/>
      <c r="P15" s="118"/>
      <c r="Q15" s="118"/>
      <c r="R15" s="15">
        <f t="shared" si="3"/>
        <v>0.87</v>
      </c>
    </row>
    <row r="16" spans="1:18">
      <c r="A16" s="115">
        <v>11</v>
      </c>
      <c r="B16" s="115" t="s">
        <v>1778</v>
      </c>
      <c r="C16" s="115" t="s">
        <v>1779</v>
      </c>
      <c r="D16" s="115" t="s">
        <v>1799</v>
      </c>
      <c r="E16" s="115" t="s">
        <v>1800</v>
      </c>
      <c r="F16" s="116">
        <v>0</v>
      </c>
      <c r="G16" s="116">
        <v>1400</v>
      </c>
      <c r="H16" s="117">
        <v>1.4</v>
      </c>
      <c r="I16" s="118">
        <v>264</v>
      </c>
      <c r="J16" s="115"/>
      <c r="K16" s="118"/>
      <c r="L16" s="118"/>
      <c r="M16" s="118"/>
      <c r="N16" s="118"/>
      <c r="O16" s="118"/>
      <c r="P16" s="118"/>
      <c r="Q16" s="118"/>
      <c r="R16" s="15">
        <f t="shared" si="3"/>
        <v>3.828</v>
      </c>
    </row>
    <row r="17" spans="1:18">
      <c r="A17" s="115">
        <v>12</v>
      </c>
      <c r="B17" s="115" t="s">
        <v>1778</v>
      </c>
      <c r="C17" s="115" t="s">
        <v>1779</v>
      </c>
      <c r="D17" s="115" t="s">
        <v>1801</v>
      </c>
      <c r="E17" s="115" t="s">
        <v>1802</v>
      </c>
      <c r="F17" s="116">
        <v>0</v>
      </c>
      <c r="G17" s="116">
        <v>3000</v>
      </c>
      <c r="H17" s="117">
        <v>3</v>
      </c>
      <c r="I17" s="118">
        <v>802</v>
      </c>
      <c r="J17" s="115"/>
      <c r="K17" s="118"/>
      <c r="L17" s="118"/>
      <c r="M17" s="118"/>
      <c r="N17" s="118"/>
      <c r="O17" s="118"/>
      <c r="P17" s="118"/>
      <c r="Q17" s="118"/>
      <c r="R17" s="15">
        <f t="shared" si="3"/>
        <v>11.629</v>
      </c>
    </row>
    <row r="18" spans="1:18">
      <c r="A18" s="115">
        <v>13</v>
      </c>
      <c r="B18" s="115" t="s">
        <v>1778</v>
      </c>
      <c r="C18" s="115" t="s">
        <v>1779</v>
      </c>
      <c r="D18" s="115" t="s">
        <v>1801</v>
      </c>
      <c r="E18" s="115" t="s">
        <v>1802</v>
      </c>
      <c r="F18" s="116">
        <v>3000</v>
      </c>
      <c r="G18" s="116">
        <v>4400</v>
      </c>
      <c r="H18" s="117">
        <v>1.4</v>
      </c>
      <c r="I18" s="118">
        <v>146</v>
      </c>
      <c r="J18" s="115"/>
      <c r="K18" s="118"/>
      <c r="L18" s="118"/>
      <c r="M18" s="118"/>
      <c r="N18" s="118"/>
      <c r="O18" s="118"/>
      <c r="P18" s="118"/>
      <c r="Q18" s="118"/>
      <c r="R18" s="15">
        <f t="shared" si="3"/>
        <v>2.117</v>
      </c>
    </row>
    <row r="19" spans="1:18">
      <c r="A19" s="115">
        <v>14</v>
      </c>
      <c r="B19" s="115" t="s">
        <v>1778</v>
      </c>
      <c r="C19" s="115" t="s">
        <v>1779</v>
      </c>
      <c r="D19" s="115" t="s">
        <v>1803</v>
      </c>
      <c r="E19" s="115" t="s">
        <v>1804</v>
      </c>
      <c r="F19" s="116">
        <v>0</v>
      </c>
      <c r="G19" s="116">
        <v>900</v>
      </c>
      <c r="H19" s="117">
        <v>0.9</v>
      </c>
      <c r="I19" s="118">
        <v>96</v>
      </c>
      <c r="J19" s="115"/>
      <c r="K19" s="118"/>
      <c r="L19" s="118"/>
      <c r="M19" s="118"/>
      <c r="N19" s="118"/>
      <c r="O19" s="118"/>
      <c r="P19" s="118"/>
      <c r="Q19" s="118"/>
      <c r="R19" s="15">
        <f t="shared" si="3"/>
        <v>1.392</v>
      </c>
    </row>
    <row r="20" spans="1:18">
      <c r="A20" s="115">
        <v>15</v>
      </c>
      <c r="B20" s="115" t="s">
        <v>1778</v>
      </c>
      <c r="C20" s="115" t="s">
        <v>1779</v>
      </c>
      <c r="D20" s="115" t="s">
        <v>1805</v>
      </c>
      <c r="E20" s="115" t="s">
        <v>418</v>
      </c>
      <c r="F20" s="116">
        <v>0</v>
      </c>
      <c r="G20" s="116">
        <v>3000</v>
      </c>
      <c r="H20" s="117">
        <v>3</v>
      </c>
      <c r="I20" s="118"/>
      <c r="J20" s="115"/>
      <c r="K20" s="118">
        <v>4</v>
      </c>
      <c r="L20" s="118"/>
      <c r="M20" s="118"/>
      <c r="N20" s="118"/>
      <c r="O20" s="118"/>
      <c r="P20" s="118"/>
      <c r="Q20" s="118"/>
      <c r="R20" s="15">
        <f t="shared" si="3"/>
        <v>0.594</v>
      </c>
    </row>
    <row r="21" spans="1:18">
      <c r="A21" s="115">
        <v>16</v>
      </c>
      <c r="B21" s="115" t="s">
        <v>1778</v>
      </c>
      <c r="C21" s="115" t="s">
        <v>1779</v>
      </c>
      <c r="D21" s="115" t="s">
        <v>1805</v>
      </c>
      <c r="E21" s="115" t="s">
        <v>418</v>
      </c>
      <c r="F21" s="116">
        <v>3000</v>
      </c>
      <c r="G21" s="116">
        <v>5000</v>
      </c>
      <c r="H21" s="117">
        <v>2</v>
      </c>
      <c r="I21" s="118">
        <v>40</v>
      </c>
      <c r="J21" s="115"/>
      <c r="K21" s="118"/>
      <c r="L21" s="118"/>
      <c r="M21" s="118"/>
      <c r="N21" s="118"/>
      <c r="O21" s="118"/>
      <c r="P21" s="118"/>
      <c r="Q21" s="118"/>
      <c r="R21" s="15">
        <f t="shared" si="3"/>
        <v>0.58</v>
      </c>
    </row>
    <row r="22" spans="1:18">
      <c r="A22" s="115">
        <v>17</v>
      </c>
      <c r="B22" s="115" t="s">
        <v>1778</v>
      </c>
      <c r="C22" s="115" t="s">
        <v>1779</v>
      </c>
      <c r="D22" s="115" t="s">
        <v>1806</v>
      </c>
      <c r="E22" s="115" t="s">
        <v>1807</v>
      </c>
      <c r="F22" s="116">
        <v>0</v>
      </c>
      <c r="G22" s="116">
        <v>1300</v>
      </c>
      <c r="H22" s="117">
        <v>1.3</v>
      </c>
      <c r="I22" s="118">
        <v>126</v>
      </c>
      <c r="J22" s="115"/>
      <c r="K22" s="118"/>
      <c r="L22" s="118"/>
      <c r="M22" s="118"/>
      <c r="N22" s="118"/>
      <c r="O22" s="118"/>
      <c r="P22" s="118"/>
      <c r="Q22" s="118"/>
      <c r="R22" s="15">
        <f t="shared" si="3"/>
        <v>1.827</v>
      </c>
    </row>
    <row r="23" spans="1:18">
      <c r="A23" s="115">
        <v>18</v>
      </c>
      <c r="B23" s="115" t="s">
        <v>1778</v>
      </c>
      <c r="C23" s="115" t="s">
        <v>1779</v>
      </c>
      <c r="D23" s="115" t="s">
        <v>1808</v>
      </c>
      <c r="E23" s="115" t="s">
        <v>1809</v>
      </c>
      <c r="F23" s="116">
        <v>0</v>
      </c>
      <c r="G23" s="116">
        <v>2000</v>
      </c>
      <c r="H23" s="117">
        <v>2</v>
      </c>
      <c r="I23" s="118">
        <v>180</v>
      </c>
      <c r="J23" s="115"/>
      <c r="K23" s="118">
        <v>2</v>
      </c>
      <c r="L23" s="118"/>
      <c r="M23" s="118"/>
      <c r="N23" s="118"/>
      <c r="O23" s="118"/>
      <c r="P23" s="118"/>
      <c r="Q23" s="118"/>
      <c r="R23" s="15">
        <f t="shared" si="3"/>
        <v>2.907</v>
      </c>
    </row>
    <row r="24" spans="1:18">
      <c r="A24" s="115">
        <v>19</v>
      </c>
      <c r="B24" s="115" t="s">
        <v>1778</v>
      </c>
      <c r="C24" s="115" t="s">
        <v>1779</v>
      </c>
      <c r="D24" s="115" t="s">
        <v>1810</v>
      </c>
      <c r="E24" s="115" t="s">
        <v>1811</v>
      </c>
      <c r="F24" s="116">
        <v>3300</v>
      </c>
      <c r="G24" s="116">
        <v>5300</v>
      </c>
      <c r="H24" s="117">
        <v>2</v>
      </c>
      <c r="I24" s="118">
        <v>264</v>
      </c>
      <c r="J24" s="115"/>
      <c r="K24" s="118"/>
      <c r="L24" s="118"/>
      <c r="M24" s="118"/>
      <c r="N24" s="118"/>
      <c r="O24" s="118"/>
      <c r="P24" s="118"/>
      <c r="Q24" s="118"/>
      <c r="R24" s="15">
        <f t="shared" si="3"/>
        <v>3.828</v>
      </c>
    </row>
    <row r="25" spans="1:18">
      <c r="A25" s="115">
        <v>20</v>
      </c>
      <c r="B25" s="115" t="s">
        <v>1778</v>
      </c>
      <c r="C25" s="115" t="s">
        <v>1779</v>
      </c>
      <c r="D25" s="115" t="s">
        <v>1812</v>
      </c>
      <c r="E25" s="115" t="s">
        <v>1813</v>
      </c>
      <c r="F25" s="116">
        <v>400</v>
      </c>
      <c r="G25" s="116">
        <v>700</v>
      </c>
      <c r="H25" s="117">
        <v>0.3</v>
      </c>
      <c r="I25" s="118">
        <v>56</v>
      </c>
      <c r="J25" s="115"/>
      <c r="K25" s="118"/>
      <c r="L25" s="118"/>
      <c r="M25" s="118"/>
      <c r="N25" s="118"/>
      <c r="O25" s="118"/>
      <c r="P25" s="118"/>
      <c r="Q25" s="118"/>
      <c r="R25" s="15">
        <f t="shared" si="3"/>
        <v>0.812</v>
      </c>
    </row>
    <row r="26" spans="1:18">
      <c r="A26" s="115">
        <v>21</v>
      </c>
      <c r="B26" s="115" t="s">
        <v>1778</v>
      </c>
      <c r="C26" s="115" t="s">
        <v>1779</v>
      </c>
      <c r="D26" s="115" t="s">
        <v>1814</v>
      </c>
      <c r="E26" s="115" t="s">
        <v>1815</v>
      </c>
      <c r="F26" s="116">
        <v>0</v>
      </c>
      <c r="G26" s="116">
        <v>1000</v>
      </c>
      <c r="H26" s="117">
        <v>1</v>
      </c>
      <c r="I26" s="118">
        <v>192</v>
      </c>
      <c r="J26" s="115"/>
      <c r="K26" s="118"/>
      <c r="L26" s="118"/>
      <c r="M26" s="118"/>
      <c r="N26" s="118"/>
      <c r="O26" s="118"/>
      <c r="P26" s="118"/>
      <c r="Q26" s="118"/>
      <c r="R26" s="15">
        <f t="shared" si="3"/>
        <v>2.784</v>
      </c>
    </row>
    <row r="27" spans="1:18">
      <c r="A27" s="115">
        <v>22</v>
      </c>
      <c r="B27" s="115" t="s">
        <v>1778</v>
      </c>
      <c r="C27" s="115" t="s">
        <v>1779</v>
      </c>
      <c r="D27" s="115" t="s">
        <v>1816</v>
      </c>
      <c r="E27" s="115" t="s">
        <v>1817</v>
      </c>
      <c r="F27" s="116">
        <v>1700</v>
      </c>
      <c r="G27" s="116">
        <v>2300</v>
      </c>
      <c r="H27" s="117">
        <v>0.6</v>
      </c>
      <c r="I27" s="118">
        <v>104</v>
      </c>
      <c r="J27" s="115"/>
      <c r="K27" s="118"/>
      <c r="L27" s="118"/>
      <c r="M27" s="118"/>
      <c r="N27" s="118"/>
      <c r="O27" s="118"/>
      <c r="P27" s="118"/>
      <c r="Q27" s="118"/>
      <c r="R27" s="15">
        <f t="shared" si="3"/>
        <v>1.508</v>
      </c>
    </row>
    <row r="28" spans="1:18">
      <c r="A28" s="115">
        <v>23</v>
      </c>
      <c r="B28" s="115" t="s">
        <v>1778</v>
      </c>
      <c r="C28" s="115" t="s">
        <v>1779</v>
      </c>
      <c r="D28" s="115" t="s">
        <v>1818</v>
      </c>
      <c r="E28" s="115" t="s">
        <v>1819</v>
      </c>
      <c r="F28" s="116">
        <v>3300</v>
      </c>
      <c r="G28" s="116">
        <v>6300</v>
      </c>
      <c r="H28" s="117">
        <v>3</v>
      </c>
      <c r="I28" s="118">
        <v>152</v>
      </c>
      <c r="J28" s="115"/>
      <c r="K28" s="118">
        <v>16</v>
      </c>
      <c r="L28" s="118"/>
      <c r="M28" s="118"/>
      <c r="N28" s="118"/>
      <c r="O28" s="118">
        <v>16</v>
      </c>
      <c r="P28" s="118"/>
      <c r="Q28" s="118"/>
      <c r="R28" s="15">
        <f t="shared" si="3"/>
        <v>4.74</v>
      </c>
    </row>
    <row r="29" spans="1:18">
      <c r="A29" s="115">
        <v>24</v>
      </c>
      <c r="B29" s="115" t="s">
        <v>1778</v>
      </c>
      <c r="C29" s="115" t="s">
        <v>1779</v>
      </c>
      <c r="D29" s="115" t="s">
        <v>1818</v>
      </c>
      <c r="E29" s="115" t="s">
        <v>1819</v>
      </c>
      <c r="F29" s="116">
        <v>6300</v>
      </c>
      <c r="G29" s="116">
        <v>9300</v>
      </c>
      <c r="H29" s="117">
        <v>3</v>
      </c>
      <c r="I29" s="118">
        <v>184</v>
      </c>
      <c r="J29" s="115"/>
      <c r="K29" s="118"/>
      <c r="L29" s="118"/>
      <c r="M29" s="118"/>
      <c r="N29" s="118"/>
      <c r="O29" s="118"/>
      <c r="P29" s="118"/>
      <c r="Q29" s="118"/>
      <c r="R29" s="15">
        <f t="shared" si="3"/>
        <v>2.668</v>
      </c>
    </row>
    <row r="30" spans="1:18">
      <c r="A30" s="115">
        <v>25</v>
      </c>
      <c r="B30" s="115" t="s">
        <v>1778</v>
      </c>
      <c r="C30" s="115" t="s">
        <v>1779</v>
      </c>
      <c r="D30" s="115" t="s">
        <v>1820</v>
      </c>
      <c r="E30" s="115" t="s">
        <v>1821</v>
      </c>
      <c r="F30" s="116">
        <v>0</v>
      </c>
      <c r="G30" s="116">
        <v>1100</v>
      </c>
      <c r="H30" s="117">
        <v>1.1</v>
      </c>
      <c r="I30" s="118">
        <v>136</v>
      </c>
      <c r="J30" s="115"/>
      <c r="K30" s="118"/>
      <c r="L30" s="118"/>
      <c r="M30" s="118"/>
      <c r="N30" s="118">
        <v>4</v>
      </c>
      <c r="O30" s="118"/>
      <c r="P30" s="118"/>
      <c r="Q30" s="118"/>
      <c r="R30" s="15">
        <f t="shared" si="3"/>
        <v>2.032</v>
      </c>
    </row>
    <row r="31" spans="1:18">
      <c r="A31" s="115">
        <v>26</v>
      </c>
      <c r="B31" s="115" t="s">
        <v>1778</v>
      </c>
      <c r="C31" s="115" t="s">
        <v>1779</v>
      </c>
      <c r="D31" s="115" t="s">
        <v>1822</v>
      </c>
      <c r="E31" s="115" t="s">
        <v>1823</v>
      </c>
      <c r="F31" s="116">
        <v>300</v>
      </c>
      <c r="G31" s="116">
        <v>500</v>
      </c>
      <c r="H31" s="117">
        <v>0.2</v>
      </c>
      <c r="I31" s="118">
        <v>60</v>
      </c>
      <c r="J31" s="115"/>
      <c r="K31" s="118"/>
      <c r="L31" s="118"/>
      <c r="M31" s="118"/>
      <c r="N31" s="118"/>
      <c r="O31" s="118"/>
      <c r="P31" s="118"/>
      <c r="Q31" s="118"/>
      <c r="R31" s="15">
        <f t="shared" si="3"/>
        <v>0.87</v>
      </c>
    </row>
    <row r="32" spans="1:18">
      <c r="A32" s="115">
        <v>27</v>
      </c>
      <c r="B32" s="115" t="s">
        <v>1778</v>
      </c>
      <c r="C32" s="115" t="s">
        <v>1779</v>
      </c>
      <c r="D32" s="115" t="s">
        <v>1824</v>
      </c>
      <c r="E32" s="115" t="s">
        <v>1825</v>
      </c>
      <c r="F32" s="116">
        <v>0</v>
      </c>
      <c r="G32" s="116">
        <v>1300</v>
      </c>
      <c r="H32" s="117">
        <v>1.3</v>
      </c>
      <c r="I32" s="118">
        <v>100</v>
      </c>
      <c r="J32" s="115"/>
      <c r="K32" s="118"/>
      <c r="L32" s="118"/>
      <c r="M32" s="118"/>
      <c r="N32" s="118"/>
      <c r="O32" s="118"/>
      <c r="P32" s="118"/>
      <c r="Q32" s="118"/>
      <c r="R32" s="15">
        <f t="shared" si="3"/>
        <v>1.45</v>
      </c>
    </row>
    <row r="33" spans="1:18">
      <c r="A33" s="115">
        <v>28</v>
      </c>
      <c r="B33" s="115" t="s">
        <v>1778</v>
      </c>
      <c r="C33" s="115" t="s">
        <v>1779</v>
      </c>
      <c r="D33" s="115" t="s">
        <v>1826</v>
      </c>
      <c r="E33" s="115" t="s">
        <v>1525</v>
      </c>
      <c r="F33" s="116">
        <v>100</v>
      </c>
      <c r="G33" s="116">
        <v>300</v>
      </c>
      <c r="H33" s="117">
        <v>0.2</v>
      </c>
      <c r="I33" s="118"/>
      <c r="J33" s="115"/>
      <c r="K33" s="118"/>
      <c r="L33" s="118"/>
      <c r="M33" s="118"/>
      <c r="N33" s="118"/>
      <c r="O33" s="118"/>
      <c r="P33" s="118">
        <v>1</v>
      </c>
      <c r="Q33" s="118"/>
      <c r="R33" s="15">
        <f t="shared" si="3"/>
        <v>0.16</v>
      </c>
    </row>
    <row r="34" spans="1:18">
      <c r="A34" s="115">
        <v>29</v>
      </c>
      <c r="B34" s="115" t="s">
        <v>1778</v>
      </c>
      <c r="C34" s="115" t="s">
        <v>1779</v>
      </c>
      <c r="D34" s="115" t="s">
        <v>1827</v>
      </c>
      <c r="E34" s="115" t="s">
        <v>1828</v>
      </c>
      <c r="F34" s="116">
        <v>0</v>
      </c>
      <c r="G34" s="116">
        <v>700</v>
      </c>
      <c r="H34" s="117">
        <v>0.7</v>
      </c>
      <c r="I34" s="118"/>
      <c r="J34" s="115"/>
      <c r="K34" s="118"/>
      <c r="L34" s="118"/>
      <c r="M34" s="118"/>
      <c r="N34" s="118"/>
      <c r="O34" s="118">
        <v>6</v>
      </c>
      <c r="P34" s="118"/>
      <c r="Q34" s="118"/>
      <c r="R34" s="15">
        <f t="shared" si="3"/>
        <v>0.06</v>
      </c>
    </row>
    <row r="35" spans="1:18">
      <c r="A35" s="115">
        <v>30</v>
      </c>
      <c r="B35" s="115" t="s">
        <v>1778</v>
      </c>
      <c r="C35" s="115" t="s">
        <v>1779</v>
      </c>
      <c r="D35" s="115" t="s">
        <v>1829</v>
      </c>
      <c r="E35" s="115" t="s">
        <v>1830</v>
      </c>
      <c r="F35" s="116">
        <v>0</v>
      </c>
      <c r="G35" s="116">
        <v>400</v>
      </c>
      <c r="H35" s="117">
        <v>0.4</v>
      </c>
      <c r="I35" s="118">
        <v>60</v>
      </c>
      <c r="J35" s="115"/>
      <c r="K35" s="118"/>
      <c r="L35" s="118"/>
      <c r="M35" s="118"/>
      <c r="N35" s="118"/>
      <c r="O35" s="118"/>
      <c r="P35" s="118"/>
      <c r="Q35" s="118"/>
      <c r="R35" s="15">
        <f t="shared" si="3"/>
        <v>0.87</v>
      </c>
    </row>
    <row r="36" spans="1:18">
      <c r="A36" s="115">
        <v>31</v>
      </c>
      <c r="B36" s="115" t="s">
        <v>1778</v>
      </c>
      <c r="C36" s="115" t="s">
        <v>1779</v>
      </c>
      <c r="D36" s="115" t="s">
        <v>1831</v>
      </c>
      <c r="E36" s="115" t="s">
        <v>1832</v>
      </c>
      <c r="F36" s="116">
        <v>0</v>
      </c>
      <c r="G36" s="116">
        <v>400</v>
      </c>
      <c r="H36" s="117">
        <v>0.4</v>
      </c>
      <c r="I36" s="118">
        <v>376</v>
      </c>
      <c r="J36" s="115"/>
      <c r="K36" s="118"/>
      <c r="L36" s="118"/>
      <c r="M36" s="118"/>
      <c r="N36" s="118"/>
      <c r="O36" s="118"/>
      <c r="P36" s="118"/>
      <c r="Q36" s="118"/>
      <c r="R36" s="15">
        <f t="shared" si="3"/>
        <v>5.452</v>
      </c>
    </row>
    <row r="37" spans="1:18">
      <c r="A37" s="115">
        <v>32</v>
      </c>
      <c r="B37" s="115" t="s">
        <v>1778</v>
      </c>
      <c r="C37" s="115" t="s">
        <v>1779</v>
      </c>
      <c r="D37" s="115" t="s">
        <v>1833</v>
      </c>
      <c r="E37" s="115" t="s">
        <v>1834</v>
      </c>
      <c r="F37" s="116" t="s">
        <v>100</v>
      </c>
      <c r="G37" s="116">
        <v>1800</v>
      </c>
      <c r="H37" s="117">
        <v>1.8</v>
      </c>
      <c r="I37" s="115">
        <v>296</v>
      </c>
      <c r="J37" s="115"/>
      <c r="K37" s="115"/>
      <c r="L37" s="115"/>
      <c r="M37" s="115"/>
      <c r="N37" s="115"/>
      <c r="O37" s="115"/>
      <c r="P37" s="115"/>
      <c r="Q37" s="115"/>
      <c r="R37" s="15">
        <f t="shared" si="3"/>
        <v>4.292</v>
      </c>
    </row>
    <row r="38" spans="1:18">
      <c r="A38" s="115">
        <v>33</v>
      </c>
      <c r="B38" s="115" t="s">
        <v>1778</v>
      </c>
      <c r="C38" s="115" t="s">
        <v>1779</v>
      </c>
      <c r="D38" s="115" t="s">
        <v>1835</v>
      </c>
      <c r="E38" s="115" t="s">
        <v>1836</v>
      </c>
      <c r="F38" s="116">
        <v>0</v>
      </c>
      <c r="G38" s="116">
        <v>3000</v>
      </c>
      <c r="H38" s="117">
        <v>3</v>
      </c>
      <c r="I38" s="115">
        <v>932</v>
      </c>
      <c r="J38" s="115"/>
      <c r="K38" s="115"/>
      <c r="L38" s="115"/>
      <c r="M38" s="115"/>
      <c r="N38" s="115"/>
      <c r="O38" s="115"/>
      <c r="P38" s="115"/>
      <c r="Q38" s="115"/>
      <c r="R38" s="15">
        <f t="shared" si="3"/>
        <v>13.514</v>
      </c>
    </row>
    <row r="39" spans="1:18">
      <c r="A39" s="115">
        <v>34</v>
      </c>
      <c r="B39" s="115" t="s">
        <v>1778</v>
      </c>
      <c r="C39" s="115" t="s">
        <v>1779</v>
      </c>
      <c r="D39" s="115" t="s">
        <v>1837</v>
      </c>
      <c r="E39" s="115" t="s">
        <v>1838</v>
      </c>
      <c r="F39" s="116">
        <v>1000</v>
      </c>
      <c r="G39" s="116">
        <v>4000</v>
      </c>
      <c r="H39" s="117">
        <v>3</v>
      </c>
      <c r="I39" s="115">
        <v>592</v>
      </c>
      <c r="J39" s="115"/>
      <c r="K39" s="115"/>
      <c r="L39" s="115"/>
      <c r="M39" s="115"/>
      <c r="N39" s="115"/>
      <c r="O39" s="115"/>
      <c r="P39" s="115"/>
      <c r="Q39" s="115"/>
      <c r="R39" s="15">
        <f t="shared" si="3"/>
        <v>8.584</v>
      </c>
    </row>
    <row r="40" spans="1:18">
      <c r="A40" s="115">
        <v>35</v>
      </c>
      <c r="B40" s="115" t="s">
        <v>1778</v>
      </c>
      <c r="C40" s="115" t="s">
        <v>1779</v>
      </c>
      <c r="D40" s="115" t="s">
        <v>1837</v>
      </c>
      <c r="E40" s="115" t="s">
        <v>1838</v>
      </c>
      <c r="F40" s="116">
        <v>0</v>
      </c>
      <c r="G40" s="116">
        <v>700</v>
      </c>
      <c r="H40" s="117">
        <v>0.7</v>
      </c>
      <c r="I40" s="115">
        <v>260</v>
      </c>
      <c r="J40" s="115"/>
      <c r="K40" s="115"/>
      <c r="L40" s="115"/>
      <c r="M40" s="115"/>
      <c r="N40" s="115"/>
      <c r="O40" s="115"/>
      <c r="P40" s="115"/>
      <c r="Q40" s="115"/>
      <c r="R40" s="15">
        <f t="shared" ref="R40:R71" si="4">J40*0.4461+K40*0.1485+L40*0.15*0.004+I40*0.0145+M40*0.145+N40*0.015+O40*0.01+P40*0.16+Q40*0.2</f>
        <v>3.77</v>
      </c>
    </row>
    <row r="41" spans="1:18">
      <c r="A41" s="115">
        <v>36</v>
      </c>
      <c r="B41" s="115" t="s">
        <v>1778</v>
      </c>
      <c r="C41" s="115" t="s">
        <v>1779</v>
      </c>
      <c r="D41" s="115" t="s">
        <v>1839</v>
      </c>
      <c r="E41" s="115" t="s">
        <v>1840</v>
      </c>
      <c r="F41" s="116">
        <v>0</v>
      </c>
      <c r="G41" s="116">
        <v>3000</v>
      </c>
      <c r="H41" s="117">
        <v>3</v>
      </c>
      <c r="I41" s="115"/>
      <c r="J41" s="115"/>
      <c r="K41" s="115">
        <v>6</v>
      </c>
      <c r="L41" s="115"/>
      <c r="M41" s="115"/>
      <c r="N41" s="115"/>
      <c r="O41" s="115"/>
      <c r="P41" s="115"/>
      <c r="Q41" s="115"/>
      <c r="R41" s="15">
        <f t="shared" si="4"/>
        <v>0.891</v>
      </c>
    </row>
    <row r="42" spans="1:18">
      <c r="A42" s="115">
        <v>37</v>
      </c>
      <c r="B42" s="115" t="s">
        <v>1778</v>
      </c>
      <c r="C42" s="115" t="s">
        <v>1779</v>
      </c>
      <c r="D42" s="115" t="s">
        <v>1841</v>
      </c>
      <c r="E42" s="115" t="s">
        <v>1842</v>
      </c>
      <c r="F42" s="116">
        <v>200</v>
      </c>
      <c r="G42" s="116">
        <v>2000</v>
      </c>
      <c r="H42" s="117">
        <v>1.8</v>
      </c>
      <c r="I42" s="115">
        <v>328</v>
      </c>
      <c r="J42" s="115"/>
      <c r="K42" s="115"/>
      <c r="L42" s="115"/>
      <c r="M42" s="115"/>
      <c r="N42" s="115"/>
      <c r="O42" s="115"/>
      <c r="P42" s="115"/>
      <c r="Q42" s="115"/>
      <c r="R42" s="15">
        <f t="shared" si="4"/>
        <v>4.756</v>
      </c>
    </row>
    <row r="43" spans="1:18">
      <c r="A43" s="115">
        <v>38</v>
      </c>
      <c r="B43" s="115" t="s">
        <v>1778</v>
      </c>
      <c r="C43" s="115" t="s">
        <v>1779</v>
      </c>
      <c r="D43" s="115" t="s">
        <v>1843</v>
      </c>
      <c r="E43" s="115" t="s">
        <v>1844</v>
      </c>
      <c r="F43" s="116">
        <v>600</v>
      </c>
      <c r="G43" s="116">
        <v>900</v>
      </c>
      <c r="H43" s="117">
        <v>0.3</v>
      </c>
      <c r="I43" s="115"/>
      <c r="J43" s="115"/>
      <c r="K43" s="115">
        <v>4</v>
      </c>
      <c r="L43" s="115"/>
      <c r="M43" s="115"/>
      <c r="N43" s="115"/>
      <c r="O43" s="115"/>
      <c r="P43" s="115"/>
      <c r="Q43" s="115"/>
      <c r="R43" s="15">
        <f t="shared" si="4"/>
        <v>0.594</v>
      </c>
    </row>
    <row r="44" spans="1:18">
      <c r="A44" s="115">
        <v>111</v>
      </c>
      <c r="B44" s="115" t="s">
        <v>1778</v>
      </c>
      <c r="C44" s="115" t="s">
        <v>1845</v>
      </c>
      <c r="D44" s="115" t="s">
        <v>1846</v>
      </c>
      <c r="E44" s="118" t="s">
        <v>1847</v>
      </c>
      <c r="F44" s="115" t="s">
        <v>1174</v>
      </c>
      <c r="G44" s="115" t="s">
        <v>1848</v>
      </c>
      <c r="H44" s="78">
        <v>0.9</v>
      </c>
      <c r="I44" s="115">
        <v>200</v>
      </c>
      <c r="J44" s="115"/>
      <c r="K44" s="118"/>
      <c r="L44" s="118"/>
      <c r="M44" s="115"/>
      <c r="N44" s="118">
        <v>4</v>
      </c>
      <c r="O44" s="118"/>
      <c r="P44" s="115"/>
      <c r="Q44" s="115"/>
      <c r="R44" s="15">
        <f t="shared" si="4"/>
        <v>2.96</v>
      </c>
    </row>
    <row r="45" spans="1:18">
      <c r="A45" s="115">
        <v>112</v>
      </c>
      <c r="B45" s="115" t="s">
        <v>1778</v>
      </c>
      <c r="C45" s="115" t="s">
        <v>1845</v>
      </c>
      <c r="D45" s="115" t="s">
        <v>1849</v>
      </c>
      <c r="E45" s="118" t="s">
        <v>1850</v>
      </c>
      <c r="F45" s="115" t="s">
        <v>1851</v>
      </c>
      <c r="G45" s="115" t="s">
        <v>1852</v>
      </c>
      <c r="H45" s="78">
        <v>3</v>
      </c>
      <c r="I45" s="115">
        <v>70</v>
      </c>
      <c r="J45" s="115"/>
      <c r="K45" s="118"/>
      <c r="L45" s="118"/>
      <c r="M45" s="115"/>
      <c r="N45" s="118">
        <v>4</v>
      </c>
      <c r="O45" s="118"/>
      <c r="P45" s="115"/>
      <c r="Q45" s="115"/>
      <c r="R45" s="15">
        <f t="shared" si="4"/>
        <v>1.075</v>
      </c>
    </row>
    <row r="46" spans="1:18">
      <c r="A46" s="115">
        <v>113</v>
      </c>
      <c r="B46" s="115" t="s">
        <v>1778</v>
      </c>
      <c r="C46" s="115" t="s">
        <v>1845</v>
      </c>
      <c r="D46" s="115" t="s">
        <v>1853</v>
      </c>
      <c r="E46" s="115" t="s">
        <v>1854</v>
      </c>
      <c r="F46" s="115" t="s">
        <v>1855</v>
      </c>
      <c r="G46" s="115" t="s">
        <v>1856</v>
      </c>
      <c r="H46" s="78">
        <v>1.1</v>
      </c>
      <c r="I46" s="115">
        <v>20</v>
      </c>
      <c r="J46" s="115"/>
      <c r="K46" s="118">
        <v>12</v>
      </c>
      <c r="L46" s="118"/>
      <c r="M46" s="115"/>
      <c r="N46" s="118">
        <v>8</v>
      </c>
      <c r="O46" s="118"/>
      <c r="P46" s="115"/>
      <c r="Q46" s="115"/>
      <c r="R46" s="15">
        <f t="shared" si="4"/>
        <v>2.192</v>
      </c>
    </row>
    <row r="47" spans="1:18">
      <c r="A47" s="115">
        <v>114</v>
      </c>
      <c r="B47" s="115" t="s">
        <v>1778</v>
      </c>
      <c r="C47" s="115" t="s">
        <v>1845</v>
      </c>
      <c r="D47" s="115" t="s">
        <v>1857</v>
      </c>
      <c r="E47" s="115" t="s">
        <v>1858</v>
      </c>
      <c r="F47" s="115" t="s">
        <v>1855</v>
      </c>
      <c r="G47" s="115" t="s">
        <v>1859</v>
      </c>
      <c r="H47" s="78">
        <v>2.8</v>
      </c>
      <c r="I47" s="115">
        <v>700</v>
      </c>
      <c r="J47" s="115"/>
      <c r="K47" s="118">
        <v>8</v>
      </c>
      <c r="L47" s="118"/>
      <c r="M47" s="115"/>
      <c r="N47" s="118">
        <v>2</v>
      </c>
      <c r="O47" s="118"/>
      <c r="P47" s="115"/>
      <c r="Q47" s="115"/>
      <c r="R47" s="15">
        <f t="shared" si="4"/>
        <v>11.368</v>
      </c>
    </row>
    <row r="48" spans="1:18">
      <c r="A48" s="115">
        <v>115</v>
      </c>
      <c r="B48" s="115" t="s">
        <v>1778</v>
      </c>
      <c r="C48" s="115" t="s">
        <v>1845</v>
      </c>
      <c r="D48" s="115" t="s">
        <v>1860</v>
      </c>
      <c r="E48" s="115" t="s">
        <v>1861</v>
      </c>
      <c r="F48" s="115" t="s">
        <v>1862</v>
      </c>
      <c r="G48" s="115" t="s">
        <v>1863</v>
      </c>
      <c r="H48" s="78">
        <v>3</v>
      </c>
      <c r="I48" s="115">
        <v>900</v>
      </c>
      <c r="J48" s="115"/>
      <c r="K48" s="118">
        <v>8</v>
      </c>
      <c r="L48" s="118"/>
      <c r="M48" s="115"/>
      <c r="N48" s="118">
        <v>8</v>
      </c>
      <c r="O48" s="118"/>
      <c r="P48" s="115"/>
      <c r="Q48" s="115"/>
      <c r="R48" s="15">
        <f t="shared" si="4"/>
        <v>14.358</v>
      </c>
    </row>
    <row r="49" spans="1:18">
      <c r="A49" s="115">
        <v>116</v>
      </c>
      <c r="B49" s="115" t="s">
        <v>1778</v>
      </c>
      <c r="C49" s="115" t="s">
        <v>1845</v>
      </c>
      <c r="D49" s="115" t="s">
        <v>1864</v>
      </c>
      <c r="E49" s="115" t="s">
        <v>1865</v>
      </c>
      <c r="F49" s="115" t="s">
        <v>1855</v>
      </c>
      <c r="G49" s="115" t="s">
        <v>1866</v>
      </c>
      <c r="H49" s="78">
        <v>1.6</v>
      </c>
      <c r="I49" s="115">
        <v>50</v>
      </c>
      <c r="J49" s="115"/>
      <c r="K49" s="118">
        <v>4</v>
      </c>
      <c r="L49" s="118"/>
      <c r="M49" s="115"/>
      <c r="N49" s="118">
        <v>4</v>
      </c>
      <c r="O49" s="118"/>
      <c r="P49" s="115"/>
      <c r="Q49" s="115"/>
      <c r="R49" s="15">
        <f t="shared" si="4"/>
        <v>1.379</v>
      </c>
    </row>
    <row r="50" spans="1:18">
      <c r="A50" s="115">
        <v>117</v>
      </c>
      <c r="B50" s="115" t="s">
        <v>1778</v>
      </c>
      <c r="C50" s="115" t="s">
        <v>1845</v>
      </c>
      <c r="D50" s="115" t="s">
        <v>1867</v>
      </c>
      <c r="E50" s="115" t="s">
        <v>1868</v>
      </c>
      <c r="F50" s="115" t="s">
        <v>1855</v>
      </c>
      <c r="G50" s="115" t="s">
        <v>1869</v>
      </c>
      <c r="H50" s="78">
        <v>1.3</v>
      </c>
      <c r="I50" s="115">
        <v>300</v>
      </c>
      <c r="J50" s="115"/>
      <c r="K50" s="118">
        <v>2</v>
      </c>
      <c r="L50" s="118"/>
      <c r="M50" s="115"/>
      <c r="N50" s="118">
        <v>4</v>
      </c>
      <c r="O50" s="118"/>
      <c r="P50" s="115"/>
      <c r="Q50" s="115"/>
      <c r="R50" s="15">
        <f t="shared" si="4"/>
        <v>4.707</v>
      </c>
    </row>
    <row r="51" spans="1:18">
      <c r="A51" s="115">
        <v>118</v>
      </c>
      <c r="B51" s="115" t="s">
        <v>1778</v>
      </c>
      <c r="C51" s="115" t="s">
        <v>1845</v>
      </c>
      <c r="D51" s="115" t="s">
        <v>1870</v>
      </c>
      <c r="E51" s="115" t="s">
        <v>1871</v>
      </c>
      <c r="F51" s="115" t="s">
        <v>1855</v>
      </c>
      <c r="G51" s="115" t="s">
        <v>1872</v>
      </c>
      <c r="H51" s="78">
        <v>0.8</v>
      </c>
      <c r="I51" s="115">
        <v>200</v>
      </c>
      <c r="J51" s="115"/>
      <c r="K51" s="118">
        <v>4</v>
      </c>
      <c r="L51" s="118"/>
      <c r="M51" s="115"/>
      <c r="N51" s="118">
        <v>4</v>
      </c>
      <c r="O51" s="118"/>
      <c r="P51" s="115"/>
      <c r="Q51" s="115"/>
      <c r="R51" s="15">
        <f t="shared" si="4"/>
        <v>3.554</v>
      </c>
    </row>
    <row r="52" spans="1:18">
      <c r="A52" s="115">
        <v>119</v>
      </c>
      <c r="B52" s="115" t="s">
        <v>1778</v>
      </c>
      <c r="C52" s="115" t="s">
        <v>1845</v>
      </c>
      <c r="D52" s="115" t="s">
        <v>1873</v>
      </c>
      <c r="E52" s="115" t="s">
        <v>1874</v>
      </c>
      <c r="F52" s="115" t="s">
        <v>1855</v>
      </c>
      <c r="G52" s="115" t="s">
        <v>1859</v>
      </c>
      <c r="H52" s="78">
        <v>2.8</v>
      </c>
      <c r="I52" s="115"/>
      <c r="J52" s="115"/>
      <c r="K52" s="118">
        <v>4</v>
      </c>
      <c r="L52" s="118"/>
      <c r="M52" s="115"/>
      <c r="N52" s="118">
        <v>8</v>
      </c>
      <c r="O52" s="118"/>
      <c r="P52" s="115"/>
      <c r="Q52" s="115"/>
      <c r="R52" s="15">
        <f t="shared" si="4"/>
        <v>0.714</v>
      </c>
    </row>
    <row r="53" spans="1:18">
      <c r="A53" s="115">
        <v>123</v>
      </c>
      <c r="B53" s="115" t="s">
        <v>1778</v>
      </c>
      <c r="C53" s="115" t="s">
        <v>1875</v>
      </c>
      <c r="D53" s="115" t="s">
        <v>1876</v>
      </c>
      <c r="E53" s="115" t="s">
        <v>1877</v>
      </c>
      <c r="F53" s="115" t="s">
        <v>274</v>
      </c>
      <c r="G53" s="115" t="s">
        <v>312</v>
      </c>
      <c r="H53" s="117">
        <v>0.1</v>
      </c>
      <c r="I53" s="118">
        <v>30</v>
      </c>
      <c r="J53" s="115"/>
      <c r="K53" s="118">
        <v>4</v>
      </c>
      <c r="L53" s="118"/>
      <c r="M53" s="118"/>
      <c r="N53" s="118"/>
      <c r="O53" s="118"/>
      <c r="P53" s="118">
        <v>1</v>
      </c>
      <c r="Q53" s="118">
        <v>2</v>
      </c>
      <c r="R53" s="15">
        <f t="shared" si="4"/>
        <v>1.589</v>
      </c>
    </row>
    <row r="54" spans="1:18">
      <c r="A54" s="115">
        <v>127</v>
      </c>
      <c r="B54" s="115" t="s">
        <v>1778</v>
      </c>
      <c r="C54" s="115" t="s">
        <v>1875</v>
      </c>
      <c r="D54" s="115" t="s">
        <v>1878</v>
      </c>
      <c r="E54" s="115" t="s">
        <v>1879</v>
      </c>
      <c r="F54" s="115" t="s">
        <v>297</v>
      </c>
      <c r="G54" s="115" t="s">
        <v>1880</v>
      </c>
      <c r="H54" s="117">
        <v>2.8</v>
      </c>
      <c r="I54" s="118">
        <v>810</v>
      </c>
      <c r="J54" s="115"/>
      <c r="K54" s="118">
        <v>12</v>
      </c>
      <c r="L54" s="118"/>
      <c r="M54" s="118"/>
      <c r="N54" s="118"/>
      <c r="O54" s="118"/>
      <c r="P54" s="118"/>
      <c r="Q54" s="118">
        <v>2</v>
      </c>
      <c r="R54" s="15">
        <f t="shared" si="4"/>
        <v>13.927</v>
      </c>
    </row>
    <row r="55" spans="1:18">
      <c r="A55" s="115">
        <v>133</v>
      </c>
      <c r="B55" s="115" t="s">
        <v>1778</v>
      </c>
      <c r="C55" s="115" t="s">
        <v>1875</v>
      </c>
      <c r="D55" s="115" t="s">
        <v>1881</v>
      </c>
      <c r="E55" s="115" t="s">
        <v>1882</v>
      </c>
      <c r="F55" s="115" t="s">
        <v>289</v>
      </c>
      <c r="G55" s="115" t="s">
        <v>1473</v>
      </c>
      <c r="H55" s="117">
        <v>0.5</v>
      </c>
      <c r="I55" s="118">
        <v>290</v>
      </c>
      <c r="J55" s="115"/>
      <c r="K55" s="118">
        <v>8</v>
      </c>
      <c r="L55" s="118"/>
      <c r="M55" s="118"/>
      <c r="N55" s="118"/>
      <c r="O55" s="118"/>
      <c r="P55" s="118"/>
      <c r="Q55" s="118"/>
      <c r="R55" s="15">
        <f t="shared" si="4"/>
        <v>5.393</v>
      </c>
    </row>
    <row r="56" spans="1:18">
      <c r="A56" s="115">
        <v>146</v>
      </c>
      <c r="B56" s="115" t="s">
        <v>1778</v>
      </c>
      <c r="C56" s="115" t="s">
        <v>1875</v>
      </c>
      <c r="D56" s="115" t="s">
        <v>1883</v>
      </c>
      <c r="E56" s="115" t="s">
        <v>1884</v>
      </c>
      <c r="F56" s="115" t="s">
        <v>289</v>
      </c>
      <c r="G56" s="115" t="s">
        <v>1438</v>
      </c>
      <c r="H56" s="117">
        <v>0.2</v>
      </c>
      <c r="I56" s="118">
        <v>50</v>
      </c>
      <c r="J56" s="115"/>
      <c r="K56" s="118">
        <v>1</v>
      </c>
      <c r="L56" s="118"/>
      <c r="M56" s="118"/>
      <c r="N56" s="118"/>
      <c r="O56" s="118"/>
      <c r="P56" s="118"/>
      <c r="Q56" s="118"/>
      <c r="R56" s="15">
        <f t="shared" si="4"/>
        <v>0.8735</v>
      </c>
    </row>
    <row r="57" spans="1:18">
      <c r="A57" s="115">
        <v>147</v>
      </c>
      <c r="B57" s="115" t="s">
        <v>1778</v>
      </c>
      <c r="C57" s="115" t="s">
        <v>1875</v>
      </c>
      <c r="D57" s="115" t="s">
        <v>1885</v>
      </c>
      <c r="E57" s="115" t="s">
        <v>1886</v>
      </c>
      <c r="F57" s="115" t="s">
        <v>312</v>
      </c>
      <c r="G57" s="115" t="s">
        <v>286</v>
      </c>
      <c r="H57" s="117">
        <v>0.1</v>
      </c>
      <c r="I57" s="118">
        <v>20</v>
      </c>
      <c r="J57" s="115"/>
      <c r="K57" s="118">
        <v>7</v>
      </c>
      <c r="L57" s="118"/>
      <c r="M57" s="118"/>
      <c r="N57" s="118"/>
      <c r="O57" s="118"/>
      <c r="P57" s="118"/>
      <c r="Q57" s="118"/>
      <c r="R57" s="15">
        <f t="shared" si="4"/>
        <v>1.3295</v>
      </c>
    </row>
    <row r="58" spans="1:18">
      <c r="A58" s="115">
        <v>148</v>
      </c>
      <c r="B58" s="115" t="s">
        <v>1778</v>
      </c>
      <c r="C58" s="115" t="s">
        <v>1875</v>
      </c>
      <c r="D58" s="115" t="s">
        <v>1887</v>
      </c>
      <c r="E58" s="115" t="s">
        <v>1888</v>
      </c>
      <c r="F58" s="115" t="s">
        <v>1402</v>
      </c>
      <c r="G58" s="115" t="s">
        <v>297</v>
      </c>
      <c r="H58" s="117">
        <v>0.2</v>
      </c>
      <c r="I58" s="118">
        <v>80</v>
      </c>
      <c r="J58" s="115"/>
      <c r="K58" s="118">
        <v>5</v>
      </c>
      <c r="L58" s="118"/>
      <c r="M58" s="118"/>
      <c r="N58" s="118"/>
      <c r="O58" s="118"/>
      <c r="P58" s="118"/>
      <c r="Q58" s="118"/>
      <c r="R58" s="15">
        <f t="shared" si="4"/>
        <v>1.9025</v>
      </c>
    </row>
    <row r="59" spans="1:18">
      <c r="A59" s="115">
        <v>149</v>
      </c>
      <c r="B59" s="115" t="s">
        <v>1778</v>
      </c>
      <c r="C59" s="115" t="s">
        <v>1875</v>
      </c>
      <c r="D59" s="115" t="s">
        <v>1889</v>
      </c>
      <c r="E59" s="115" t="s">
        <v>1890</v>
      </c>
      <c r="F59" s="115" t="s">
        <v>293</v>
      </c>
      <c r="G59" s="115" t="s">
        <v>1473</v>
      </c>
      <c r="H59" s="117">
        <v>0.2</v>
      </c>
      <c r="I59" s="118">
        <v>50</v>
      </c>
      <c r="J59" s="115"/>
      <c r="K59" s="118">
        <v>5</v>
      </c>
      <c r="L59" s="118"/>
      <c r="M59" s="118"/>
      <c r="N59" s="118"/>
      <c r="O59" s="118"/>
      <c r="P59" s="118"/>
      <c r="Q59" s="118"/>
      <c r="R59" s="15">
        <f t="shared" si="4"/>
        <v>1.4675</v>
      </c>
    </row>
    <row r="60" spans="1:18">
      <c r="A60" s="115">
        <v>155</v>
      </c>
      <c r="B60" s="115" t="s">
        <v>1778</v>
      </c>
      <c r="C60" s="115" t="s">
        <v>1875</v>
      </c>
      <c r="D60" s="115" t="s">
        <v>1891</v>
      </c>
      <c r="E60" s="115" t="s">
        <v>1892</v>
      </c>
      <c r="F60" s="115" t="s">
        <v>274</v>
      </c>
      <c r="G60" s="115" t="s">
        <v>1438</v>
      </c>
      <c r="H60" s="117">
        <v>0.6</v>
      </c>
      <c r="I60" s="118">
        <v>110</v>
      </c>
      <c r="J60" s="115"/>
      <c r="K60" s="118">
        <v>2</v>
      </c>
      <c r="L60" s="118"/>
      <c r="M60" s="118"/>
      <c r="N60" s="118"/>
      <c r="O60" s="118"/>
      <c r="P60" s="118"/>
      <c r="Q60" s="118"/>
      <c r="R60" s="15">
        <f t="shared" si="4"/>
        <v>1.892</v>
      </c>
    </row>
    <row r="61" spans="1:18">
      <c r="A61" s="115">
        <v>157</v>
      </c>
      <c r="B61" s="115" t="s">
        <v>1778</v>
      </c>
      <c r="C61" s="115" t="s">
        <v>1875</v>
      </c>
      <c r="D61" s="115" t="s">
        <v>1893</v>
      </c>
      <c r="E61" s="115" t="s">
        <v>1894</v>
      </c>
      <c r="F61" s="115" t="s">
        <v>286</v>
      </c>
      <c r="G61" s="115" t="s">
        <v>1438</v>
      </c>
      <c r="H61" s="117">
        <v>0.4</v>
      </c>
      <c r="I61" s="118">
        <v>250</v>
      </c>
      <c r="J61" s="115"/>
      <c r="K61" s="118"/>
      <c r="L61" s="118"/>
      <c r="M61" s="118"/>
      <c r="N61" s="118"/>
      <c r="O61" s="118"/>
      <c r="P61" s="118"/>
      <c r="Q61" s="118"/>
      <c r="R61" s="15">
        <f t="shared" si="4"/>
        <v>3.625</v>
      </c>
    </row>
    <row r="62" spans="1:18">
      <c r="A62" s="115">
        <v>161</v>
      </c>
      <c r="B62" s="115" t="s">
        <v>1778</v>
      </c>
      <c r="C62" s="115" t="s">
        <v>1875</v>
      </c>
      <c r="D62" s="115" t="s">
        <v>1895</v>
      </c>
      <c r="E62" s="115" t="s">
        <v>1896</v>
      </c>
      <c r="F62" s="115" t="s">
        <v>289</v>
      </c>
      <c r="G62" s="115" t="s">
        <v>1205</v>
      </c>
      <c r="H62" s="117">
        <v>0.1</v>
      </c>
      <c r="I62" s="118">
        <v>100</v>
      </c>
      <c r="J62" s="115"/>
      <c r="K62" s="118">
        <v>5</v>
      </c>
      <c r="L62" s="118"/>
      <c r="M62" s="118"/>
      <c r="N62" s="118"/>
      <c r="O62" s="118"/>
      <c r="P62" s="118"/>
      <c r="Q62" s="118"/>
      <c r="R62" s="15">
        <f t="shared" si="4"/>
        <v>2.1925</v>
      </c>
    </row>
    <row r="63" spans="1:18">
      <c r="A63" s="115">
        <v>168</v>
      </c>
      <c r="B63" s="115" t="s">
        <v>1778</v>
      </c>
      <c r="C63" s="115" t="s">
        <v>1875</v>
      </c>
      <c r="D63" s="115" t="s">
        <v>1897</v>
      </c>
      <c r="E63" s="115" t="s">
        <v>1898</v>
      </c>
      <c r="F63" s="115" t="s">
        <v>274</v>
      </c>
      <c r="G63" s="115" t="s">
        <v>312</v>
      </c>
      <c r="H63" s="117">
        <v>0.1</v>
      </c>
      <c r="I63" s="118">
        <v>24</v>
      </c>
      <c r="J63" s="115"/>
      <c r="K63" s="118">
        <v>1</v>
      </c>
      <c r="L63" s="118"/>
      <c r="M63" s="118"/>
      <c r="N63" s="118"/>
      <c r="O63" s="118"/>
      <c r="P63" s="118"/>
      <c r="Q63" s="118"/>
      <c r="R63" s="15">
        <f t="shared" si="4"/>
        <v>0.4965</v>
      </c>
    </row>
    <row r="64" spans="1:18">
      <c r="A64" s="115">
        <v>169</v>
      </c>
      <c r="B64" s="115" t="s">
        <v>1778</v>
      </c>
      <c r="C64" s="115" t="s">
        <v>1875</v>
      </c>
      <c r="D64" s="115" t="s">
        <v>1899</v>
      </c>
      <c r="E64" s="115" t="s">
        <v>1900</v>
      </c>
      <c r="F64" s="115" t="s">
        <v>320</v>
      </c>
      <c r="G64" s="115" t="s">
        <v>1901</v>
      </c>
      <c r="H64" s="117">
        <v>0.1</v>
      </c>
      <c r="I64" s="118">
        <v>100</v>
      </c>
      <c r="J64" s="115"/>
      <c r="K64" s="118">
        <v>7</v>
      </c>
      <c r="L64" s="118"/>
      <c r="M64" s="118"/>
      <c r="N64" s="118"/>
      <c r="O64" s="118"/>
      <c r="P64" s="118"/>
      <c r="Q64" s="118"/>
      <c r="R64" s="15">
        <f t="shared" si="4"/>
        <v>2.4895</v>
      </c>
    </row>
    <row r="65" spans="1:18">
      <c r="A65" s="115">
        <v>182</v>
      </c>
      <c r="B65" s="115" t="s">
        <v>1778</v>
      </c>
      <c r="C65" s="115" t="s">
        <v>1875</v>
      </c>
      <c r="D65" s="115" t="s">
        <v>1902</v>
      </c>
      <c r="E65" s="115" t="s">
        <v>1903</v>
      </c>
      <c r="F65" s="118" t="s">
        <v>1904</v>
      </c>
      <c r="G65" s="115" t="s">
        <v>1905</v>
      </c>
      <c r="H65" s="117">
        <v>0.4</v>
      </c>
      <c r="I65" s="118">
        <v>330</v>
      </c>
      <c r="J65" s="115"/>
      <c r="K65" s="118">
        <v>5</v>
      </c>
      <c r="L65" s="118"/>
      <c r="M65" s="118"/>
      <c r="N65" s="118"/>
      <c r="O65" s="118"/>
      <c r="P65" s="118"/>
      <c r="Q65" s="118"/>
      <c r="R65" s="15">
        <f t="shared" si="4"/>
        <v>5.5275</v>
      </c>
    </row>
    <row r="66" spans="1:18">
      <c r="A66" s="115">
        <v>183</v>
      </c>
      <c r="B66" s="115" t="s">
        <v>1778</v>
      </c>
      <c r="C66" s="115" t="s">
        <v>1875</v>
      </c>
      <c r="D66" s="115" t="s">
        <v>1906</v>
      </c>
      <c r="E66" s="115" t="s">
        <v>1907</v>
      </c>
      <c r="F66" s="118" t="s">
        <v>294</v>
      </c>
      <c r="G66" s="115" t="s">
        <v>1402</v>
      </c>
      <c r="H66" s="117">
        <v>0.2</v>
      </c>
      <c r="I66" s="118">
        <v>180</v>
      </c>
      <c r="J66" s="115"/>
      <c r="K66" s="118">
        <v>5</v>
      </c>
      <c r="L66" s="118"/>
      <c r="M66" s="118"/>
      <c r="N66" s="118"/>
      <c r="O66" s="118"/>
      <c r="P66" s="118"/>
      <c r="Q66" s="118"/>
      <c r="R66" s="15">
        <f t="shared" si="4"/>
        <v>3.3525</v>
      </c>
    </row>
    <row r="67" spans="1:18">
      <c r="A67" s="115">
        <v>184</v>
      </c>
      <c r="B67" s="115" t="s">
        <v>1778</v>
      </c>
      <c r="C67" s="115" t="s">
        <v>1875</v>
      </c>
      <c r="D67" s="115" t="s">
        <v>1908</v>
      </c>
      <c r="E67" s="115" t="s">
        <v>1909</v>
      </c>
      <c r="F67" s="118" t="s">
        <v>274</v>
      </c>
      <c r="G67" s="115" t="s">
        <v>1473</v>
      </c>
      <c r="H67" s="117">
        <v>0.9</v>
      </c>
      <c r="I67" s="118">
        <v>860</v>
      </c>
      <c r="J67" s="115"/>
      <c r="K67" s="118">
        <v>3</v>
      </c>
      <c r="L67" s="118"/>
      <c r="M67" s="118"/>
      <c r="N67" s="118"/>
      <c r="O67" s="118"/>
      <c r="P67" s="118"/>
      <c r="Q67" s="118"/>
      <c r="R67" s="15">
        <f t="shared" si="4"/>
        <v>12.9155</v>
      </c>
    </row>
    <row r="68" spans="1:18">
      <c r="A68" s="115">
        <v>185</v>
      </c>
      <c r="B68" s="115" t="s">
        <v>1778</v>
      </c>
      <c r="C68" s="115" t="s">
        <v>1875</v>
      </c>
      <c r="D68" s="115" t="s">
        <v>1910</v>
      </c>
      <c r="E68" s="115" t="s">
        <v>1911</v>
      </c>
      <c r="F68" s="118" t="s">
        <v>312</v>
      </c>
      <c r="G68" s="115" t="s">
        <v>1473</v>
      </c>
      <c r="H68" s="117">
        <v>0.8</v>
      </c>
      <c r="I68" s="118">
        <v>500</v>
      </c>
      <c r="J68" s="115"/>
      <c r="K68" s="118">
        <v>3</v>
      </c>
      <c r="L68" s="118"/>
      <c r="M68" s="118"/>
      <c r="N68" s="118"/>
      <c r="O68" s="118"/>
      <c r="P68" s="118"/>
      <c r="Q68" s="118"/>
      <c r="R68" s="15">
        <f t="shared" si="4"/>
        <v>7.6955</v>
      </c>
    </row>
    <row r="69" spans="1:18">
      <c r="A69" s="115">
        <v>187</v>
      </c>
      <c r="B69" s="115" t="s">
        <v>1778</v>
      </c>
      <c r="C69" s="115" t="s">
        <v>1875</v>
      </c>
      <c r="D69" s="115" t="s">
        <v>1912</v>
      </c>
      <c r="E69" s="115" t="s">
        <v>1913</v>
      </c>
      <c r="F69" s="118" t="s">
        <v>312</v>
      </c>
      <c r="G69" s="115" t="s">
        <v>303</v>
      </c>
      <c r="H69" s="117">
        <v>0.2</v>
      </c>
      <c r="I69" s="118">
        <v>130</v>
      </c>
      <c r="J69" s="115"/>
      <c r="K69" s="118">
        <v>3</v>
      </c>
      <c r="L69" s="118"/>
      <c r="M69" s="118"/>
      <c r="N69" s="118"/>
      <c r="O69" s="118"/>
      <c r="P69" s="118"/>
      <c r="Q69" s="118"/>
      <c r="R69" s="15">
        <f t="shared" si="4"/>
        <v>2.3305</v>
      </c>
    </row>
    <row r="70" spans="1:18">
      <c r="A70" s="115">
        <v>191</v>
      </c>
      <c r="B70" s="115" t="s">
        <v>1778</v>
      </c>
      <c r="C70" s="115" t="s">
        <v>1875</v>
      </c>
      <c r="D70" s="115" t="s">
        <v>1914</v>
      </c>
      <c r="E70" s="115" t="s">
        <v>1915</v>
      </c>
      <c r="F70" s="118" t="s">
        <v>320</v>
      </c>
      <c r="G70" s="115" t="s">
        <v>1434</v>
      </c>
      <c r="H70" s="117">
        <v>1.2</v>
      </c>
      <c r="I70" s="118">
        <v>1200</v>
      </c>
      <c r="J70" s="115"/>
      <c r="K70" s="118">
        <v>7</v>
      </c>
      <c r="L70" s="118"/>
      <c r="M70" s="118"/>
      <c r="N70" s="118"/>
      <c r="O70" s="118"/>
      <c r="P70" s="118"/>
      <c r="Q70" s="118"/>
      <c r="R70" s="15">
        <f t="shared" si="4"/>
        <v>18.4395</v>
      </c>
    </row>
    <row r="71" spans="1:18">
      <c r="A71" s="115">
        <v>250</v>
      </c>
      <c r="B71" s="115" t="s">
        <v>1778</v>
      </c>
      <c r="C71" s="115" t="s">
        <v>1875</v>
      </c>
      <c r="D71" s="115" t="s">
        <v>1916</v>
      </c>
      <c r="E71" s="115" t="s">
        <v>1917</v>
      </c>
      <c r="F71" s="115" t="s">
        <v>312</v>
      </c>
      <c r="G71" s="115" t="s">
        <v>303</v>
      </c>
      <c r="H71" s="117">
        <v>0.2</v>
      </c>
      <c r="I71" s="118">
        <v>50</v>
      </c>
      <c r="J71" s="115"/>
      <c r="K71" s="118">
        <v>5</v>
      </c>
      <c r="L71" s="118"/>
      <c r="M71" s="118"/>
      <c r="N71" s="118"/>
      <c r="O71" s="118"/>
      <c r="P71" s="118"/>
      <c r="Q71" s="118"/>
      <c r="R71" s="15">
        <f t="shared" si="4"/>
        <v>1.4675</v>
      </c>
    </row>
  </sheetData>
  <autoFilter ref="A5:AJ71">
    <extLst/>
  </autoFilter>
  <mergeCells count="16">
    <mergeCell ref="A1:R1"/>
    <mergeCell ref="I2:Q2"/>
    <mergeCell ref="J3:K3"/>
    <mergeCell ref="M3:P3"/>
    <mergeCell ref="A2:A4"/>
    <mergeCell ref="B2:B4"/>
    <mergeCell ref="C2:C4"/>
    <mergeCell ref="D2:D4"/>
    <mergeCell ref="E2:E4"/>
    <mergeCell ref="F2:F4"/>
    <mergeCell ref="G2:G4"/>
    <mergeCell ref="H2:H4"/>
    <mergeCell ref="I3:I4"/>
    <mergeCell ref="L3:L4"/>
    <mergeCell ref="Q3:Q4"/>
    <mergeCell ref="R2:R4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20"/>
  <sheetViews>
    <sheetView zoomScale="80" zoomScaleNormal="80" workbookViewId="0">
      <selection activeCell="H1120" sqref="H985:H1120"/>
    </sheetView>
  </sheetViews>
  <sheetFormatPr defaultColWidth="9" defaultRowHeight="13.5"/>
  <cols>
    <col min="1" max="1" width="4.625" customWidth="1"/>
    <col min="2" max="2" width="6.625" customWidth="1"/>
    <col min="3" max="3" width="8.625" customWidth="1"/>
    <col min="4" max="4" width="9" style="23"/>
    <col min="5" max="5" width="6.625" customWidth="1"/>
    <col min="6" max="7" width="7.625" customWidth="1"/>
    <col min="8" max="8" width="9.125" style="1" customWidth="1"/>
    <col min="9" max="16" width="8.625" customWidth="1"/>
    <col min="17" max="17" width="7.625" customWidth="1"/>
    <col min="18" max="18" width="9.125" customWidth="1"/>
  </cols>
  <sheetData>
    <row r="1" ht="25.5" customHeight="1" spans="1:18">
      <c r="A1" s="2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Height="1" spans="1:19">
      <c r="A2" s="9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3" t="s">
        <v>34</v>
      </c>
      <c r="I2" s="3" t="s">
        <v>5</v>
      </c>
      <c r="J2" s="3"/>
      <c r="K2" s="3"/>
      <c r="L2" s="3"/>
      <c r="M2" s="3"/>
      <c r="N2" s="3"/>
      <c r="O2" s="3"/>
      <c r="P2" s="3"/>
      <c r="Q2" s="3"/>
      <c r="R2" s="3" t="s">
        <v>6</v>
      </c>
      <c r="S2" s="6"/>
    </row>
    <row r="3" customHeight="1" spans="1:19">
      <c r="A3" s="9"/>
      <c r="B3" s="3"/>
      <c r="C3" s="3"/>
      <c r="D3" s="3"/>
      <c r="E3" s="3"/>
      <c r="F3" s="3"/>
      <c r="G3" s="3"/>
      <c r="H3" s="3"/>
      <c r="I3" s="3" t="s">
        <v>35</v>
      </c>
      <c r="J3" s="3" t="s">
        <v>36</v>
      </c>
      <c r="K3" s="3"/>
      <c r="L3" s="3" t="s">
        <v>37</v>
      </c>
      <c r="M3" s="3" t="s">
        <v>38</v>
      </c>
      <c r="N3" s="3"/>
      <c r="O3" s="3"/>
      <c r="P3" s="3"/>
      <c r="Q3" s="3" t="s">
        <v>12</v>
      </c>
      <c r="R3" s="3"/>
      <c r="S3" s="6"/>
    </row>
    <row r="4" ht="40.5" spans="1:19">
      <c r="A4" s="9"/>
      <c r="B4" s="3"/>
      <c r="C4" s="3"/>
      <c r="D4" s="3"/>
      <c r="E4" s="3"/>
      <c r="F4" s="3"/>
      <c r="G4" s="3"/>
      <c r="H4" s="3"/>
      <c r="I4" s="3"/>
      <c r="J4" s="11" t="s">
        <v>39</v>
      </c>
      <c r="K4" s="11" t="s">
        <v>40</v>
      </c>
      <c r="L4" s="3"/>
      <c r="M4" s="12" t="s">
        <v>41</v>
      </c>
      <c r="N4" s="12" t="s">
        <v>42</v>
      </c>
      <c r="O4" s="12" t="s">
        <v>43</v>
      </c>
      <c r="P4" s="12" t="s">
        <v>44</v>
      </c>
      <c r="Q4" s="3"/>
      <c r="R4" s="3" t="s">
        <v>951</v>
      </c>
      <c r="S4" s="6" t="s">
        <v>952</v>
      </c>
    </row>
    <row r="5" spans="1:19">
      <c r="A5" s="98"/>
      <c r="B5" s="4"/>
      <c r="C5" s="4"/>
      <c r="D5" s="99"/>
      <c r="E5" s="4"/>
      <c r="F5" s="4"/>
      <c r="G5" s="4"/>
      <c r="H5" s="100">
        <f>SUM(H6:H1120)</f>
        <v>822.5</v>
      </c>
      <c r="I5" s="106">
        <f t="shared" ref="I5" si="0">SUM(I6:I1120)</f>
        <v>30750</v>
      </c>
      <c r="J5" s="106">
        <f t="shared" ref="J5:R5" si="1">SUM(J6:J1120)</f>
        <v>0</v>
      </c>
      <c r="K5" s="106">
        <f t="shared" si="1"/>
        <v>3841</v>
      </c>
      <c r="L5" s="106">
        <f t="shared" si="1"/>
        <v>11400</v>
      </c>
      <c r="M5" s="106">
        <f t="shared" si="1"/>
        <v>69</v>
      </c>
      <c r="N5" s="106">
        <f t="shared" si="1"/>
        <v>974</v>
      </c>
      <c r="O5" s="106">
        <f t="shared" si="1"/>
        <v>9</v>
      </c>
      <c r="P5" s="106">
        <f t="shared" si="1"/>
        <v>62</v>
      </c>
      <c r="Q5" s="106">
        <f t="shared" si="1"/>
        <v>242</v>
      </c>
      <c r="R5" s="100">
        <f t="shared" si="1"/>
        <v>1096.8</v>
      </c>
      <c r="S5" s="108"/>
    </row>
    <row r="6" spans="1:19">
      <c r="A6" s="101">
        <v>1</v>
      </c>
      <c r="B6" s="75" t="s">
        <v>1918</v>
      </c>
      <c r="C6" s="102" t="s">
        <v>1919</v>
      </c>
      <c r="D6" s="103" t="s">
        <v>1920</v>
      </c>
      <c r="E6" s="13" t="s">
        <v>1921</v>
      </c>
      <c r="F6" s="75" t="s">
        <v>1922</v>
      </c>
      <c r="G6" s="75" t="s">
        <v>1923</v>
      </c>
      <c r="H6" s="104">
        <v>0.1</v>
      </c>
      <c r="I6" s="75"/>
      <c r="J6" s="107"/>
      <c r="K6" s="75">
        <v>1</v>
      </c>
      <c r="L6" s="75"/>
      <c r="M6" s="75"/>
      <c r="N6" s="75">
        <v>4</v>
      </c>
      <c r="O6" s="75"/>
      <c r="P6" s="75"/>
      <c r="Q6" s="75"/>
      <c r="R6" s="91">
        <v>0.2</v>
      </c>
      <c r="S6" s="108"/>
    </row>
    <row r="7" spans="1:19">
      <c r="A7" s="101">
        <v>2</v>
      </c>
      <c r="B7" s="75" t="s">
        <v>1918</v>
      </c>
      <c r="C7" s="102" t="s">
        <v>1919</v>
      </c>
      <c r="D7" s="103" t="s">
        <v>1920</v>
      </c>
      <c r="E7" s="13" t="s">
        <v>1921</v>
      </c>
      <c r="F7" s="75" t="s">
        <v>803</v>
      </c>
      <c r="G7" s="75" t="s">
        <v>1924</v>
      </c>
      <c r="H7" s="104">
        <v>0.1</v>
      </c>
      <c r="I7" s="75"/>
      <c r="J7" s="107"/>
      <c r="K7" s="75">
        <v>2</v>
      </c>
      <c r="L7" s="75"/>
      <c r="M7" s="75"/>
      <c r="N7" s="75">
        <v>4</v>
      </c>
      <c r="O7" s="75"/>
      <c r="P7" s="75"/>
      <c r="Q7" s="75"/>
      <c r="R7" s="91">
        <v>0.4</v>
      </c>
      <c r="S7" s="108"/>
    </row>
    <row r="8" spans="1:19">
      <c r="A8" s="101">
        <v>3</v>
      </c>
      <c r="B8" s="75" t="s">
        <v>1918</v>
      </c>
      <c r="C8" s="102" t="s">
        <v>1919</v>
      </c>
      <c r="D8" s="103" t="s">
        <v>1920</v>
      </c>
      <c r="E8" s="13" t="s">
        <v>1921</v>
      </c>
      <c r="F8" s="75" t="s">
        <v>1925</v>
      </c>
      <c r="G8" s="75" t="s">
        <v>749</v>
      </c>
      <c r="H8" s="104">
        <v>0.1</v>
      </c>
      <c r="I8" s="75"/>
      <c r="J8" s="107"/>
      <c r="K8" s="75">
        <v>2</v>
      </c>
      <c r="L8" s="75"/>
      <c r="M8" s="75"/>
      <c r="N8" s="75"/>
      <c r="O8" s="75"/>
      <c r="P8" s="75"/>
      <c r="Q8" s="75"/>
      <c r="R8" s="91">
        <v>0.3</v>
      </c>
      <c r="S8" s="108"/>
    </row>
    <row r="9" spans="1:19">
      <c r="A9" s="101">
        <v>4</v>
      </c>
      <c r="B9" s="75" t="s">
        <v>1918</v>
      </c>
      <c r="C9" s="102" t="s">
        <v>1919</v>
      </c>
      <c r="D9" s="103" t="s">
        <v>1920</v>
      </c>
      <c r="E9" s="13" t="s">
        <v>1921</v>
      </c>
      <c r="F9" s="75" t="s">
        <v>1926</v>
      </c>
      <c r="G9" s="75" t="s">
        <v>1927</v>
      </c>
      <c r="H9" s="104">
        <v>0.1</v>
      </c>
      <c r="I9" s="75"/>
      <c r="J9" s="107"/>
      <c r="K9" s="75">
        <v>1</v>
      </c>
      <c r="L9" s="75"/>
      <c r="M9" s="75"/>
      <c r="N9" s="75">
        <v>4</v>
      </c>
      <c r="O9" s="75"/>
      <c r="P9" s="75"/>
      <c r="Q9" s="75"/>
      <c r="R9" s="91">
        <v>0.2</v>
      </c>
      <c r="S9" s="108"/>
    </row>
    <row r="10" spans="1:19">
      <c r="A10" s="101">
        <v>5</v>
      </c>
      <c r="B10" s="75" t="s">
        <v>1918</v>
      </c>
      <c r="C10" s="102" t="s">
        <v>1919</v>
      </c>
      <c r="D10" s="103" t="s">
        <v>1920</v>
      </c>
      <c r="E10" s="13" t="s">
        <v>1921</v>
      </c>
      <c r="F10" s="75" t="s">
        <v>1928</v>
      </c>
      <c r="G10" s="75" t="s">
        <v>1929</v>
      </c>
      <c r="H10" s="104">
        <v>0.1</v>
      </c>
      <c r="I10" s="75"/>
      <c r="J10" s="107"/>
      <c r="K10" s="75">
        <v>2</v>
      </c>
      <c r="L10" s="75"/>
      <c r="M10" s="75"/>
      <c r="N10" s="75"/>
      <c r="O10" s="75"/>
      <c r="P10" s="75"/>
      <c r="Q10" s="75"/>
      <c r="R10" s="91">
        <v>0.3</v>
      </c>
      <c r="S10" s="108"/>
    </row>
    <row r="11" spans="1:19">
      <c r="A11" s="101">
        <v>6</v>
      </c>
      <c r="B11" s="75" t="s">
        <v>1918</v>
      </c>
      <c r="C11" s="102" t="s">
        <v>1919</v>
      </c>
      <c r="D11" s="103" t="s">
        <v>1930</v>
      </c>
      <c r="E11" s="13" t="s">
        <v>1931</v>
      </c>
      <c r="F11" s="75" t="s">
        <v>1922</v>
      </c>
      <c r="G11" s="75" t="s">
        <v>813</v>
      </c>
      <c r="H11" s="104">
        <v>0.2</v>
      </c>
      <c r="I11" s="75"/>
      <c r="J11" s="107"/>
      <c r="K11" s="75">
        <v>1</v>
      </c>
      <c r="L11" s="75"/>
      <c r="M11" s="75"/>
      <c r="N11" s="75">
        <v>4</v>
      </c>
      <c r="O11" s="75"/>
      <c r="P11" s="75"/>
      <c r="Q11" s="75"/>
      <c r="R11" s="91">
        <v>0.2</v>
      </c>
      <c r="S11" s="108"/>
    </row>
    <row r="12" spans="1:19">
      <c r="A12" s="101">
        <v>7</v>
      </c>
      <c r="B12" s="75" t="s">
        <v>1918</v>
      </c>
      <c r="C12" s="102" t="s">
        <v>1919</v>
      </c>
      <c r="D12" s="103" t="s">
        <v>1930</v>
      </c>
      <c r="E12" s="13" t="s">
        <v>1931</v>
      </c>
      <c r="F12" s="75" t="s">
        <v>806</v>
      </c>
      <c r="G12" s="75" t="s">
        <v>766</v>
      </c>
      <c r="H12" s="104">
        <v>0.1</v>
      </c>
      <c r="I12" s="75"/>
      <c r="J12" s="107"/>
      <c r="K12" s="75">
        <v>2</v>
      </c>
      <c r="L12" s="75"/>
      <c r="M12" s="75"/>
      <c r="N12" s="75"/>
      <c r="O12" s="75"/>
      <c r="P12" s="75"/>
      <c r="Q12" s="75"/>
      <c r="R12" s="91">
        <v>0.3</v>
      </c>
      <c r="S12" s="108"/>
    </row>
    <row r="13" spans="1:19">
      <c r="A13" s="101">
        <v>8</v>
      </c>
      <c r="B13" s="75" t="s">
        <v>1918</v>
      </c>
      <c r="C13" s="102" t="s">
        <v>1919</v>
      </c>
      <c r="D13" s="103" t="s">
        <v>1930</v>
      </c>
      <c r="E13" s="13" t="s">
        <v>1931</v>
      </c>
      <c r="F13" s="75" t="s">
        <v>803</v>
      </c>
      <c r="G13" s="75" t="s">
        <v>1924</v>
      </c>
      <c r="H13" s="104">
        <v>0.1</v>
      </c>
      <c r="I13" s="75"/>
      <c r="J13" s="107"/>
      <c r="K13" s="75">
        <v>2</v>
      </c>
      <c r="L13" s="75"/>
      <c r="M13" s="75"/>
      <c r="N13" s="75"/>
      <c r="O13" s="75"/>
      <c r="P13" s="75"/>
      <c r="Q13" s="75"/>
      <c r="R13" s="91">
        <v>0.3</v>
      </c>
      <c r="S13" s="108"/>
    </row>
    <row r="14" spans="1:19">
      <c r="A14" s="101">
        <v>9</v>
      </c>
      <c r="B14" s="75" t="s">
        <v>1918</v>
      </c>
      <c r="C14" s="102" t="s">
        <v>1919</v>
      </c>
      <c r="D14" s="103" t="s">
        <v>1932</v>
      </c>
      <c r="E14" s="13" t="s">
        <v>1933</v>
      </c>
      <c r="F14" s="75" t="s">
        <v>805</v>
      </c>
      <c r="G14" s="75" t="s">
        <v>806</v>
      </c>
      <c r="H14" s="104">
        <v>0.2</v>
      </c>
      <c r="I14" s="75"/>
      <c r="J14" s="107"/>
      <c r="K14" s="75">
        <v>2</v>
      </c>
      <c r="L14" s="75"/>
      <c r="M14" s="75"/>
      <c r="N14" s="75"/>
      <c r="O14" s="75"/>
      <c r="P14" s="75"/>
      <c r="Q14" s="75"/>
      <c r="R14" s="91">
        <v>0.3</v>
      </c>
      <c r="S14" s="108"/>
    </row>
    <row r="15" spans="1:19">
      <c r="A15" s="101">
        <v>10</v>
      </c>
      <c r="B15" s="75" t="s">
        <v>1918</v>
      </c>
      <c r="C15" s="102" t="s">
        <v>1919</v>
      </c>
      <c r="D15" s="103" t="s">
        <v>1932</v>
      </c>
      <c r="E15" s="13" t="s">
        <v>1933</v>
      </c>
      <c r="F15" s="75" t="s">
        <v>1925</v>
      </c>
      <c r="G15" s="75" t="s">
        <v>752</v>
      </c>
      <c r="H15" s="104">
        <v>0.6</v>
      </c>
      <c r="I15" s="75"/>
      <c r="J15" s="107"/>
      <c r="K15" s="75">
        <v>2</v>
      </c>
      <c r="L15" s="75"/>
      <c r="M15" s="75"/>
      <c r="N15" s="75"/>
      <c r="O15" s="75"/>
      <c r="P15" s="75"/>
      <c r="Q15" s="75"/>
      <c r="R15" s="91">
        <v>0.3</v>
      </c>
      <c r="S15" s="108"/>
    </row>
    <row r="16" spans="1:19">
      <c r="A16" s="101">
        <v>11</v>
      </c>
      <c r="B16" s="75" t="s">
        <v>1918</v>
      </c>
      <c r="C16" s="102" t="s">
        <v>1919</v>
      </c>
      <c r="D16" s="103" t="s">
        <v>1932</v>
      </c>
      <c r="E16" s="13" t="s">
        <v>1934</v>
      </c>
      <c r="F16" s="75" t="s">
        <v>1922</v>
      </c>
      <c r="G16" s="75" t="s">
        <v>1923</v>
      </c>
      <c r="H16" s="104">
        <v>0.1</v>
      </c>
      <c r="I16" s="75"/>
      <c r="J16" s="107"/>
      <c r="K16" s="75">
        <v>1</v>
      </c>
      <c r="L16" s="75"/>
      <c r="M16" s="75"/>
      <c r="N16" s="75">
        <v>4</v>
      </c>
      <c r="O16" s="75"/>
      <c r="P16" s="75"/>
      <c r="Q16" s="75"/>
      <c r="R16" s="91">
        <v>0.2</v>
      </c>
      <c r="S16" s="108"/>
    </row>
    <row r="17" spans="1:19">
      <c r="A17" s="101">
        <v>12</v>
      </c>
      <c r="B17" s="75" t="s">
        <v>1918</v>
      </c>
      <c r="C17" s="102" t="s">
        <v>1919</v>
      </c>
      <c r="D17" s="103" t="s">
        <v>1932</v>
      </c>
      <c r="E17" s="13" t="s">
        <v>1934</v>
      </c>
      <c r="F17" s="75" t="s">
        <v>801</v>
      </c>
      <c r="G17" s="75" t="s">
        <v>803</v>
      </c>
      <c r="H17" s="104">
        <v>0.1</v>
      </c>
      <c r="I17" s="75"/>
      <c r="J17" s="107"/>
      <c r="K17" s="75">
        <v>2</v>
      </c>
      <c r="L17" s="75"/>
      <c r="M17" s="75"/>
      <c r="N17" s="75"/>
      <c r="O17" s="75"/>
      <c r="P17" s="75"/>
      <c r="Q17" s="75"/>
      <c r="R17" s="91">
        <v>0.3</v>
      </c>
      <c r="S17" s="108"/>
    </row>
    <row r="18" spans="1:19">
      <c r="A18" s="101">
        <v>13</v>
      </c>
      <c r="B18" s="75" t="s">
        <v>1918</v>
      </c>
      <c r="C18" s="102" t="s">
        <v>1919</v>
      </c>
      <c r="D18" s="103" t="s">
        <v>1932</v>
      </c>
      <c r="E18" s="13" t="s">
        <v>1934</v>
      </c>
      <c r="F18" s="75" t="s">
        <v>749</v>
      </c>
      <c r="G18" s="75" t="s">
        <v>751</v>
      </c>
      <c r="H18" s="104">
        <v>0.1</v>
      </c>
      <c r="I18" s="75"/>
      <c r="J18" s="107"/>
      <c r="K18" s="75">
        <v>2</v>
      </c>
      <c r="L18" s="75"/>
      <c r="M18" s="75"/>
      <c r="N18" s="75">
        <v>4</v>
      </c>
      <c r="O18" s="75"/>
      <c r="P18" s="75"/>
      <c r="Q18" s="75"/>
      <c r="R18" s="91">
        <v>0.4</v>
      </c>
      <c r="S18" s="108"/>
    </row>
    <row r="19" spans="1:19">
      <c r="A19" s="101">
        <v>14</v>
      </c>
      <c r="B19" s="75" t="s">
        <v>1918</v>
      </c>
      <c r="C19" s="102" t="s">
        <v>1919</v>
      </c>
      <c r="D19" s="103" t="s">
        <v>1935</v>
      </c>
      <c r="E19" s="13" t="s">
        <v>1936</v>
      </c>
      <c r="F19" s="75" t="s">
        <v>1922</v>
      </c>
      <c r="G19" s="75" t="s">
        <v>1923</v>
      </c>
      <c r="H19" s="104">
        <v>0.1</v>
      </c>
      <c r="I19" s="75"/>
      <c r="J19" s="107"/>
      <c r="K19" s="75">
        <v>1</v>
      </c>
      <c r="L19" s="75"/>
      <c r="M19" s="75"/>
      <c r="N19" s="75">
        <v>4</v>
      </c>
      <c r="O19" s="75"/>
      <c r="P19" s="75"/>
      <c r="Q19" s="75"/>
      <c r="R19" s="91">
        <v>0.2</v>
      </c>
      <c r="S19" s="108"/>
    </row>
    <row r="20" spans="1:19">
      <c r="A20" s="101">
        <v>15</v>
      </c>
      <c r="B20" s="75" t="s">
        <v>1918</v>
      </c>
      <c r="C20" s="102" t="s">
        <v>1919</v>
      </c>
      <c r="D20" s="103" t="s">
        <v>1935</v>
      </c>
      <c r="E20" s="13" t="s">
        <v>1936</v>
      </c>
      <c r="F20" s="75" t="s">
        <v>1922</v>
      </c>
      <c r="G20" s="75" t="s">
        <v>1923</v>
      </c>
      <c r="H20" s="104">
        <v>0.1</v>
      </c>
      <c r="I20" s="75"/>
      <c r="J20" s="107"/>
      <c r="K20" s="75">
        <v>2</v>
      </c>
      <c r="L20" s="75"/>
      <c r="M20" s="75"/>
      <c r="N20" s="75"/>
      <c r="O20" s="75"/>
      <c r="P20" s="75"/>
      <c r="Q20" s="75"/>
      <c r="R20" s="91">
        <v>0.3</v>
      </c>
      <c r="S20" s="108"/>
    </row>
    <row r="21" spans="1:19">
      <c r="A21" s="101">
        <v>16</v>
      </c>
      <c r="B21" s="75" t="s">
        <v>1918</v>
      </c>
      <c r="C21" s="102" t="s">
        <v>1919</v>
      </c>
      <c r="D21" s="103" t="s">
        <v>1935</v>
      </c>
      <c r="E21" s="13" t="s">
        <v>1936</v>
      </c>
      <c r="F21" s="75" t="s">
        <v>803</v>
      </c>
      <c r="G21" s="75" t="s">
        <v>752</v>
      </c>
      <c r="H21" s="104">
        <v>0.9</v>
      </c>
      <c r="I21" s="75"/>
      <c r="J21" s="107"/>
      <c r="K21" s="75">
        <v>4</v>
      </c>
      <c r="L21" s="75"/>
      <c r="M21" s="75"/>
      <c r="N21" s="75">
        <v>4</v>
      </c>
      <c r="O21" s="75"/>
      <c r="P21" s="75"/>
      <c r="Q21" s="75"/>
      <c r="R21" s="91">
        <v>0.7</v>
      </c>
      <c r="S21" s="108"/>
    </row>
    <row r="22" spans="1:19">
      <c r="A22" s="101">
        <v>17</v>
      </c>
      <c r="B22" s="75" t="s">
        <v>1918</v>
      </c>
      <c r="C22" s="102" t="s">
        <v>1919</v>
      </c>
      <c r="D22" s="103" t="s">
        <v>1935</v>
      </c>
      <c r="E22" s="13" t="s">
        <v>1936</v>
      </c>
      <c r="F22" s="75" t="s">
        <v>831</v>
      </c>
      <c r="G22" s="75" t="s">
        <v>1937</v>
      </c>
      <c r="H22" s="104">
        <v>0.1</v>
      </c>
      <c r="I22" s="75">
        <v>150</v>
      </c>
      <c r="J22" s="107"/>
      <c r="K22" s="75"/>
      <c r="L22" s="75"/>
      <c r="M22" s="75"/>
      <c r="N22" s="75"/>
      <c r="O22" s="75"/>
      <c r="P22" s="75"/>
      <c r="Q22" s="75"/>
      <c r="R22" s="91">
        <v>2.2</v>
      </c>
      <c r="S22" s="108"/>
    </row>
    <row r="23" spans="1:19">
      <c r="A23" s="101">
        <v>18</v>
      </c>
      <c r="B23" s="75" t="s">
        <v>1918</v>
      </c>
      <c r="C23" s="102" t="s">
        <v>1919</v>
      </c>
      <c r="D23" s="103" t="s">
        <v>1935</v>
      </c>
      <c r="E23" s="13" t="s">
        <v>1936</v>
      </c>
      <c r="F23" s="75" t="s">
        <v>1938</v>
      </c>
      <c r="G23" s="75" t="s">
        <v>1939</v>
      </c>
      <c r="H23" s="104">
        <v>0.1</v>
      </c>
      <c r="I23" s="75"/>
      <c r="J23" s="107"/>
      <c r="K23" s="75">
        <v>2</v>
      </c>
      <c r="L23" s="75"/>
      <c r="M23" s="75"/>
      <c r="N23" s="75"/>
      <c r="O23" s="75"/>
      <c r="P23" s="75"/>
      <c r="Q23" s="75"/>
      <c r="R23" s="91">
        <v>0.3</v>
      </c>
      <c r="S23" s="108"/>
    </row>
    <row r="24" spans="1:19">
      <c r="A24" s="101">
        <v>19</v>
      </c>
      <c r="B24" s="75" t="s">
        <v>1918</v>
      </c>
      <c r="C24" s="102" t="s">
        <v>1919</v>
      </c>
      <c r="D24" s="103" t="s">
        <v>1940</v>
      </c>
      <c r="E24" s="13" t="s">
        <v>1941</v>
      </c>
      <c r="F24" s="75" t="s">
        <v>1922</v>
      </c>
      <c r="G24" s="75" t="s">
        <v>1923</v>
      </c>
      <c r="H24" s="104">
        <v>0.1</v>
      </c>
      <c r="I24" s="75"/>
      <c r="J24" s="107"/>
      <c r="K24" s="75">
        <v>2</v>
      </c>
      <c r="L24" s="75"/>
      <c r="M24" s="75"/>
      <c r="N24" s="75"/>
      <c r="O24" s="75"/>
      <c r="P24" s="75"/>
      <c r="Q24" s="75"/>
      <c r="R24" s="91">
        <v>0.3</v>
      </c>
      <c r="S24" s="108"/>
    </row>
    <row r="25" spans="1:19">
      <c r="A25" s="101">
        <v>20</v>
      </c>
      <c r="B25" s="75" t="s">
        <v>1918</v>
      </c>
      <c r="C25" s="102" t="s">
        <v>1919</v>
      </c>
      <c r="D25" s="103" t="s">
        <v>1942</v>
      </c>
      <c r="E25" s="13" t="s">
        <v>1943</v>
      </c>
      <c r="F25" s="75" t="s">
        <v>761</v>
      </c>
      <c r="G25" s="75" t="s">
        <v>828</v>
      </c>
      <c r="H25" s="104">
        <v>0.1</v>
      </c>
      <c r="I25" s="75"/>
      <c r="J25" s="107"/>
      <c r="K25" s="75">
        <v>2</v>
      </c>
      <c r="L25" s="75"/>
      <c r="M25" s="75"/>
      <c r="N25" s="75">
        <v>4</v>
      </c>
      <c r="O25" s="75"/>
      <c r="P25" s="75"/>
      <c r="Q25" s="75"/>
      <c r="R25" s="91">
        <v>0.4</v>
      </c>
      <c r="S25" s="108"/>
    </row>
    <row r="26" spans="1:19">
      <c r="A26" s="101">
        <v>21</v>
      </c>
      <c r="B26" s="75" t="s">
        <v>1918</v>
      </c>
      <c r="C26" s="102" t="s">
        <v>1919</v>
      </c>
      <c r="D26" s="103" t="s">
        <v>1942</v>
      </c>
      <c r="E26" s="13" t="s">
        <v>1943</v>
      </c>
      <c r="F26" s="75" t="s">
        <v>813</v>
      </c>
      <c r="G26" s="75" t="s">
        <v>761</v>
      </c>
      <c r="H26" s="104">
        <v>0.1</v>
      </c>
      <c r="I26" s="75"/>
      <c r="J26" s="107"/>
      <c r="K26" s="75">
        <v>2</v>
      </c>
      <c r="L26" s="75"/>
      <c r="M26" s="75"/>
      <c r="N26" s="75">
        <v>4</v>
      </c>
      <c r="O26" s="75"/>
      <c r="P26" s="75"/>
      <c r="Q26" s="75"/>
      <c r="R26" s="91">
        <v>0.4</v>
      </c>
      <c r="S26" s="108"/>
    </row>
    <row r="27" spans="1:19">
      <c r="A27" s="101">
        <v>22</v>
      </c>
      <c r="B27" s="75" t="s">
        <v>1918</v>
      </c>
      <c r="C27" s="102" t="s">
        <v>1919</v>
      </c>
      <c r="D27" s="103" t="s">
        <v>1942</v>
      </c>
      <c r="E27" s="13" t="s">
        <v>1943</v>
      </c>
      <c r="F27" s="75" t="s">
        <v>1928</v>
      </c>
      <c r="G27" s="75" t="s">
        <v>1929</v>
      </c>
      <c r="H27" s="104">
        <v>0.1</v>
      </c>
      <c r="I27" s="75"/>
      <c r="J27" s="107"/>
      <c r="K27" s="75">
        <v>2</v>
      </c>
      <c r="L27" s="75"/>
      <c r="M27" s="75"/>
      <c r="N27" s="75"/>
      <c r="O27" s="75"/>
      <c r="P27" s="75"/>
      <c r="Q27" s="75"/>
      <c r="R27" s="91">
        <v>0.3</v>
      </c>
      <c r="S27" s="108"/>
    </row>
    <row r="28" spans="1:19">
      <c r="A28" s="101">
        <v>23</v>
      </c>
      <c r="B28" s="75" t="s">
        <v>1918</v>
      </c>
      <c r="C28" s="102" t="s">
        <v>1919</v>
      </c>
      <c r="D28" s="103" t="s">
        <v>1944</v>
      </c>
      <c r="E28" s="13" t="s">
        <v>1945</v>
      </c>
      <c r="F28" s="75" t="s">
        <v>1922</v>
      </c>
      <c r="G28" s="75" t="s">
        <v>1923</v>
      </c>
      <c r="H28" s="104">
        <v>0.1</v>
      </c>
      <c r="I28" s="75"/>
      <c r="J28" s="107"/>
      <c r="K28" s="75">
        <v>1</v>
      </c>
      <c r="L28" s="75"/>
      <c r="M28" s="75"/>
      <c r="N28" s="75">
        <v>4</v>
      </c>
      <c r="O28" s="75"/>
      <c r="P28" s="75"/>
      <c r="Q28" s="75"/>
      <c r="R28" s="91">
        <v>0.2</v>
      </c>
      <c r="S28" s="108"/>
    </row>
    <row r="29" spans="1:19">
      <c r="A29" s="101">
        <v>24</v>
      </c>
      <c r="B29" s="75" t="s">
        <v>1918</v>
      </c>
      <c r="C29" s="102" t="s">
        <v>1919</v>
      </c>
      <c r="D29" s="103" t="s">
        <v>1944</v>
      </c>
      <c r="E29" s="13" t="s">
        <v>1945</v>
      </c>
      <c r="F29" s="75" t="s">
        <v>813</v>
      </c>
      <c r="G29" s="75" t="s">
        <v>761</v>
      </c>
      <c r="H29" s="104">
        <v>0.1</v>
      </c>
      <c r="I29" s="75"/>
      <c r="J29" s="107"/>
      <c r="K29" s="75">
        <v>2</v>
      </c>
      <c r="L29" s="75"/>
      <c r="M29" s="75"/>
      <c r="N29" s="75">
        <v>4</v>
      </c>
      <c r="O29" s="75"/>
      <c r="P29" s="75"/>
      <c r="Q29" s="75"/>
      <c r="R29" s="91">
        <v>0.4</v>
      </c>
      <c r="S29" s="108"/>
    </row>
    <row r="30" spans="1:19">
      <c r="A30" s="101">
        <v>25</v>
      </c>
      <c r="B30" s="75" t="s">
        <v>1918</v>
      </c>
      <c r="C30" s="102" t="s">
        <v>1919</v>
      </c>
      <c r="D30" s="103" t="s">
        <v>1944</v>
      </c>
      <c r="E30" s="13" t="s">
        <v>1945</v>
      </c>
      <c r="F30" s="75" t="s">
        <v>751</v>
      </c>
      <c r="G30" s="75" t="s">
        <v>826</v>
      </c>
      <c r="H30" s="104">
        <v>0.1</v>
      </c>
      <c r="I30" s="75"/>
      <c r="J30" s="107"/>
      <c r="K30" s="75">
        <v>2</v>
      </c>
      <c r="L30" s="75"/>
      <c r="M30" s="75"/>
      <c r="N30" s="75">
        <v>4</v>
      </c>
      <c r="O30" s="75"/>
      <c r="P30" s="75"/>
      <c r="Q30" s="75"/>
      <c r="R30" s="91">
        <v>0.4</v>
      </c>
      <c r="S30" s="108"/>
    </row>
    <row r="31" spans="1:19">
      <c r="A31" s="101">
        <v>26</v>
      </c>
      <c r="B31" s="75" t="s">
        <v>1918</v>
      </c>
      <c r="C31" s="102" t="s">
        <v>1919</v>
      </c>
      <c r="D31" s="103" t="s">
        <v>1944</v>
      </c>
      <c r="E31" s="13" t="s">
        <v>1945</v>
      </c>
      <c r="F31" s="75" t="s">
        <v>1946</v>
      </c>
      <c r="G31" s="75" t="s">
        <v>811</v>
      </c>
      <c r="H31" s="104">
        <v>0.1</v>
      </c>
      <c r="I31" s="75"/>
      <c r="J31" s="107"/>
      <c r="K31" s="75">
        <v>2</v>
      </c>
      <c r="L31" s="75"/>
      <c r="M31" s="75"/>
      <c r="N31" s="75"/>
      <c r="O31" s="75"/>
      <c r="P31" s="75"/>
      <c r="Q31" s="75"/>
      <c r="R31" s="91">
        <v>0.3</v>
      </c>
      <c r="S31" s="108"/>
    </row>
    <row r="32" spans="1:19">
      <c r="A32" s="101">
        <v>27</v>
      </c>
      <c r="B32" s="75" t="s">
        <v>1918</v>
      </c>
      <c r="C32" s="102" t="s">
        <v>1919</v>
      </c>
      <c r="D32" s="103" t="s">
        <v>1944</v>
      </c>
      <c r="E32" s="13" t="s">
        <v>1945</v>
      </c>
      <c r="F32" s="75" t="s">
        <v>811</v>
      </c>
      <c r="G32" s="75" t="s">
        <v>752</v>
      </c>
      <c r="H32" s="104">
        <v>0.1</v>
      </c>
      <c r="I32" s="75"/>
      <c r="J32" s="107"/>
      <c r="K32" s="75">
        <v>2</v>
      </c>
      <c r="L32" s="75"/>
      <c r="M32" s="75"/>
      <c r="N32" s="75"/>
      <c r="O32" s="75"/>
      <c r="P32" s="75"/>
      <c r="Q32" s="75"/>
      <c r="R32" s="91">
        <v>0.3</v>
      </c>
      <c r="S32" s="108"/>
    </row>
    <row r="33" spans="1:19">
      <c r="A33" s="101">
        <v>28</v>
      </c>
      <c r="B33" s="75" t="s">
        <v>1918</v>
      </c>
      <c r="C33" s="102" t="s">
        <v>1919</v>
      </c>
      <c r="D33" s="105" t="s">
        <v>1947</v>
      </c>
      <c r="E33" s="13" t="s">
        <v>1948</v>
      </c>
      <c r="F33" s="75" t="s">
        <v>1922</v>
      </c>
      <c r="G33" s="75" t="s">
        <v>826</v>
      </c>
      <c r="H33" s="104">
        <v>1.7</v>
      </c>
      <c r="I33" s="75"/>
      <c r="J33" s="107"/>
      <c r="K33" s="75">
        <v>2</v>
      </c>
      <c r="L33" s="75"/>
      <c r="M33" s="75"/>
      <c r="N33" s="75">
        <v>4</v>
      </c>
      <c r="O33" s="75"/>
      <c r="P33" s="75"/>
      <c r="Q33" s="75"/>
      <c r="R33" s="91">
        <v>0.4</v>
      </c>
      <c r="S33" s="108"/>
    </row>
    <row r="34" spans="1:19">
      <c r="A34" s="101">
        <v>29</v>
      </c>
      <c r="B34" s="75" t="s">
        <v>1918</v>
      </c>
      <c r="C34" s="102" t="s">
        <v>1919</v>
      </c>
      <c r="D34" s="103" t="s">
        <v>1949</v>
      </c>
      <c r="E34" s="13" t="s">
        <v>1950</v>
      </c>
      <c r="F34" s="75" t="s">
        <v>1922</v>
      </c>
      <c r="G34" s="75" t="s">
        <v>1923</v>
      </c>
      <c r="H34" s="104">
        <v>0.1</v>
      </c>
      <c r="I34" s="75"/>
      <c r="J34" s="107"/>
      <c r="K34" s="75">
        <v>2</v>
      </c>
      <c r="L34" s="75"/>
      <c r="M34" s="75"/>
      <c r="N34" s="75">
        <v>4</v>
      </c>
      <c r="O34" s="75"/>
      <c r="P34" s="75"/>
      <c r="Q34" s="75"/>
      <c r="R34" s="91">
        <v>0.4</v>
      </c>
      <c r="S34" s="108"/>
    </row>
    <row r="35" spans="1:19">
      <c r="A35" s="101">
        <v>30</v>
      </c>
      <c r="B35" s="75" t="s">
        <v>1918</v>
      </c>
      <c r="C35" s="102" t="s">
        <v>1919</v>
      </c>
      <c r="D35" s="103" t="s">
        <v>1949</v>
      </c>
      <c r="E35" s="13" t="s">
        <v>1950</v>
      </c>
      <c r="F35" s="75" t="s">
        <v>805</v>
      </c>
      <c r="G35" s="75" t="s">
        <v>806</v>
      </c>
      <c r="H35" s="104">
        <v>0.2</v>
      </c>
      <c r="I35" s="75"/>
      <c r="J35" s="107"/>
      <c r="K35" s="75">
        <v>2</v>
      </c>
      <c r="L35" s="75"/>
      <c r="M35" s="75"/>
      <c r="N35" s="75"/>
      <c r="O35" s="75"/>
      <c r="P35" s="75"/>
      <c r="Q35" s="75"/>
      <c r="R35" s="91">
        <v>0.3</v>
      </c>
      <c r="S35" s="108"/>
    </row>
    <row r="36" spans="1:19">
      <c r="A36" s="101">
        <v>31</v>
      </c>
      <c r="B36" s="75" t="s">
        <v>1918</v>
      </c>
      <c r="C36" s="102" t="s">
        <v>1919</v>
      </c>
      <c r="D36" s="103" t="s">
        <v>1951</v>
      </c>
      <c r="E36" s="13" t="s">
        <v>1952</v>
      </c>
      <c r="F36" s="75" t="s">
        <v>1922</v>
      </c>
      <c r="G36" s="75" t="s">
        <v>1923</v>
      </c>
      <c r="H36" s="104">
        <v>0.1</v>
      </c>
      <c r="I36" s="75"/>
      <c r="J36" s="107"/>
      <c r="K36" s="75">
        <v>1</v>
      </c>
      <c r="L36" s="75"/>
      <c r="M36" s="75"/>
      <c r="N36" s="75">
        <v>4</v>
      </c>
      <c r="O36" s="75"/>
      <c r="P36" s="75"/>
      <c r="Q36" s="75"/>
      <c r="R36" s="91">
        <v>0.2</v>
      </c>
      <c r="S36" s="108"/>
    </row>
    <row r="37" spans="1:19">
      <c r="A37" s="101">
        <v>32</v>
      </c>
      <c r="B37" s="75" t="s">
        <v>1918</v>
      </c>
      <c r="C37" s="102" t="s">
        <v>1919</v>
      </c>
      <c r="D37" s="103" t="s">
        <v>1951</v>
      </c>
      <c r="E37" s="13" t="s">
        <v>1952</v>
      </c>
      <c r="F37" s="75" t="s">
        <v>751</v>
      </c>
      <c r="G37" s="75" t="s">
        <v>826</v>
      </c>
      <c r="H37" s="104">
        <v>0.1</v>
      </c>
      <c r="I37" s="75"/>
      <c r="J37" s="107"/>
      <c r="K37" s="75">
        <v>4</v>
      </c>
      <c r="L37" s="75"/>
      <c r="M37" s="75"/>
      <c r="N37" s="75"/>
      <c r="O37" s="75"/>
      <c r="P37" s="75"/>
      <c r="Q37" s="75"/>
      <c r="R37" s="91">
        <v>0.6</v>
      </c>
      <c r="S37" s="108"/>
    </row>
    <row r="38" spans="1:19">
      <c r="A38" s="101">
        <v>33</v>
      </c>
      <c r="B38" s="75" t="s">
        <v>1918</v>
      </c>
      <c r="C38" s="102" t="s">
        <v>1919</v>
      </c>
      <c r="D38" s="103" t="s">
        <v>1953</v>
      </c>
      <c r="E38" s="13" t="s">
        <v>1954</v>
      </c>
      <c r="F38" s="75" t="s">
        <v>1922</v>
      </c>
      <c r="G38" s="75" t="s">
        <v>1923</v>
      </c>
      <c r="H38" s="104">
        <v>0.1</v>
      </c>
      <c r="I38" s="75"/>
      <c r="J38" s="107"/>
      <c r="K38" s="75">
        <v>1</v>
      </c>
      <c r="L38" s="75"/>
      <c r="M38" s="75"/>
      <c r="N38" s="75">
        <v>4</v>
      </c>
      <c r="O38" s="75"/>
      <c r="P38" s="75"/>
      <c r="Q38" s="75"/>
      <c r="R38" s="91">
        <v>0.2</v>
      </c>
      <c r="S38" s="108"/>
    </row>
    <row r="39" spans="1:19">
      <c r="A39" s="101">
        <v>34</v>
      </c>
      <c r="B39" s="75" t="s">
        <v>1918</v>
      </c>
      <c r="C39" s="102" t="s">
        <v>1919</v>
      </c>
      <c r="D39" s="103" t="s">
        <v>1953</v>
      </c>
      <c r="E39" s="13" t="s">
        <v>1954</v>
      </c>
      <c r="F39" s="75" t="s">
        <v>813</v>
      </c>
      <c r="G39" s="75" t="s">
        <v>761</v>
      </c>
      <c r="H39" s="104">
        <v>0.1</v>
      </c>
      <c r="I39" s="75"/>
      <c r="J39" s="107"/>
      <c r="K39" s="75">
        <v>2</v>
      </c>
      <c r="L39" s="75"/>
      <c r="M39" s="75"/>
      <c r="N39" s="75"/>
      <c r="O39" s="75"/>
      <c r="P39" s="75"/>
      <c r="Q39" s="75"/>
      <c r="R39" s="91">
        <v>0.3</v>
      </c>
      <c r="S39" s="108"/>
    </row>
    <row r="40" spans="1:19">
      <c r="A40" s="101">
        <v>35</v>
      </c>
      <c r="B40" s="75" t="s">
        <v>1918</v>
      </c>
      <c r="C40" s="102" t="s">
        <v>1919</v>
      </c>
      <c r="D40" s="103" t="s">
        <v>1953</v>
      </c>
      <c r="E40" s="13" t="s">
        <v>1954</v>
      </c>
      <c r="F40" s="75" t="s">
        <v>751</v>
      </c>
      <c r="G40" s="75" t="s">
        <v>826</v>
      </c>
      <c r="H40" s="104">
        <v>0.1</v>
      </c>
      <c r="I40" s="75"/>
      <c r="J40" s="107"/>
      <c r="K40" s="75">
        <v>2</v>
      </c>
      <c r="L40" s="75"/>
      <c r="M40" s="75"/>
      <c r="N40" s="75"/>
      <c r="O40" s="75"/>
      <c r="P40" s="75"/>
      <c r="Q40" s="75"/>
      <c r="R40" s="91">
        <v>0.3</v>
      </c>
      <c r="S40" s="108"/>
    </row>
    <row r="41" spans="1:19">
      <c r="A41" s="101">
        <v>36</v>
      </c>
      <c r="B41" s="75" t="s">
        <v>1918</v>
      </c>
      <c r="C41" s="102" t="s">
        <v>1919</v>
      </c>
      <c r="D41" s="103" t="s">
        <v>1953</v>
      </c>
      <c r="E41" s="13" t="s">
        <v>1954</v>
      </c>
      <c r="F41" s="75" t="s">
        <v>1946</v>
      </c>
      <c r="G41" s="75" t="s">
        <v>811</v>
      </c>
      <c r="H41" s="104">
        <v>0.1</v>
      </c>
      <c r="I41" s="75"/>
      <c r="J41" s="107"/>
      <c r="K41" s="75">
        <v>2</v>
      </c>
      <c r="L41" s="75"/>
      <c r="M41" s="75"/>
      <c r="N41" s="75">
        <v>4</v>
      </c>
      <c r="O41" s="75"/>
      <c r="P41" s="75"/>
      <c r="Q41" s="75"/>
      <c r="R41" s="91">
        <v>0.4</v>
      </c>
      <c r="S41" s="108"/>
    </row>
    <row r="42" spans="1:19">
      <c r="A42" s="101">
        <v>37</v>
      </c>
      <c r="B42" s="75" t="s">
        <v>1918</v>
      </c>
      <c r="C42" s="102" t="s">
        <v>1919</v>
      </c>
      <c r="D42" s="103" t="s">
        <v>1955</v>
      </c>
      <c r="E42" s="13" t="s">
        <v>1956</v>
      </c>
      <c r="F42" s="75" t="s">
        <v>1922</v>
      </c>
      <c r="G42" s="75" t="s">
        <v>1923</v>
      </c>
      <c r="H42" s="104">
        <v>0.1</v>
      </c>
      <c r="I42" s="75"/>
      <c r="J42" s="107"/>
      <c r="K42" s="75">
        <v>2</v>
      </c>
      <c r="L42" s="75"/>
      <c r="M42" s="75"/>
      <c r="N42" s="75">
        <v>4</v>
      </c>
      <c r="O42" s="75"/>
      <c r="P42" s="75"/>
      <c r="Q42" s="75"/>
      <c r="R42" s="91">
        <v>0.4</v>
      </c>
      <c r="S42" s="108"/>
    </row>
    <row r="43" spans="1:19">
      <c r="A43" s="101">
        <v>38</v>
      </c>
      <c r="B43" s="75" t="s">
        <v>1918</v>
      </c>
      <c r="C43" s="102" t="s">
        <v>1919</v>
      </c>
      <c r="D43" s="103" t="s">
        <v>1955</v>
      </c>
      <c r="E43" s="13" t="s">
        <v>1956</v>
      </c>
      <c r="F43" s="75" t="s">
        <v>811</v>
      </c>
      <c r="G43" s="75" t="s">
        <v>752</v>
      </c>
      <c r="H43" s="104">
        <v>0.1</v>
      </c>
      <c r="I43" s="75"/>
      <c r="J43" s="107"/>
      <c r="K43" s="75">
        <v>2</v>
      </c>
      <c r="L43" s="75"/>
      <c r="M43" s="75"/>
      <c r="N43" s="75">
        <v>4</v>
      </c>
      <c r="O43" s="75"/>
      <c r="P43" s="75"/>
      <c r="Q43" s="75"/>
      <c r="R43" s="91">
        <v>0.4</v>
      </c>
      <c r="S43" s="108"/>
    </row>
    <row r="44" spans="1:19">
      <c r="A44" s="101">
        <v>39</v>
      </c>
      <c r="B44" s="75" t="s">
        <v>1918</v>
      </c>
      <c r="C44" s="102" t="s">
        <v>1919</v>
      </c>
      <c r="D44" s="103" t="s">
        <v>1955</v>
      </c>
      <c r="E44" s="13" t="s">
        <v>1956</v>
      </c>
      <c r="F44" s="75" t="s">
        <v>1928</v>
      </c>
      <c r="G44" s="75" t="s">
        <v>1929</v>
      </c>
      <c r="H44" s="104">
        <v>0.1</v>
      </c>
      <c r="I44" s="75"/>
      <c r="J44" s="107"/>
      <c r="K44" s="75">
        <v>2</v>
      </c>
      <c r="L44" s="75"/>
      <c r="M44" s="75"/>
      <c r="N44" s="75">
        <v>4</v>
      </c>
      <c r="O44" s="75"/>
      <c r="P44" s="75"/>
      <c r="Q44" s="75"/>
      <c r="R44" s="91">
        <v>0.4</v>
      </c>
      <c r="S44" s="108"/>
    </row>
    <row r="45" spans="1:19">
      <c r="A45" s="101">
        <v>40</v>
      </c>
      <c r="B45" s="75" t="s">
        <v>1918</v>
      </c>
      <c r="C45" s="102" t="s">
        <v>1919</v>
      </c>
      <c r="D45" s="103" t="s">
        <v>1955</v>
      </c>
      <c r="E45" s="13" t="s">
        <v>1956</v>
      </c>
      <c r="F45" s="75" t="s">
        <v>1926</v>
      </c>
      <c r="G45" s="75" t="s">
        <v>1927</v>
      </c>
      <c r="H45" s="104">
        <v>0.1</v>
      </c>
      <c r="I45" s="75">
        <v>110</v>
      </c>
      <c r="J45" s="107"/>
      <c r="K45" s="75"/>
      <c r="L45" s="75"/>
      <c r="M45" s="75"/>
      <c r="N45" s="75"/>
      <c r="O45" s="75"/>
      <c r="P45" s="75"/>
      <c r="Q45" s="75"/>
      <c r="R45" s="91">
        <v>1.6</v>
      </c>
      <c r="S45" s="108"/>
    </row>
    <row r="46" spans="1:19">
      <c r="A46" s="101">
        <v>41</v>
      </c>
      <c r="B46" s="75" t="s">
        <v>1918</v>
      </c>
      <c r="C46" s="102" t="s">
        <v>1919</v>
      </c>
      <c r="D46" s="103" t="s">
        <v>1957</v>
      </c>
      <c r="E46" s="13" t="s">
        <v>1958</v>
      </c>
      <c r="F46" s="75" t="s">
        <v>1922</v>
      </c>
      <c r="G46" s="75" t="s">
        <v>1923</v>
      </c>
      <c r="H46" s="104">
        <v>0.1</v>
      </c>
      <c r="I46" s="75"/>
      <c r="J46" s="107"/>
      <c r="K46" s="75">
        <v>1</v>
      </c>
      <c r="L46" s="75"/>
      <c r="M46" s="75"/>
      <c r="N46" s="75">
        <v>4</v>
      </c>
      <c r="O46" s="75"/>
      <c r="P46" s="75"/>
      <c r="Q46" s="75"/>
      <c r="R46" s="91">
        <v>0.2</v>
      </c>
      <c r="S46" s="108"/>
    </row>
    <row r="47" spans="1:19">
      <c r="A47" s="101">
        <v>42</v>
      </c>
      <c r="B47" s="75" t="s">
        <v>1918</v>
      </c>
      <c r="C47" s="102" t="s">
        <v>1919</v>
      </c>
      <c r="D47" s="103" t="s">
        <v>1957</v>
      </c>
      <c r="E47" s="13" t="s">
        <v>1958</v>
      </c>
      <c r="F47" s="75" t="s">
        <v>761</v>
      </c>
      <c r="G47" s="75" t="s">
        <v>836</v>
      </c>
      <c r="H47" s="104">
        <v>0.3</v>
      </c>
      <c r="I47" s="75"/>
      <c r="J47" s="107"/>
      <c r="K47" s="75">
        <v>2</v>
      </c>
      <c r="L47" s="75"/>
      <c r="M47" s="75"/>
      <c r="N47" s="75">
        <v>4</v>
      </c>
      <c r="O47" s="75"/>
      <c r="P47" s="75"/>
      <c r="Q47" s="75"/>
      <c r="R47" s="91">
        <v>0.4</v>
      </c>
      <c r="S47" s="108"/>
    </row>
    <row r="48" spans="1:19">
      <c r="A48" s="101">
        <v>43</v>
      </c>
      <c r="B48" s="75" t="s">
        <v>1918</v>
      </c>
      <c r="C48" s="102" t="s">
        <v>1919</v>
      </c>
      <c r="D48" s="103" t="s">
        <v>1957</v>
      </c>
      <c r="E48" s="13" t="s">
        <v>1958</v>
      </c>
      <c r="F48" s="75" t="s">
        <v>1923</v>
      </c>
      <c r="G48" s="75" t="s">
        <v>748</v>
      </c>
      <c r="H48" s="104">
        <v>1.2</v>
      </c>
      <c r="I48" s="75"/>
      <c r="J48" s="107"/>
      <c r="K48" s="75">
        <v>2</v>
      </c>
      <c r="L48" s="75"/>
      <c r="M48" s="75"/>
      <c r="N48" s="75"/>
      <c r="O48" s="75"/>
      <c r="P48" s="75"/>
      <c r="Q48" s="75"/>
      <c r="R48" s="91">
        <v>0.3</v>
      </c>
      <c r="S48" s="108"/>
    </row>
    <row r="49" spans="1:19">
      <c r="A49" s="101">
        <v>44</v>
      </c>
      <c r="B49" s="75" t="s">
        <v>1918</v>
      </c>
      <c r="C49" s="102" t="s">
        <v>1919</v>
      </c>
      <c r="D49" s="103" t="s">
        <v>1957</v>
      </c>
      <c r="E49" s="13" t="s">
        <v>1958</v>
      </c>
      <c r="F49" s="75" t="s">
        <v>1927</v>
      </c>
      <c r="G49" s="75" t="s">
        <v>831</v>
      </c>
      <c r="H49" s="104">
        <v>0.1</v>
      </c>
      <c r="I49" s="75"/>
      <c r="J49" s="107"/>
      <c r="K49" s="75">
        <v>2</v>
      </c>
      <c r="L49" s="75"/>
      <c r="M49" s="75"/>
      <c r="N49" s="75"/>
      <c r="O49" s="75"/>
      <c r="P49" s="75"/>
      <c r="Q49" s="75"/>
      <c r="R49" s="91">
        <v>0.3</v>
      </c>
      <c r="S49" s="108"/>
    </row>
    <row r="50" spans="1:19">
      <c r="A50" s="101">
        <v>45</v>
      </c>
      <c r="B50" s="75" t="s">
        <v>1918</v>
      </c>
      <c r="C50" s="102" t="s">
        <v>1919</v>
      </c>
      <c r="D50" s="103" t="s">
        <v>1957</v>
      </c>
      <c r="E50" s="13" t="s">
        <v>1958</v>
      </c>
      <c r="F50" s="75" t="s">
        <v>1928</v>
      </c>
      <c r="G50" s="75" t="s">
        <v>1929</v>
      </c>
      <c r="H50" s="104">
        <v>0.1</v>
      </c>
      <c r="I50" s="75"/>
      <c r="J50" s="107"/>
      <c r="K50" s="75">
        <v>2</v>
      </c>
      <c r="L50" s="75"/>
      <c r="M50" s="75"/>
      <c r="N50" s="75">
        <v>4</v>
      </c>
      <c r="O50" s="75"/>
      <c r="P50" s="75"/>
      <c r="Q50" s="75"/>
      <c r="R50" s="91">
        <v>0.4</v>
      </c>
      <c r="S50" s="108"/>
    </row>
    <row r="51" spans="1:19">
      <c r="A51" s="101">
        <v>46</v>
      </c>
      <c r="B51" s="75" t="s">
        <v>1918</v>
      </c>
      <c r="C51" s="102" t="s">
        <v>1919</v>
      </c>
      <c r="D51" s="103" t="s">
        <v>1957</v>
      </c>
      <c r="E51" s="13" t="s">
        <v>1958</v>
      </c>
      <c r="F51" s="75" t="s">
        <v>834</v>
      </c>
      <c r="G51" s="75" t="s">
        <v>1959</v>
      </c>
      <c r="H51" s="104">
        <v>0.2</v>
      </c>
      <c r="I51" s="75"/>
      <c r="J51" s="107"/>
      <c r="K51" s="75">
        <v>2</v>
      </c>
      <c r="L51" s="75"/>
      <c r="M51" s="75"/>
      <c r="N51" s="75"/>
      <c r="O51" s="75"/>
      <c r="P51" s="75"/>
      <c r="Q51" s="75"/>
      <c r="R51" s="91">
        <v>0.3</v>
      </c>
      <c r="S51" s="108"/>
    </row>
    <row r="52" spans="1:19">
      <c r="A52" s="101">
        <v>47</v>
      </c>
      <c r="B52" s="75" t="s">
        <v>1918</v>
      </c>
      <c r="C52" s="102" t="s">
        <v>1919</v>
      </c>
      <c r="D52" s="103" t="s">
        <v>1957</v>
      </c>
      <c r="E52" s="13" t="s">
        <v>1958</v>
      </c>
      <c r="F52" s="75" t="s">
        <v>1959</v>
      </c>
      <c r="G52" s="75" t="s">
        <v>1960</v>
      </c>
      <c r="H52" s="104">
        <v>0.2</v>
      </c>
      <c r="I52" s="75"/>
      <c r="J52" s="107"/>
      <c r="K52" s="75">
        <v>2</v>
      </c>
      <c r="L52" s="75"/>
      <c r="M52" s="75"/>
      <c r="N52" s="75"/>
      <c r="O52" s="75"/>
      <c r="P52" s="75"/>
      <c r="Q52" s="75"/>
      <c r="R52" s="91">
        <v>0.3</v>
      </c>
      <c r="S52" s="108"/>
    </row>
    <row r="53" spans="1:19">
      <c r="A53" s="101">
        <v>48</v>
      </c>
      <c r="B53" s="75" t="s">
        <v>1918</v>
      </c>
      <c r="C53" s="102" t="s">
        <v>1919</v>
      </c>
      <c r="D53" s="103" t="s">
        <v>1957</v>
      </c>
      <c r="E53" s="13" t="s">
        <v>1961</v>
      </c>
      <c r="F53" s="75" t="s">
        <v>1922</v>
      </c>
      <c r="G53" s="75" t="s">
        <v>1923</v>
      </c>
      <c r="H53" s="104">
        <v>0.1</v>
      </c>
      <c r="I53" s="75"/>
      <c r="J53" s="107"/>
      <c r="K53" s="75">
        <v>2</v>
      </c>
      <c r="L53" s="75"/>
      <c r="M53" s="75"/>
      <c r="N53" s="75">
        <v>4</v>
      </c>
      <c r="O53" s="75"/>
      <c r="P53" s="75"/>
      <c r="Q53" s="75"/>
      <c r="R53" s="91">
        <v>0.4</v>
      </c>
      <c r="S53" s="108"/>
    </row>
    <row r="54" spans="1:19">
      <c r="A54" s="101">
        <v>49</v>
      </c>
      <c r="B54" s="75" t="s">
        <v>1918</v>
      </c>
      <c r="C54" s="102" t="s">
        <v>1919</v>
      </c>
      <c r="D54" s="103" t="s">
        <v>1957</v>
      </c>
      <c r="E54" s="13" t="s">
        <v>1961</v>
      </c>
      <c r="F54" s="75" t="s">
        <v>1923</v>
      </c>
      <c r="G54" s="75" t="s">
        <v>828</v>
      </c>
      <c r="H54" s="104">
        <v>0.3</v>
      </c>
      <c r="I54" s="75"/>
      <c r="J54" s="107"/>
      <c r="K54" s="75">
        <v>2</v>
      </c>
      <c r="L54" s="75"/>
      <c r="M54" s="75"/>
      <c r="N54" s="75"/>
      <c r="O54" s="75"/>
      <c r="P54" s="75"/>
      <c r="Q54" s="75"/>
      <c r="R54" s="91">
        <v>0.3</v>
      </c>
      <c r="S54" s="108"/>
    </row>
    <row r="55" spans="1:19">
      <c r="A55" s="101">
        <v>50</v>
      </c>
      <c r="B55" s="75" t="s">
        <v>1918</v>
      </c>
      <c r="C55" s="102" t="s">
        <v>1919</v>
      </c>
      <c r="D55" s="103" t="s">
        <v>1957</v>
      </c>
      <c r="E55" s="13" t="s">
        <v>1961</v>
      </c>
      <c r="F55" s="75" t="s">
        <v>749</v>
      </c>
      <c r="G55" s="75" t="s">
        <v>751</v>
      </c>
      <c r="H55" s="104">
        <v>0.1</v>
      </c>
      <c r="I55" s="75">
        <v>110</v>
      </c>
      <c r="J55" s="107"/>
      <c r="K55" s="75">
        <v>2</v>
      </c>
      <c r="L55" s="75"/>
      <c r="M55" s="75"/>
      <c r="N55" s="75"/>
      <c r="O55" s="75"/>
      <c r="P55" s="75"/>
      <c r="Q55" s="75"/>
      <c r="R55" s="91">
        <v>1.9</v>
      </c>
      <c r="S55" s="108"/>
    </row>
    <row r="56" spans="1:19">
      <c r="A56" s="101">
        <v>51</v>
      </c>
      <c r="B56" s="75" t="s">
        <v>1918</v>
      </c>
      <c r="C56" s="102" t="s">
        <v>1919</v>
      </c>
      <c r="D56" s="103" t="s">
        <v>1962</v>
      </c>
      <c r="E56" s="13" t="s">
        <v>1963</v>
      </c>
      <c r="F56" s="75" t="s">
        <v>1924</v>
      </c>
      <c r="G56" s="75" t="s">
        <v>1925</v>
      </c>
      <c r="H56" s="104">
        <v>0.2</v>
      </c>
      <c r="I56" s="75"/>
      <c r="J56" s="107"/>
      <c r="K56" s="75">
        <v>2</v>
      </c>
      <c r="L56" s="75"/>
      <c r="M56" s="75"/>
      <c r="N56" s="75"/>
      <c r="O56" s="75"/>
      <c r="P56" s="75"/>
      <c r="Q56" s="75"/>
      <c r="R56" s="91">
        <v>0.3</v>
      </c>
      <c r="S56" s="108"/>
    </row>
    <row r="57" spans="1:19">
      <c r="A57" s="101">
        <v>52</v>
      </c>
      <c r="B57" s="75" t="s">
        <v>1918</v>
      </c>
      <c r="C57" s="102" t="s">
        <v>1919</v>
      </c>
      <c r="D57" s="103" t="s">
        <v>1964</v>
      </c>
      <c r="E57" s="13" t="s">
        <v>1965</v>
      </c>
      <c r="F57" s="75" t="s">
        <v>836</v>
      </c>
      <c r="G57" s="75" t="s">
        <v>1924</v>
      </c>
      <c r="H57" s="104">
        <v>0.6</v>
      </c>
      <c r="I57" s="75">
        <v>350</v>
      </c>
      <c r="J57" s="107"/>
      <c r="K57" s="75">
        <v>2</v>
      </c>
      <c r="L57" s="75"/>
      <c r="M57" s="75"/>
      <c r="N57" s="75"/>
      <c r="O57" s="75"/>
      <c r="P57" s="75"/>
      <c r="Q57" s="75"/>
      <c r="R57" s="91">
        <v>5.4</v>
      </c>
      <c r="S57" s="108"/>
    </row>
    <row r="58" spans="1:19">
      <c r="A58" s="101">
        <v>53</v>
      </c>
      <c r="B58" s="75" t="s">
        <v>1918</v>
      </c>
      <c r="C58" s="102" t="s">
        <v>1919</v>
      </c>
      <c r="D58" s="103" t="s">
        <v>1964</v>
      </c>
      <c r="E58" s="13" t="s">
        <v>1965</v>
      </c>
      <c r="F58" s="75" t="s">
        <v>749</v>
      </c>
      <c r="G58" s="75" t="s">
        <v>826</v>
      </c>
      <c r="H58" s="104">
        <v>0.2</v>
      </c>
      <c r="I58" s="75"/>
      <c r="J58" s="107"/>
      <c r="K58" s="75">
        <v>2</v>
      </c>
      <c r="L58" s="75"/>
      <c r="M58" s="75"/>
      <c r="N58" s="75"/>
      <c r="O58" s="75"/>
      <c r="P58" s="75"/>
      <c r="Q58" s="75"/>
      <c r="R58" s="91">
        <v>0.3</v>
      </c>
      <c r="S58" s="108"/>
    </row>
    <row r="59" spans="1:19">
      <c r="A59" s="101">
        <v>54</v>
      </c>
      <c r="B59" s="75" t="s">
        <v>1918</v>
      </c>
      <c r="C59" s="102" t="s">
        <v>1919</v>
      </c>
      <c r="D59" s="103" t="s">
        <v>1966</v>
      </c>
      <c r="E59" s="13" t="s">
        <v>1967</v>
      </c>
      <c r="F59" s="75" t="s">
        <v>1937</v>
      </c>
      <c r="G59" s="75" t="s">
        <v>1928</v>
      </c>
      <c r="H59" s="104">
        <v>0.2</v>
      </c>
      <c r="I59" s="75"/>
      <c r="J59" s="107"/>
      <c r="K59" s="75">
        <v>2</v>
      </c>
      <c r="L59" s="75"/>
      <c r="M59" s="75"/>
      <c r="N59" s="75"/>
      <c r="O59" s="75"/>
      <c r="P59" s="75"/>
      <c r="Q59" s="75"/>
      <c r="R59" s="91">
        <v>0.3</v>
      </c>
      <c r="S59" s="108"/>
    </row>
    <row r="60" spans="1:19">
      <c r="A60" s="101">
        <v>55</v>
      </c>
      <c r="B60" s="75" t="s">
        <v>1918</v>
      </c>
      <c r="C60" s="102" t="s">
        <v>1919</v>
      </c>
      <c r="D60" s="103" t="s">
        <v>1966</v>
      </c>
      <c r="E60" s="13" t="s">
        <v>1967</v>
      </c>
      <c r="F60" s="75" t="s">
        <v>1922</v>
      </c>
      <c r="G60" s="75" t="s">
        <v>761</v>
      </c>
      <c r="H60" s="104">
        <v>0.3</v>
      </c>
      <c r="I60" s="75"/>
      <c r="J60" s="107"/>
      <c r="K60" s="75">
        <v>2</v>
      </c>
      <c r="L60" s="75"/>
      <c r="M60" s="75"/>
      <c r="N60" s="75"/>
      <c r="O60" s="75"/>
      <c r="P60" s="75"/>
      <c r="Q60" s="75"/>
      <c r="R60" s="91">
        <v>0.3</v>
      </c>
      <c r="S60" s="108"/>
    </row>
    <row r="61" spans="1:19">
      <c r="A61" s="101">
        <v>56</v>
      </c>
      <c r="B61" s="75" t="s">
        <v>1918</v>
      </c>
      <c r="C61" s="102" t="s">
        <v>1919</v>
      </c>
      <c r="D61" s="103" t="s">
        <v>1966</v>
      </c>
      <c r="E61" s="13" t="s">
        <v>1967</v>
      </c>
      <c r="F61" s="75" t="s">
        <v>806</v>
      </c>
      <c r="G61" s="75" t="s">
        <v>1929</v>
      </c>
      <c r="H61" s="104">
        <v>2</v>
      </c>
      <c r="I61" s="75"/>
      <c r="J61" s="107"/>
      <c r="K61" s="75">
        <v>2</v>
      </c>
      <c r="L61" s="75"/>
      <c r="M61" s="75"/>
      <c r="N61" s="75"/>
      <c r="O61" s="75"/>
      <c r="P61" s="75"/>
      <c r="Q61" s="75"/>
      <c r="R61" s="91">
        <v>0.3</v>
      </c>
      <c r="S61" s="108"/>
    </row>
    <row r="62" spans="1:19">
      <c r="A62" s="101">
        <v>57</v>
      </c>
      <c r="B62" s="75" t="s">
        <v>1918</v>
      </c>
      <c r="C62" s="102" t="s">
        <v>1919</v>
      </c>
      <c r="D62" s="103" t="s">
        <v>1966</v>
      </c>
      <c r="E62" s="13" t="s">
        <v>1967</v>
      </c>
      <c r="F62" s="75" t="s">
        <v>831</v>
      </c>
      <c r="G62" s="75" t="s">
        <v>1929</v>
      </c>
      <c r="H62" s="104">
        <v>0.4</v>
      </c>
      <c r="I62" s="75"/>
      <c r="J62" s="107"/>
      <c r="K62" s="75">
        <v>2</v>
      </c>
      <c r="L62" s="75"/>
      <c r="M62" s="75"/>
      <c r="N62" s="75"/>
      <c r="O62" s="75"/>
      <c r="P62" s="75"/>
      <c r="Q62" s="75"/>
      <c r="R62" s="91">
        <v>0.3</v>
      </c>
      <c r="S62" s="108"/>
    </row>
    <row r="63" spans="1:19">
      <c r="A63" s="101">
        <v>58</v>
      </c>
      <c r="B63" s="75" t="s">
        <v>1918</v>
      </c>
      <c r="C63" s="102" t="s">
        <v>1919</v>
      </c>
      <c r="D63" s="103" t="s">
        <v>1968</v>
      </c>
      <c r="E63" s="13" t="s">
        <v>1969</v>
      </c>
      <c r="F63" s="75" t="s">
        <v>1922</v>
      </c>
      <c r="G63" s="75" t="s">
        <v>1923</v>
      </c>
      <c r="H63" s="104">
        <v>0.1</v>
      </c>
      <c r="I63" s="75">
        <v>80</v>
      </c>
      <c r="J63" s="107"/>
      <c r="K63" s="75"/>
      <c r="L63" s="75"/>
      <c r="M63" s="75"/>
      <c r="N63" s="75"/>
      <c r="O63" s="75"/>
      <c r="P63" s="75"/>
      <c r="Q63" s="75"/>
      <c r="R63" s="91">
        <v>1.2</v>
      </c>
      <c r="S63" s="108"/>
    </row>
    <row r="64" spans="1:19">
      <c r="A64" s="101">
        <v>59</v>
      </c>
      <c r="B64" s="75" t="s">
        <v>1918</v>
      </c>
      <c r="C64" s="102" t="s">
        <v>1919</v>
      </c>
      <c r="D64" s="103" t="s">
        <v>1968</v>
      </c>
      <c r="E64" s="13" t="s">
        <v>1969</v>
      </c>
      <c r="F64" s="75" t="s">
        <v>1923</v>
      </c>
      <c r="G64" s="75" t="s">
        <v>766</v>
      </c>
      <c r="H64" s="104">
        <v>0.7</v>
      </c>
      <c r="I64" s="75"/>
      <c r="J64" s="107"/>
      <c r="K64" s="75">
        <v>2</v>
      </c>
      <c r="L64" s="75"/>
      <c r="M64" s="75"/>
      <c r="N64" s="75"/>
      <c r="O64" s="75"/>
      <c r="P64" s="75"/>
      <c r="Q64" s="75"/>
      <c r="R64" s="91">
        <v>0.3</v>
      </c>
      <c r="S64" s="108"/>
    </row>
    <row r="65" spans="1:19">
      <c r="A65" s="101">
        <v>60</v>
      </c>
      <c r="B65" s="75" t="s">
        <v>1918</v>
      </c>
      <c r="C65" s="102" t="s">
        <v>1919</v>
      </c>
      <c r="D65" s="103" t="s">
        <v>1970</v>
      </c>
      <c r="E65" s="13" t="s">
        <v>1971</v>
      </c>
      <c r="F65" s="75" t="s">
        <v>828</v>
      </c>
      <c r="G65" s="75" t="s">
        <v>766</v>
      </c>
      <c r="H65" s="104">
        <v>0.4</v>
      </c>
      <c r="I65" s="75"/>
      <c r="J65" s="107"/>
      <c r="K65" s="75">
        <v>2</v>
      </c>
      <c r="L65" s="75"/>
      <c r="M65" s="75"/>
      <c r="N65" s="75"/>
      <c r="O65" s="75"/>
      <c r="P65" s="75"/>
      <c r="Q65" s="75"/>
      <c r="R65" s="91">
        <v>0.3</v>
      </c>
      <c r="S65" s="108"/>
    </row>
    <row r="66" spans="1:19">
      <c r="A66" s="101">
        <v>61</v>
      </c>
      <c r="B66" s="75" t="s">
        <v>1918</v>
      </c>
      <c r="C66" s="102" t="s">
        <v>1919</v>
      </c>
      <c r="D66" s="103" t="s">
        <v>1970</v>
      </c>
      <c r="E66" s="13" t="s">
        <v>1971</v>
      </c>
      <c r="F66" s="75" t="s">
        <v>801</v>
      </c>
      <c r="G66" s="75" t="s">
        <v>1924</v>
      </c>
      <c r="H66" s="104">
        <v>0.2</v>
      </c>
      <c r="I66" s="75"/>
      <c r="J66" s="107"/>
      <c r="K66" s="75">
        <v>2</v>
      </c>
      <c r="L66" s="75"/>
      <c r="M66" s="75"/>
      <c r="N66" s="75"/>
      <c r="O66" s="75"/>
      <c r="P66" s="75"/>
      <c r="Q66" s="75"/>
      <c r="R66" s="91">
        <v>0.3</v>
      </c>
      <c r="S66" s="108"/>
    </row>
    <row r="67" spans="1:19">
      <c r="A67" s="101">
        <v>62</v>
      </c>
      <c r="B67" s="75" t="s">
        <v>1918</v>
      </c>
      <c r="C67" s="102" t="s">
        <v>1919</v>
      </c>
      <c r="D67" s="103" t="s">
        <v>1972</v>
      </c>
      <c r="E67" s="13" t="s">
        <v>1973</v>
      </c>
      <c r="F67" s="75" t="s">
        <v>805</v>
      </c>
      <c r="G67" s="75" t="s">
        <v>806</v>
      </c>
      <c r="H67" s="104">
        <v>0.2</v>
      </c>
      <c r="I67" s="75"/>
      <c r="J67" s="107"/>
      <c r="K67" s="75">
        <v>2</v>
      </c>
      <c r="L67" s="75"/>
      <c r="M67" s="75"/>
      <c r="N67" s="75"/>
      <c r="O67" s="75"/>
      <c r="P67" s="75"/>
      <c r="Q67" s="75"/>
      <c r="R67" s="91">
        <v>0.3</v>
      </c>
      <c r="S67" s="108"/>
    </row>
    <row r="68" spans="1:19">
      <c r="A68" s="101">
        <v>63</v>
      </c>
      <c r="B68" s="75" t="s">
        <v>1918</v>
      </c>
      <c r="C68" s="102" t="s">
        <v>1919</v>
      </c>
      <c r="D68" s="103" t="s">
        <v>1972</v>
      </c>
      <c r="E68" s="13" t="s">
        <v>1973</v>
      </c>
      <c r="F68" s="75" t="s">
        <v>803</v>
      </c>
      <c r="G68" s="75" t="s">
        <v>1924</v>
      </c>
      <c r="H68" s="104">
        <v>0.1</v>
      </c>
      <c r="I68" s="75"/>
      <c r="J68" s="107"/>
      <c r="K68" s="75">
        <v>2</v>
      </c>
      <c r="L68" s="75"/>
      <c r="M68" s="75"/>
      <c r="N68" s="75">
        <v>4</v>
      </c>
      <c r="O68" s="75"/>
      <c r="P68" s="75"/>
      <c r="Q68" s="75"/>
      <c r="R68" s="91">
        <v>0.4</v>
      </c>
      <c r="S68" s="108"/>
    </row>
    <row r="69" spans="1:19">
      <c r="A69" s="101">
        <v>64</v>
      </c>
      <c r="B69" s="75" t="s">
        <v>1918</v>
      </c>
      <c r="C69" s="102" t="s">
        <v>1919</v>
      </c>
      <c r="D69" s="103" t="s">
        <v>1974</v>
      </c>
      <c r="E69" s="13" t="s">
        <v>1975</v>
      </c>
      <c r="F69" s="75" t="s">
        <v>1922</v>
      </c>
      <c r="G69" s="75" t="s">
        <v>1923</v>
      </c>
      <c r="H69" s="104">
        <v>0.1</v>
      </c>
      <c r="I69" s="75"/>
      <c r="J69" s="107"/>
      <c r="K69" s="75">
        <v>2</v>
      </c>
      <c r="L69" s="75"/>
      <c r="M69" s="75"/>
      <c r="N69" s="75">
        <v>4</v>
      </c>
      <c r="O69" s="75"/>
      <c r="P69" s="75"/>
      <c r="Q69" s="75"/>
      <c r="R69" s="91">
        <v>0.4</v>
      </c>
      <c r="S69" s="108"/>
    </row>
    <row r="70" spans="1:19">
      <c r="A70" s="101">
        <v>65</v>
      </c>
      <c r="B70" s="75" t="s">
        <v>1918</v>
      </c>
      <c r="C70" s="102" t="s">
        <v>1919</v>
      </c>
      <c r="D70" s="103" t="s">
        <v>1974</v>
      </c>
      <c r="E70" s="13" t="s">
        <v>1975</v>
      </c>
      <c r="F70" s="75" t="s">
        <v>803</v>
      </c>
      <c r="G70" s="75" t="s">
        <v>748</v>
      </c>
      <c r="H70" s="104">
        <v>0.2</v>
      </c>
      <c r="I70" s="75"/>
      <c r="J70" s="107"/>
      <c r="K70" s="75">
        <v>2</v>
      </c>
      <c r="L70" s="75"/>
      <c r="M70" s="75"/>
      <c r="N70" s="75"/>
      <c r="O70" s="75"/>
      <c r="P70" s="75"/>
      <c r="Q70" s="75"/>
      <c r="R70" s="91">
        <v>0.3</v>
      </c>
      <c r="S70" s="108"/>
    </row>
    <row r="71" spans="1:19">
      <c r="A71" s="101">
        <v>66</v>
      </c>
      <c r="B71" s="75" t="s">
        <v>1918</v>
      </c>
      <c r="C71" s="102" t="s">
        <v>1919</v>
      </c>
      <c r="D71" s="103" t="s">
        <v>1976</v>
      </c>
      <c r="E71" s="13" t="s">
        <v>1977</v>
      </c>
      <c r="F71" s="75" t="s">
        <v>1922</v>
      </c>
      <c r="G71" s="75" t="s">
        <v>1923</v>
      </c>
      <c r="H71" s="104">
        <v>0.1</v>
      </c>
      <c r="I71" s="75"/>
      <c r="J71" s="107"/>
      <c r="K71" s="75">
        <v>1</v>
      </c>
      <c r="L71" s="75"/>
      <c r="M71" s="75"/>
      <c r="N71" s="75">
        <v>4</v>
      </c>
      <c r="O71" s="75"/>
      <c r="P71" s="75"/>
      <c r="Q71" s="75"/>
      <c r="R71" s="91">
        <v>0.2</v>
      </c>
      <c r="S71" s="108"/>
    </row>
    <row r="72" spans="1:19">
      <c r="A72" s="101">
        <v>67</v>
      </c>
      <c r="B72" s="75" t="s">
        <v>1918</v>
      </c>
      <c r="C72" s="102" t="s">
        <v>1919</v>
      </c>
      <c r="D72" s="103" t="s">
        <v>1976</v>
      </c>
      <c r="E72" s="13" t="s">
        <v>1977</v>
      </c>
      <c r="F72" s="75" t="s">
        <v>1923</v>
      </c>
      <c r="G72" s="75" t="s">
        <v>806</v>
      </c>
      <c r="H72" s="104">
        <v>0.6</v>
      </c>
      <c r="I72" s="75"/>
      <c r="J72" s="107"/>
      <c r="K72" s="75">
        <v>2</v>
      </c>
      <c r="L72" s="75"/>
      <c r="M72" s="75"/>
      <c r="N72" s="75"/>
      <c r="O72" s="75"/>
      <c r="P72" s="75"/>
      <c r="Q72" s="75"/>
      <c r="R72" s="91">
        <v>0.3</v>
      </c>
      <c r="S72" s="108"/>
    </row>
    <row r="73" spans="1:19">
      <c r="A73" s="101">
        <v>68</v>
      </c>
      <c r="B73" s="75" t="s">
        <v>1918</v>
      </c>
      <c r="C73" s="102" t="s">
        <v>1919</v>
      </c>
      <c r="D73" s="103" t="s">
        <v>1978</v>
      </c>
      <c r="E73" s="13" t="s">
        <v>1979</v>
      </c>
      <c r="F73" s="75" t="s">
        <v>1922</v>
      </c>
      <c r="G73" s="75" t="s">
        <v>1923</v>
      </c>
      <c r="H73" s="104">
        <v>0.1</v>
      </c>
      <c r="I73" s="75"/>
      <c r="J73" s="107"/>
      <c r="K73" s="75">
        <v>1</v>
      </c>
      <c r="L73" s="75"/>
      <c r="M73" s="75"/>
      <c r="N73" s="75">
        <v>4</v>
      </c>
      <c r="O73" s="75"/>
      <c r="P73" s="75"/>
      <c r="Q73" s="75"/>
      <c r="R73" s="91">
        <v>0.2</v>
      </c>
      <c r="S73" s="108"/>
    </row>
    <row r="74" spans="1:19">
      <c r="A74" s="101">
        <v>69</v>
      </c>
      <c r="B74" s="75" t="s">
        <v>1918</v>
      </c>
      <c r="C74" s="102" t="s">
        <v>1919</v>
      </c>
      <c r="D74" s="103" t="s">
        <v>1978</v>
      </c>
      <c r="E74" s="13" t="s">
        <v>1979</v>
      </c>
      <c r="F74" s="75" t="s">
        <v>1922</v>
      </c>
      <c r="G74" s="75" t="s">
        <v>766</v>
      </c>
      <c r="H74" s="104">
        <v>0.8</v>
      </c>
      <c r="I74" s="75"/>
      <c r="J74" s="107"/>
      <c r="K74" s="75">
        <v>2</v>
      </c>
      <c r="L74" s="75"/>
      <c r="M74" s="75"/>
      <c r="N74" s="75"/>
      <c r="O74" s="75"/>
      <c r="P74" s="75"/>
      <c r="Q74" s="75"/>
      <c r="R74" s="91">
        <v>0.3</v>
      </c>
      <c r="S74" s="108"/>
    </row>
    <row r="75" spans="1:19">
      <c r="A75" s="101">
        <v>70</v>
      </c>
      <c r="B75" s="75" t="s">
        <v>1918</v>
      </c>
      <c r="C75" s="102" t="s">
        <v>1919</v>
      </c>
      <c r="D75" s="103" t="s">
        <v>1978</v>
      </c>
      <c r="E75" s="13" t="s">
        <v>1979</v>
      </c>
      <c r="F75" s="75" t="s">
        <v>1928</v>
      </c>
      <c r="G75" s="75" t="s">
        <v>1929</v>
      </c>
      <c r="H75" s="104">
        <v>0.1</v>
      </c>
      <c r="I75" s="75">
        <v>60</v>
      </c>
      <c r="J75" s="107"/>
      <c r="K75" s="75">
        <v>2</v>
      </c>
      <c r="L75" s="75"/>
      <c r="M75" s="75"/>
      <c r="N75" s="75"/>
      <c r="O75" s="75"/>
      <c r="P75" s="75"/>
      <c r="Q75" s="75"/>
      <c r="R75" s="91">
        <v>1.2</v>
      </c>
      <c r="S75" s="108"/>
    </row>
    <row r="76" spans="1:19">
      <c r="A76" s="101">
        <v>71</v>
      </c>
      <c r="B76" s="75" t="s">
        <v>1918</v>
      </c>
      <c r="C76" s="102" t="s">
        <v>1919</v>
      </c>
      <c r="D76" s="103" t="s">
        <v>1980</v>
      </c>
      <c r="E76" s="13" t="s">
        <v>1981</v>
      </c>
      <c r="F76" s="75" t="s">
        <v>803</v>
      </c>
      <c r="G76" s="75" t="s">
        <v>1924</v>
      </c>
      <c r="H76" s="104">
        <v>0.1</v>
      </c>
      <c r="I76" s="75"/>
      <c r="J76" s="107"/>
      <c r="K76" s="75">
        <v>2</v>
      </c>
      <c r="L76" s="75"/>
      <c r="M76" s="75"/>
      <c r="N76" s="75"/>
      <c r="O76" s="75"/>
      <c r="P76" s="75"/>
      <c r="Q76" s="75"/>
      <c r="R76" s="91">
        <v>0.3</v>
      </c>
      <c r="S76" s="108"/>
    </row>
    <row r="77" spans="1:19">
      <c r="A77" s="101">
        <v>72</v>
      </c>
      <c r="B77" s="75" t="s">
        <v>1918</v>
      </c>
      <c r="C77" s="102" t="s">
        <v>1919</v>
      </c>
      <c r="D77" s="103" t="s">
        <v>1980</v>
      </c>
      <c r="E77" s="13" t="s">
        <v>1981</v>
      </c>
      <c r="F77" s="75" t="s">
        <v>805</v>
      </c>
      <c r="G77" s="75" t="s">
        <v>836</v>
      </c>
      <c r="H77" s="104">
        <v>0.1</v>
      </c>
      <c r="I77" s="75"/>
      <c r="J77" s="107"/>
      <c r="K77" s="75">
        <v>2</v>
      </c>
      <c r="L77" s="75"/>
      <c r="M77" s="75"/>
      <c r="N77" s="75"/>
      <c r="O77" s="75"/>
      <c r="P77" s="75"/>
      <c r="Q77" s="75"/>
      <c r="R77" s="91">
        <v>0.3</v>
      </c>
      <c r="S77" s="108"/>
    </row>
    <row r="78" spans="1:19">
      <c r="A78" s="101">
        <v>73</v>
      </c>
      <c r="B78" s="75" t="s">
        <v>1918</v>
      </c>
      <c r="C78" s="102" t="s">
        <v>1919</v>
      </c>
      <c r="D78" s="103" t="s">
        <v>1982</v>
      </c>
      <c r="E78" s="13" t="s">
        <v>1983</v>
      </c>
      <c r="F78" s="75" t="s">
        <v>1922</v>
      </c>
      <c r="G78" s="75" t="s">
        <v>1923</v>
      </c>
      <c r="H78" s="104">
        <v>0.1</v>
      </c>
      <c r="I78" s="75"/>
      <c r="J78" s="107"/>
      <c r="K78" s="75">
        <v>1</v>
      </c>
      <c r="L78" s="75"/>
      <c r="M78" s="75"/>
      <c r="N78" s="75">
        <v>4</v>
      </c>
      <c r="O78" s="75"/>
      <c r="P78" s="75"/>
      <c r="Q78" s="75"/>
      <c r="R78" s="91">
        <v>0.2</v>
      </c>
      <c r="S78" s="108"/>
    </row>
    <row r="79" spans="1:19">
      <c r="A79" s="101">
        <v>74</v>
      </c>
      <c r="B79" s="75" t="s">
        <v>1918</v>
      </c>
      <c r="C79" s="102" t="s">
        <v>1919</v>
      </c>
      <c r="D79" s="103" t="s">
        <v>1984</v>
      </c>
      <c r="E79" s="13" t="s">
        <v>1985</v>
      </c>
      <c r="F79" s="75" t="s">
        <v>828</v>
      </c>
      <c r="G79" s="75" t="s">
        <v>805</v>
      </c>
      <c r="H79" s="104">
        <v>0.1</v>
      </c>
      <c r="I79" s="75"/>
      <c r="J79" s="107"/>
      <c r="K79" s="75">
        <v>2</v>
      </c>
      <c r="L79" s="75"/>
      <c r="M79" s="75"/>
      <c r="N79" s="75"/>
      <c r="O79" s="75"/>
      <c r="P79" s="75"/>
      <c r="Q79" s="75"/>
      <c r="R79" s="91">
        <v>0.3</v>
      </c>
      <c r="S79" s="108"/>
    </row>
    <row r="80" spans="1:19">
      <c r="A80" s="101">
        <v>75</v>
      </c>
      <c r="B80" s="75" t="s">
        <v>1918</v>
      </c>
      <c r="C80" s="102" t="s">
        <v>1919</v>
      </c>
      <c r="D80" s="103" t="s">
        <v>1984</v>
      </c>
      <c r="E80" s="13" t="s">
        <v>1985</v>
      </c>
      <c r="F80" s="75" t="s">
        <v>800</v>
      </c>
      <c r="G80" s="75" t="s">
        <v>748</v>
      </c>
      <c r="H80" s="104">
        <v>0.4</v>
      </c>
      <c r="I80" s="75"/>
      <c r="J80" s="107"/>
      <c r="K80" s="75">
        <v>2</v>
      </c>
      <c r="L80" s="75"/>
      <c r="M80" s="75"/>
      <c r="N80" s="75"/>
      <c r="O80" s="75"/>
      <c r="P80" s="75"/>
      <c r="Q80" s="75"/>
      <c r="R80" s="91">
        <v>0.3</v>
      </c>
      <c r="S80" s="108"/>
    </row>
    <row r="81" spans="1:19">
      <c r="A81" s="101">
        <v>76</v>
      </c>
      <c r="B81" s="75" t="s">
        <v>1918</v>
      </c>
      <c r="C81" s="102" t="s">
        <v>1919</v>
      </c>
      <c r="D81" s="103" t="s">
        <v>1984</v>
      </c>
      <c r="E81" s="13" t="s">
        <v>1985</v>
      </c>
      <c r="F81" s="75" t="s">
        <v>1925</v>
      </c>
      <c r="G81" s="75" t="s">
        <v>749</v>
      </c>
      <c r="H81" s="104">
        <v>0.1</v>
      </c>
      <c r="I81" s="75"/>
      <c r="J81" s="107"/>
      <c r="K81" s="75">
        <v>2</v>
      </c>
      <c r="L81" s="75"/>
      <c r="M81" s="75"/>
      <c r="N81" s="75"/>
      <c r="O81" s="75"/>
      <c r="P81" s="75"/>
      <c r="Q81" s="75"/>
      <c r="R81" s="91">
        <v>0.3</v>
      </c>
      <c r="S81" s="108"/>
    </row>
    <row r="82" spans="1:19">
      <c r="A82" s="101">
        <v>77</v>
      </c>
      <c r="B82" s="75" t="s">
        <v>1918</v>
      </c>
      <c r="C82" s="102" t="s">
        <v>1919</v>
      </c>
      <c r="D82" s="103" t="s">
        <v>1984</v>
      </c>
      <c r="E82" s="13" t="s">
        <v>1985</v>
      </c>
      <c r="F82" s="75" t="s">
        <v>1925</v>
      </c>
      <c r="G82" s="75" t="s">
        <v>749</v>
      </c>
      <c r="H82" s="104">
        <v>0.1</v>
      </c>
      <c r="I82" s="75">
        <v>50</v>
      </c>
      <c r="J82" s="107"/>
      <c r="K82" s="75"/>
      <c r="L82" s="75"/>
      <c r="M82" s="75"/>
      <c r="N82" s="75"/>
      <c r="O82" s="75"/>
      <c r="P82" s="75"/>
      <c r="Q82" s="75"/>
      <c r="R82" s="91">
        <v>0.7</v>
      </c>
      <c r="S82" s="108"/>
    </row>
    <row r="83" spans="1:19">
      <c r="A83" s="101">
        <v>78</v>
      </c>
      <c r="B83" s="75" t="s">
        <v>1918</v>
      </c>
      <c r="C83" s="102" t="s">
        <v>1919</v>
      </c>
      <c r="D83" s="103" t="s">
        <v>1986</v>
      </c>
      <c r="E83" s="13" t="s">
        <v>1987</v>
      </c>
      <c r="F83" s="75" t="s">
        <v>748</v>
      </c>
      <c r="G83" s="75" t="s">
        <v>749</v>
      </c>
      <c r="H83" s="104">
        <v>0.2</v>
      </c>
      <c r="I83" s="75"/>
      <c r="J83" s="107"/>
      <c r="K83" s="75">
        <v>2</v>
      </c>
      <c r="L83" s="75"/>
      <c r="M83" s="75"/>
      <c r="N83" s="75"/>
      <c r="O83" s="75"/>
      <c r="P83" s="75"/>
      <c r="Q83" s="75"/>
      <c r="R83" s="91">
        <v>0.3</v>
      </c>
      <c r="S83" s="108"/>
    </row>
    <row r="84" spans="1:19">
      <c r="A84" s="101">
        <v>79</v>
      </c>
      <c r="B84" s="75" t="s">
        <v>1918</v>
      </c>
      <c r="C84" s="102" t="s">
        <v>1919</v>
      </c>
      <c r="D84" s="103" t="s">
        <v>1986</v>
      </c>
      <c r="E84" s="13" t="s">
        <v>1987</v>
      </c>
      <c r="F84" s="75" t="s">
        <v>811</v>
      </c>
      <c r="G84" s="75" t="s">
        <v>1926</v>
      </c>
      <c r="H84" s="104">
        <v>0.2</v>
      </c>
      <c r="I84" s="75"/>
      <c r="J84" s="107"/>
      <c r="K84" s="75">
        <v>2</v>
      </c>
      <c r="L84" s="75"/>
      <c r="M84" s="75"/>
      <c r="N84" s="75"/>
      <c r="O84" s="75"/>
      <c r="P84" s="75"/>
      <c r="Q84" s="75"/>
      <c r="R84" s="91">
        <v>0.3</v>
      </c>
      <c r="S84" s="108"/>
    </row>
    <row r="85" spans="1:19">
      <c r="A85" s="101">
        <v>80</v>
      </c>
      <c r="B85" s="75" t="s">
        <v>1918</v>
      </c>
      <c r="C85" s="102" t="s">
        <v>1919</v>
      </c>
      <c r="D85" s="103" t="s">
        <v>1988</v>
      </c>
      <c r="E85" s="13" t="s">
        <v>1989</v>
      </c>
      <c r="F85" s="75" t="s">
        <v>1922</v>
      </c>
      <c r="G85" s="75" t="s">
        <v>1923</v>
      </c>
      <c r="H85" s="104">
        <v>0.1</v>
      </c>
      <c r="I85" s="75"/>
      <c r="J85" s="107"/>
      <c r="K85" s="75">
        <v>1</v>
      </c>
      <c r="L85" s="75"/>
      <c r="M85" s="75"/>
      <c r="N85" s="75">
        <v>4</v>
      </c>
      <c r="O85" s="75"/>
      <c r="P85" s="75"/>
      <c r="Q85" s="75"/>
      <c r="R85" s="91">
        <v>0.2</v>
      </c>
      <c r="S85" s="108"/>
    </row>
    <row r="86" spans="1:19">
      <c r="A86" s="101">
        <v>81</v>
      </c>
      <c r="B86" s="75" t="s">
        <v>1918</v>
      </c>
      <c r="C86" s="102" t="s">
        <v>1919</v>
      </c>
      <c r="D86" s="103" t="s">
        <v>1988</v>
      </c>
      <c r="E86" s="13" t="s">
        <v>1989</v>
      </c>
      <c r="F86" s="75" t="s">
        <v>1923</v>
      </c>
      <c r="G86" s="75" t="s">
        <v>813</v>
      </c>
      <c r="H86" s="104">
        <v>0.1</v>
      </c>
      <c r="I86" s="75"/>
      <c r="J86" s="107"/>
      <c r="K86" s="75">
        <v>2</v>
      </c>
      <c r="L86" s="75"/>
      <c r="M86" s="75"/>
      <c r="N86" s="75"/>
      <c r="O86" s="75"/>
      <c r="P86" s="75"/>
      <c r="Q86" s="75"/>
      <c r="R86" s="91">
        <v>0.3</v>
      </c>
      <c r="S86" s="108"/>
    </row>
    <row r="87" spans="1:19">
      <c r="A87" s="101">
        <v>82</v>
      </c>
      <c r="B87" s="75" t="s">
        <v>1918</v>
      </c>
      <c r="C87" s="102" t="s">
        <v>1919</v>
      </c>
      <c r="D87" s="103" t="s">
        <v>1988</v>
      </c>
      <c r="E87" s="13" t="s">
        <v>1989</v>
      </c>
      <c r="F87" s="75" t="s">
        <v>805</v>
      </c>
      <c r="G87" s="75" t="s">
        <v>800</v>
      </c>
      <c r="H87" s="104">
        <v>0.4</v>
      </c>
      <c r="I87" s="75"/>
      <c r="J87" s="107"/>
      <c r="K87" s="75">
        <v>2</v>
      </c>
      <c r="L87" s="75"/>
      <c r="M87" s="75"/>
      <c r="N87" s="75"/>
      <c r="O87" s="75"/>
      <c r="P87" s="75"/>
      <c r="Q87" s="75"/>
      <c r="R87" s="91">
        <v>0.3</v>
      </c>
      <c r="S87" s="108"/>
    </row>
    <row r="88" spans="1:19">
      <c r="A88" s="101">
        <v>83</v>
      </c>
      <c r="B88" s="75" t="s">
        <v>1918</v>
      </c>
      <c r="C88" s="102" t="s">
        <v>1919</v>
      </c>
      <c r="D88" s="103" t="s">
        <v>1988</v>
      </c>
      <c r="E88" s="13" t="s">
        <v>1989</v>
      </c>
      <c r="F88" s="75" t="s">
        <v>1990</v>
      </c>
      <c r="G88" s="75" t="s">
        <v>1991</v>
      </c>
      <c r="H88" s="104">
        <v>0.2</v>
      </c>
      <c r="I88" s="75"/>
      <c r="J88" s="107"/>
      <c r="K88" s="75">
        <v>2</v>
      </c>
      <c r="L88" s="75"/>
      <c r="M88" s="75"/>
      <c r="N88" s="75"/>
      <c r="O88" s="75"/>
      <c r="P88" s="75"/>
      <c r="Q88" s="75"/>
      <c r="R88" s="91">
        <v>0.3</v>
      </c>
      <c r="S88" s="108"/>
    </row>
    <row r="89" spans="1:19">
      <c r="A89" s="101">
        <v>84</v>
      </c>
      <c r="B89" s="75" t="s">
        <v>1918</v>
      </c>
      <c r="C89" s="102" t="s">
        <v>1919</v>
      </c>
      <c r="D89" s="103" t="s">
        <v>1988</v>
      </c>
      <c r="E89" s="13" t="s">
        <v>1989</v>
      </c>
      <c r="F89" s="75" t="s">
        <v>1992</v>
      </c>
      <c r="G89" s="75" t="s">
        <v>1993</v>
      </c>
      <c r="H89" s="104">
        <v>0.2</v>
      </c>
      <c r="I89" s="75"/>
      <c r="J89" s="107"/>
      <c r="K89" s="75">
        <v>2</v>
      </c>
      <c r="L89" s="75"/>
      <c r="M89" s="75"/>
      <c r="N89" s="75"/>
      <c r="O89" s="75"/>
      <c r="P89" s="75"/>
      <c r="Q89" s="75"/>
      <c r="R89" s="91">
        <v>0.3</v>
      </c>
      <c r="S89" s="108"/>
    </row>
    <row r="90" spans="1:19">
      <c r="A90" s="101">
        <v>85</v>
      </c>
      <c r="B90" s="75" t="s">
        <v>1918</v>
      </c>
      <c r="C90" s="102" t="s">
        <v>1919</v>
      </c>
      <c r="D90" s="103" t="s">
        <v>1988</v>
      </c>
      <c r="E90" s="13" t="s">
        <v>1989</v>
      </c>
      <c r="F90" s="75" t="s">
        <v>1994</v>
      </c>
      <c r="G90" s="75" t="s">
        <v>741</v>
      </c>
      <c r="H90" s="104">
        <v>0.1</v>
      </c>
      <c r="I90" s="75">
        <v>60</v>
      </c>
      <c r="J90" s="107"/>
      <c r="K90" s="75"/>
      <c r="L90" s="75"/>
      <c r="M90" s="75"/>
      <c r="N90" s="75"/>
      <c r="O90" s="75"/>
      <c r="P90" s="75"/>
      <c r="Q90" s="75"/>
      <c r="R90" s="91">
        <v>0.9</v>
      </c>
      <c r="S90" s="108"/>
    </row>
    <row r="91" spans="1:19">
      <c r="A91" s="101">
        <v>86</v>
      </c>
      <c r="B91" s="75" t="s">
        <v>1918</v>
      </c>
      <c r="C91" s="102" t="s">
        <v>1919</v>
      </c>
      <c r="D91" s="103" t="s">
        <v>1995</v>
      </c>
      <c r="E91" s="13" t="s">
        <v>1996</v>
      </c>
      <c r="F91" s="75" t="s">
        <v>1922</v>
      </c>
      <c r="G91" s="75" t="s">
        <v>1923</v>
      </c>
      <c r="H91" s="104">
        <v>0.1</v>
      </c>
      <c r="I91" s="75"/>
      <c r="J91" s="107"/>
      <c r="K91" s="75">
        <v>3</v>
      </c>
      <c r="L91" s="75"/>
      <c r="M91" s="75"/>
      <c r="N91" s="75">
        <v>4</v>
      </c>
      <c r="O91" s="75"/>
      <c r="P91" s="75"/>
      <c r="Q91" s="75"/>
      <c r="R91" s="91">
        <v>0.5</v>
      </c>
      <c r="S91" s="108"/>
    </row>
    <row r="92" spans="1:19">
      <c r="A92" s="101">
        <v>87</v>
      </c>
      <c r="B92" s="75" t="s">
        <v>1918</v>
      </c>
      <c r="C92" s="102" t="s">
        <v>1919</v>
      </c>
      <c r="D92" s="103" t="s">
        <v>1995</v>
      </c>
      <c r="E92" s="13" t="s">
        <v>1996</v>
      </c>
      <c r="F92" s="75" t="s">
        <v>1922</v>
      </c>
      <c r="G92" s="75" t="s">
        <v>806</v>
      </c>
      <c r="H92" s="104">
        <v>0.7</v>
      </c>
      <c r="I92" s="75">
        <v>1400</v>
      </c>
      <c r="J92" s="107"/>
      <c r="K92" s="75"/>
      <c r="L92" s="75"/>
      <c r="M92" s="75"/>
      <c r="N92" s="75"/>
      <c r="O92" s="75"/>
      <c r="P92" s="75"/>
      <c r="Q92" s="75"/>
      <c r="R92" s="91">
        <v>20.3</v>
      </c>
      <c r="S92" s="108"/>
    </row>
    <row r="93" spans="1:19">
      <c r="A93" s="101">
        <v>88</v>
      </c>
      <c r="B93" s="75" t="s">
        <v>1918</v>
      </c>
      <c r="C93" s="102" t="s">
        <v>1919</v>
      </c>
      <c r="D93" s="103" t="s">
        <v>1995</v>
      </c>
      <c r="E93" s="13" t="s">
        <v>1996</v>
      </c>
      <c r="F93" s="75" t="s">
        <v>834</v>
      </c>
      <c r="G93" s="75" t="s">
        <v>1991</v>
      </c>
      <c r="H93" s="104">
        <v>0.3</v>
      </c>
      <c r="I93" s="75">
        <v>300</v>
      </c>
      <c r="J93" s="107"/>
      <c r="K93" s="75"/>
      <c r="L93" s="75"/>
      <c r="M93" s="75"/>
      <c r="N93" s="75"/>
      <c r="O93" s="75"/>
      <c r="P93" s="75"/>
      <c r="Q93" s="75"/>
      <c r="R93" s="91">
        <v>4.4</v>
      </c>
      <c r="S93" s="108"/>
    </row>
    <row r="94" spans="1:19">
      <c r="A94" s="101">
        <v>89</v>
      </c>
      <c r="B94" s="75" t="s">
        <v>1918</v>
      </c>
      <c r="C94" s="102" t="s">
        <v>1919</v>
      </c>
      <c r="D94" s="103" t="s">
        <v>1997</v>
      </c>
      <c r="E94" s="13" t="s">
        <v>1998</v>
      </c>
      <c r="F94" s="75" t="s">
        <v>1922</v>
      </c>
      <c r="G94" s="75" t="s">
        <v>1923</v>
      </c>
      <c r="H94" s="104">
        <v>0.1</v>
      </c>
      <c r="I94" s="75"/>
      <c r="J94" s="107"/>
      <c r="K94" s="75">
        <v>1</v>
      </c>
      <c r="L94" s="75"/>
      <c r="M94" s="75"/>
      <c r="N94" s="75">
        <v>4</v>
      </c>
      <c r="O94" s="75"/>
      <c r="P94" s="75"/>
      <c r="Q94" s="75"/>
      <c r="R94" s="91">
        <v>0.2</v>
      </c>
      <c r="S94" s="108"/>
    </row>
    <row r="95" spans="1:19">
      <c r="A95" s="101">
        <v>90</v>
      </c>
      <c r="B95" s="75" t="s">
        <v>1918</v>
      </c>
      <c r="C95" s="102" t="s">
        <v>1919</v>
      </c>
      <c r="D95" s="103" t="s">
        <v>1999</v>
      </c>
      <c r="E95" s="13" t="s">
        <v>2000</v>
      </c>
      <c r="F95" s="75" t="s">
        <v>1922</v>
      </c>
      <c r="G95" s="75" t="s">
        <v>1923</v>
      </c>
      <c r="H95" s="104">
        <v>0.1</v>
      </c>
      <c r="I95" s="75"/>
      <c r="J95" s="107"/>
      <c r="K95" s="75">
        <v>1</v>
      </c>
      <c r="L95" s="75"/>
      <c r="M95" s="75"/>
      <c r="N95" s="75">
        <v>4</v>
      </c>
      <c r="O95" s="75"/>
      <c r="P95" s="75"/>
      <c r="Q95" s="75"/>
      <c r="R95" s="91">
        <v>0.2</v>
      </c>
      <c r="S95" s="108"/>
    </row>
    <row r="96" spans="1:19">
      <c r="A96" s="101">
        <v>91</v>
      </c>
      <c r="B96" s="75" t="s">
        <v>1918</v>
      </c>
      <c r="C96" s="102" t="s">
        <v>1919</v>
      </c>
      <c r="D96" s="103" t="s">
        <v>1999</v>
      </c>
      <c r="E96" s="13" t="s">
        <v>2000</v>
      </c>
      <c r="F96" s="75" t="s">
        <v>836</v>
      </c>
      <c r="G96" s="75" t="s">
        <v>806</v>
      </c>
      <c r="H96" s="104">
        <v>0.1</v>
      </c>
      <c r="I96" s="75">
        <v>60</v>
      </c>
      <c r="J96" s="107"/>
      <c r="K96" s="75"/>
      <c r="L96" s="75"/>
      <c r="M96" s="75"/>
      <c r="N96" s="75"/>
      <c r="O96" s="75"/>
      <c r="P96" s="75"/>
      <c r="Q96" s="75"/>
      <c r="R96" s="91">
        <v>0.9</v>
      </c>
      <c r="S96" s="108"/>
    </row>
    <row r="97" spans="1:19">
      <c r="A97" s="101">
        <v>92</v>
      </c>
      <c r="B97" s="75" t="s">
        <v>1918</v>
      </c>
      <c r="C97" s="102" t="s">
        <v>1919</v>
      </c>
      <c r="D97" s="103" t="s">
        <v>1999</v>
      </c>
      <c r="E97" s="13" t="s">
        <v>2000</v>
      </c>
      <c r="F97" s="75" t="s">
        <v>1929</v>
      </c>
      <c r="G97" s="75" t="s">
        <v>2001</v>
      </c>
      <c r="H97" s="104">
        <v>0.1</v>
      </c>
      <c r="I97" s="75">
        <v>30</v>
      </c>
      <c r="J97" s="107"/>
      <c r="K97" s="75"/>
      <c r="L97" s="75"/>
      <c r="M97" s="75"/>
      <c r="N97" s="75"/>
      <c r="O97" s="75"/>
      <c r="P97" s="75"/>
      <c r="Q97" s="75"/>
      <c r="R97" s="91">
        <v>0.4</v>
      </c>
      <c r="S97" s="108"/>
    </row>
    <row r="98" spans="1:19">
      <c r="A98" s="101">
        <v>93</v>
      </c>
      <c r="B98" s="75" t="s">
        <v>1918</v>
      </c>
      <c r="C98" s="102" t="s">
        <v>1919</v>
      </c>
      <c r="D98" s="103" t="s">
        <v>2002</v>
      </c>
      <c r="E98" s="13" t="s">
        <v>2003</v>
      </c>
      <c r="F98" s="75" t="s">
        <v>1922</v>
      </c>
      <c r="G98" s="75" t="s">
        <v>1923</v>
      </c>
      <c r="H98" s="104">
        <v>0.1</v>
      </c>
      <c r="I98" s="75"/>
      <c r="J98" s="107"/>
      <c r="K98" s="75">
        <v>1</v>
      </c>
      <c r="L98" s="75"/>
      <c r="M98" s="75"/>
      <c r="N98" s="75">
        <v>4</v>
      </c>
      <c r="O98" s="75"/>
      <c r="P98" s="75"/>
      <c r="Q98" s="75"/>
      <c r="R98" s="91">
        <v>0.2</v>
      </c>
      <c r="S98" s="108"/>
    </row>
    <row r="99" spans="1:19">
      <c r="A99" s="101">
        <v>94</v>
      </c>
      <c r="B99" s="75" t="s">
        <v>1918</v>
      </c>
      <c r="C99" s="102" t="s">
        <v>1919</v>
      </c>
      <c r="D99" s="103" t="s">
        <v>2004</v>
      </c>
      <c r="E99" s="13" t="s">
        <v>1073</v>
      </c>
      <c r="F99" s="75" t="s">
        <v>1922</v>
      </c>
      <c r="G99" s="75" t="s">
        <v>1923</v>
      </c>
      <c r="H99" s="104">
        <v>0.1</v>
      </c>
      <c r="I99" s="75"/>
      <c r="J99" s="107"/>
      <c r="K99" s="75">
        <v>1</v>
      </c>
      <c r="L99" s="75"/>
      <c r="M99" s="75"/>
      <c r="N99" s="75">
        <v>4</v>
      </c>
      <c r="O99" s="75"/>
      <c r="P99" s="75"/>
      <c r="Q99" s="75"/>
      <c r="R99" s="91">
        <v>0.2</v>
      </c>
      <c r="S99" s="108"/>
    </row>
    <row r="100" spans="1:19">
      <c r="A100" s="101">
        <v>95</v>
      </c>
      <c r="B100" s="75" t="s">
        <v>1918</v>
      </c>
      <c r="C100" s="102" t="s">
        <v>1919</v>
      </c>
      <c r="D100" s="103" t="s">
        <v>2005</v>
      </c>
      <c r="E100" s="13" t="s">
        <v>2006</v>
      </c>
      <c r="F100" s="75" t="s">
        <v>1922</v>
      </c>
      <c r="G100" s="75" t="s">
        <v>1923</v>
      </c>
      <c r="H100" s="104">
        <v>0.1</v>
      </c>
      <c r="I100" s="75"/>
      <c r="J100" s="107"/>
      <c r="K100" s="75">
        <v>1</v>
      </c>
      <c r="L100" s="75"/>
      <c r="M100" s="75"/>
      <c r="N100" s="75"/>
      <c r="O100" s="75"/>
      <c r="P100" s="75"/>
      <c r="Q100" s="75"/>
      <c r="R100" s="91">
        <v>0.1</v>
      </c>
      <c r="S100" s="108"/>
    </row>
    <row r="101" spans="1:19">
      <c r="A101" s="101">
        <v>96</v>
      </c>
      <c r="B101" s="75" t="s">
        <v>1918</v>
      </c>
      <c r="C101" s="102" t="s">
        <v>1919</v>
      </c>
      <c r="D101" s="103" t="s">
        <v>2005</v>
      </c>
      <c r="E101" s="13" t="s">
        <v>2006</v>
      </c>
      <c r="F101" s="75" t="s">
        <v>1937</v>
      </c>
      <c r="G101" s="75" t="s">
        <v>2007</v>
      </c>
      <c r="H101" s="104">
        <v>0.1</v>
      </c>
      <c r="I101" s="75"/>
      <c r="J101" s="107"/>
      <c r="K101" s="75">
        <v>2</v>
      </c>
      <c r="L101" s="75"/>
      <c r="M101" s="75"/>
      <c r="N101" s="75"/>
      <c r="O101" s="75"/>
      <c r="P101" s="75"/>
      <c r="Q101" s="75"/>
      <c r="R101" s="91">
        <v>0.3</v>
      </c>
      <c r="S101" s="108"/>
    </row>
    <row r="102" spans="1:19">
      <c r="A102" s="101">
        <v>97</v>
      </c>
      <c r="B102" s="75" t="s">
        <v>1918</v>
      </c>
      <c r="C102" s="102" t="s">
        <v>1919</v>
      </c>
      <c r="D102" s="103" t="s">
        <v>2005</v>
      </c>
      <c r="E102" s="13" t="s">
        <v>2006</v>
      </c>
      <c r="F102" s="75" t="s">
        <v>1929</v>
      </c>
      <c r="G102" s="75" t="s">
        <v>2001</v>
      </c>
      <c r="H102" s="104">
        <v>0.1</v>
      </c>
      <c r="I102" s="75"/>
      <c r="J102" s="107"/>
      <c r="K102" s="75">
        <v>2</v>
      </c>
      <c r="L102" s="75"/>
      <c r="M102" s="75"/>
      <c r="N102" s="75">
        <v>4</v>
      </c>
      <c r="O102" s="75"/>
      <c r="P102" s="75"/>
      <c r="Q102" s="75"/>
      <c r="R102" s="91">
        <v>0.4</v>
      </c>
      <c r="S102" s="108"/>
    </row>
    <row r="103" spans="1:19">
      <c r="A103" s="101">
        <v>98</v>
      </c>
      <c r="B103" s="75" t="s">
        <v>1918</v>
      </c>
      <c r="C103" s="102" t="s">
        <v>1919</v>
      </c>
      <c r="D103" s="103" t="s">
        <v>2008</v>
      </c>
      <c r="E103" s="13" t="s">
        <v>2009</v>
      </c>
      <c r="F103" s="75" t="s">
        <v>828</v>
      </c>
      <c r="G103" s="75" t="s">
        <v>805</v>
      </c>
      <c r="H103" s="104">
        <v>0.1</v>
      </c>
      <c r="I103" s="75"/>
      <c r="J103" s="107"/>
      <c r="K103" s="75">
        <v>2</v>
      </c>
      <c r="L103" s="75"/>
      <c r="M103" s="75"/>
      <c r="N103" s="75"/>
      <c r="O103" s="75"/>
      <c r="P103" s="75"/>
      <c r="Q103" s="75"/>
      <c r="R103" s="91">
        <v>0.3</v>
      </c>
      <c r="S103" s="108"/>
    </row>
    <row r="104" spans="1:19">
      <c r="A104" s="101">
        <v>99</v>
      </c>
      <c r="B104" s="75" t="s">
        <v>1918</v>
      </c>
      <c r="C104" s="102" t="s">
        <v>1919</v>
      </c>
      <c r="D104" s="103" t="s">
        <v>2008</v>
      </c>
      <c r="E104" s="13" t="s">
        <v>2009</v>
      </c>
      <c r="F104" s="75" t="s">
        <v>800</v>
      </c>
      <c r="G104" s="75" t="s">
        <v>801</v>
      </c>
      <c r="H104" s="104">
        <v>0.1</v>
      </c>
      <c r="I104" s="75"/>
      <c r="J104" s="107"/>
      <c r="K104" s="75">
        <v>2</v>
      </c>
      <c r="L104" s="75"/>
      <c r="M104" s="75"/>
      <c r="N104" s="75"/>
      <c r="O104" s="75"/>
      <c r="P104" s="75"/>
      <c r="Q104" s="75"/>
      <c r="R104" s="91">
        <v>0.3</v>
      </c>
      <c r="S104" s="108"/>
    </row>
    <row r="105" spans="1:19">
      <c r="A105" s="101">
        <v>100</v>
      </c>
      <c r="B105" s="75" t="s">
        <v>1918</v>
      </c>
      <c r="C105" s="102" t="s">
        <v>1919</v>
      </c>
      <c r="D105" s="103" t="s">
        <v>2008</v>
      </c>
      <c r="E105" s="13" t="s">
        <v>2009</v>
      </c>
      <c r="F105" s="75" t="s">
        <v>2001</v>
      </c>
      <c r="G105" s="75" t="s">
        <v>735</v>
      </c>
      <c r="H105" s="104">
        <v>1.7</v>
      </c>
      <c r="I105" s="75"/>
      <c r="J105" s="107"/>
      <c r="K105" s="75">
        <v>2</v>
      </c>
      <c r="L105" s="75"/>
      <c r="M105" s="75"/>
      <c r="N105" s="75"/>
      <c r="O105" s="75"/>
      <c r="P105" s="75"/>
      <c r="Q105" s="75"/>
      <c r="R105" s="91">
        <v>0.3</v>
      </c>
      <c r="S105" s="108"/>
    </row>
    <row r="106" spans="1:19">
      <c r="A106" s="101">
        <v>101</v>
      </c>
      <c r="B106" s="75" t="s">
        <v>1918</v>
      </c>
      <c r="C106" s="102" t="s">
        <v>1919</v>
      </c>
      <c r="D106" s="103" t="s">
        <v>2008</v>
      </c>
      <c r="E106" s="13" t="s">
        <v>2009</v>
      </c>
      <c r="F106" s="75" t="s">
        <v>733</v>
      </c>
      <c r="G106" s="75" t="s">
        <v>736</v>
      </c>
      <c r="H106" s="104">
        <v>0.3</v>
      </c>
      <c r="I106" s="75"/>
      <c r="J106" s="107"/>
      <c r="K106" s="75">
        <v>2</v>
      </c>
      <c r="L106" s="75"/>
      <c r="M106" s="75"/>
      <c r="N106" s="75"/>
      <c r="O106" s="75"/>
      <c r="P106" s="75"/>
      <c r="Q106" s="75"/>
      <c r="R106" s="91">
        <v>0.3</v>
      </c>
      <c r="S106" s="108"/>
    </row>
    <row r="107" spans="1:19">
      <c r="A107" s="101">
        <v>102</v>
      </c>
      <c r="B107" s="75" t="s">
        <v>1918</v>
      </c>
      <c r="C107" s="102" t="s">
        <v>1919</v>
      </c>
      <c r="D107" s="103" t="s">
        <v>2008</v>
      </c>
      <c r="E107" s="13" t="s">
        <v>2009</v>
      </c>
      <c r="F107" s="75" t="s">
        <v>2010</v>
      </c>
      <c r="G107" s="75" t="s">
        <v>2011</v>
      </c>
      <c r="H107" s="104">
        <v>0.1</v>
      </c>
      <c r="I107" s="75"/>
      <c r="J107" s="107"/>
      <c r="K107" s="75">
        <v>2</v>
      </c>
      <c r="L107" s="75"/>
      <c r="M107" s="75"/>
      <c r="N107" s="75">
        <v>4</v>
      </c>
      <c r="O107" s="75"/>
      <c r="P107" s="75"/>
      <c r="Q107" s="75"/>
      <c r="R107" s="91">
        <v>0.4</v>
      </c>
      <c r="S107" s="108"/>
    </row>
    <row r="108" spans="1:19">
      <c r="A108" s="101">
        <v>103</v>
      </c>
      <c r="B108" s="75" t="s">
        <v>1918</v>
      </c>
      <c r="C108" s="102" t="s">
        <v>1919</v>
      </c>
      <c r="D108" s="103" t="s">
        <v>2012</v>
      </c>
      <c r="E108" s="13" t="s">
        <v>2013</v>
      </c>
      <c r="F108" s="75" t="s">
        <v>1924</v>
      </c>
      <c r="G108" s="75" t="s">
        <v>749</v>
      </c>
      <c r="H108" s="104">
        <v>0.3</v>
      </c>
      <c r="I108" s="75"/>
      <c r="J108" s="107"/>
      <c r="K108" s="75">
        <v>2</v>
      </c>
      <c r="L108" s="75"/>
      <c r="M108" s="75"/>
      <c r="N108" s="75"/>
      <c r="O108" s="75"/>
      <c r="P108" s="75"/>
      <c r="Q108" s="75"/>
      <c r="R108" s="91">
        <v>0.3</v>
      </c>
      <c r="S108" s="108"/>
    </row>
    <row r="109" spans="1:19">
      <c r="A109" s="101">
        <v>104</v>
      </c>
      <c r="B109" s="75" t="s">
        <v>1918</v>
      </c>
      <c r="C109" s="102" t="s">
        <v>1919</v>
      </c>
      <c r="D109" s="103" t="s">
        <v>2012</v>
      </c>
      <c r="E109" s="13" t="s">
        <v>2013</v>
      </c>
      <c r="F109" s="75" t="s">
        <v>1946</v>
      </c>
      <c r="G109" s="75" t="s">
        <v>811</v>
      </c>
      <c r="H109" s="104">
        <v>0.1</v>
      </c>
      <c r="I109" s="75"/>
      <c r="J109" s="107"/>
      <c r="K109" s="75">
        <v>2</v>
      </c>
      <c r="L109" s="75"/>
      <c r="M109" s="75"/>
      <c r="N109" s="75"/>
      <c r="O109" s="75"/>
      <c r="P109" s="75"/>
      <c r="Q109" s="75"/>
      <c r="R109" s="91">
        <v>0.3</v>
      </c>
      <c r="S109" s="108"/>
    </row>
    <row r="110" spans="1:19">
      <c r="A110" s="101">
        <v>105</v>
      </c>
      <c r="B110" s="75" t="s">
        <v>1918</v>
      </c>
      <c r="C110" s="102" t="s">
        <v>1919</v>
      </c>
      <c r="D110" s="103" t="s">
        <v>2012</v>
      </c>
      <c r="E110" s="13" t="s">
        <v>2013</v>
      </c>
      <c r="F110" s="75" t="s">
        <v>1928</v>
      </c>
      <c r="G110" s="75" t="s">
        <v>1929</v>
      </c>
      <c r="H110" s="104">
        <v>0.1</v>
      </c>
      <c r="I110" s="75"/>
      <c r="J110" s="107"/>
      <c r="K110" s="75">
        <v>2</v>
      </c>
      <c r="L110" s="75"/>
      <c r="M110" s="75"/>
      <c r="N110" s="75"/>
      <c r="O110" s="75"/>
      <c r="P110" s="75"/>
      <c r="Q110" s="75"/>
      <c r="R110" s="91">
        <v>0.3</v>
      </c>
      <c r="S110" s="108"/>
    </row>
    <row r="111" spans="1:19">
      <c r="A111" s="101">
        <v>106</v>
      </c>
      <c r="B111" s="75" t="s">
        <v>1918</v>
      </c>
      <c r="C111" s="102" t="s">
        <v>1919</v>
      </c>
      <c r="D111" s="103" t="s">
        <v>2014</v>
      </c>
      <c r="E111" s="13" t="s">
        <v>2015</v>
      </c>
      <c r="F111" s="75" t="s">
        <v>1922</v>
      </c>
      <c r="G111" s="75" t="s">
        <v>1923</v>
      </c>
      <c r="H111" s="104">
        <v>0.1</v>
      </c>
      <c r="I111" s="75"/>
      <c r="J111" s="107"/>
      <c r="K111" s="75">
        <v>1</v>
      </c>
      <c r="L111" s="75"/>
      <c r="M111" s="75"/>
      <c r="N111" s="75">
        <v>4</v>
      </c>
      <c r="O111" s="75"/>
      <c r="P111" s="75"/>
      <c r="Q111" s="75"/>
      <c r="R111" s="91">
        <v>0.2</v>
      </c>
      <c r="S111" s="108"/>
    </row>
    <row r="112" spans="1:19">
      <c r="A112" s="101">
        <v>107</v>
      </c>
      <c r="B112" s="75" t="s">
        <v>1918</v>
      </c>
      <c r="C112" s="102" t="s">
        <v>1919</v>
      </c>
      <c r="D112" s="103" t="s">
        <v>2016</v>
      </c>
      <c r="E112" s="13" t="s">
        <v>2017</v>
      </c>
      <c r="F112" s="75" t="s">
        <v>1922</v>
      </c>
      <c r="G112" s="75" t="s">
        <v>1923</v>
      </c>
      <c r="H112" s="104">
        <v>0.1</v>
      </c>
      <c r="I112" s="75"/>
      <c r="J112" s="107"/>
      <c r="K112" s="75">
        <v>1</v>
      </c>
      <c r="L112" s="75"/>
      <c r="M112" s="75"/>
      <c r="N112" s="75">
        <v>4</v>
      </c>
      <c r="O112" s="75"/>
      <c r="P112" s="75"/>
      <c r="Q112" s="75"/>
      <c r="R112" s="91">
        <v>0.2</v>
      </c>
      <c r="S112" s="108"/>
    </row>
    <row r="113" spans="1:19">
      <c r="A113" s="101">
        <v>108</v>
      </c>
      <c r="B113" s="75" t="s">
        <v>1918</v>
      </c>
      <c r="C113" s="102" t="s">
        <v>1919</v>
      </c>
      <c r="D113" s="103" t="s">
        <v>2018</v>
      </c>
      <c r="E113" s="13" t="s">
        <v>2019</v>
      </c>
      <c r="F113" s="75" t="s">
        <v>1922</v>
      </c>
      <c r="G113" s="75" t="s">
        <v>1923</v>
      </c>
      <c r="H113" s="104">
        <v>0.1</v>
      </c>
      <c r="I113" s="75"/>
      <c r="J113" s="107"/>
      <c r="K113" s="75">
        <v>1</v>
      </c>
      <c r="L113" s="75"/>
      <c r="M113" s="75"/>
      <c r="N113" s="75">
        <v>4</v>
      </c>
      <c r="O113" s="75"/>
      <c r="P113" s="75"/>
      <c r="Q113" s="75"/>
      <c r="R113" s="91">
        <v>0.2</v>
      </c>
      <c r="S113" s="108"/>
    </row>
    <row r="114" spans="1:19">
      <c r="A114" s="101">
        <v>109</v>
      </c>
      <c r="B114" s="75" t="s">
        <v>1918</v>
      </c>
      <c r="C114" s="102" t="s">
        <v>1919</v>
      </c>
      <c r="D114" s="103" t="s">
        <v>2018</v>
      </c>
      <c r="E114" s="13" t="s">
        <v>2019</v>
      </c>
      <c r="F114" s="75" t="s">
        <v>2007</v>
      </c>
      <c r="G114" s="75" t="s">
        <v>833</v>
      </c>
      <c r="H114" s="104">
        <v>0.8</v>
      </c>
      <c r="I114" s="75"/>
      <c r="J114" s="107"/>
      <c r="K114" s="75">
        <v>2</v>
      </c>
      <c r="L114" s="75"/>
      <c r="M114" s="75"/>
      <c r="N114" s="75"/>
      <c r="O114" s="75"/>
      <c r="P114" s="75"/>
      <c r="Q114" s="75"/>
      <c r="R114" s="91">
        <v>0.3</v>
      </c>
      <c r="S114" s="108"/>
    </row>
    <row r="115" spans="1:19">
      <c r="A115" s="101">
        <v>110</v>
      </c>
      <c r="B115" s="75" t="s">
        <v>1918</v>
      </c>
      <c r="C115" s="102" t="s">
        <v>1919</v>
      </c>
      <c r="D115" s="103" t="s">
        <v>2020</v>
      </c>
      <c r="E115" s="13" t="s">
        <v>2021</v>
      </c>
      <c r="F115" s="75" t="s">
        <v>1922</v>
      </c>
      <c r="G115" s="75" t="s">
        <v>1923</v>
      </c>
      <c r="H115" s="104">
        <v>0.1</v>
      </c>
      <c r="I115" s="75"/>
      <c r="J115" s="107"/>
      <c r="K115" s="75">
        <v>1</v>
      </c>
      <c r="L115" s="75"/>
      <c r="M115" s="75"/>
      <c r="N115" s="75">
        <v>4</v>
      </c>
      <c r="O115" s="75"/>
      <c r="P115" s="75"/>
      <c r="Q115" s="75"/>
      <c r="R115" s="91">
        <v>0.2</v>
      </c>
      <c r="S115" s="108"/>
    </row>
    <row r="116" spans="1:19">
      <c r="A116" s="101">
        <v>111</v>
      </c>
      <c r="B116" s="75" t="s">
        <v>1918</v>
      </c>
      <c r="C116" s="102" t="s">
        <v>1919</v>
      </c>
      <c r="D116" s="103" t="s">
        <v>2022</v>
      </c>
      <c r="E116" s="13" t="s">
        <v>2023</v>
      </c>
      <c r="F116" s="75" t="s">
        <v>1922</v>
      </c>
      <c r="G116" s="75" t="s">
        <v>1923</v>
      </c>
      <c r="H116" s="104">
        <v>0.1</v>
      </c>
      <c r="I116" s="75"/>
      <c r="J116" s="107"/>
      <c r="K116" s="75">
        <v>1</v>
      </c>
      <c r="L116" s="75"/>
      <c r="M116" s="75"/>
      <c r="N116" s="75">
        <v>4</v>
      </c>
      <c r="O116" s="75"/>
      <c r="P116" s="75"/>
      <c r="Q116" s="75"/>
      <c r="R116" s="91">
        <v>0.2</v>
      </c>
      <c r="S116" s="108"/>
    </row>
    <row r="117" spans="1:19">
      <c r="A117" s="101">
        <v>112</v>
      </c>
      <c r="B117" s="75" t="s">
        <v>1918</v>
      </c>
      <c r="C117" s="102" t="s">
        <v>1919</v>
      </c>
      <c r="D117" s="103" t="s">
        <v>2024</v>
      </c>
      <c r="E117" s="13" t="s">
        <v>2025</v>
      </c>
      <c r="F117" s="75" t="s">
        <v>749</v>
      </c>
      <c r="G117" s="75" t="s">
        <v>811</v>
      </c>
      <c r="H117" s="104">
        <v>0.4</v>
      </c>
      <c r="I117" s="75"/>
      <c r="J117" s="107"/>
      <c r="K117" s="75">
        <v>2</v>
      </c>
      <c r="L117" s="75"/>
      <c r="M117" s="75"/>
      <c r="N117" s="75"/>
      <c r="O117" s="75"/>
      <c r="P117" s="75"/>
      <c r="Q117" s="75"/>
      <c r="R117" s="91">
        <v>0.3</v>
      </c>
      <c r="S117" s="108"/>
    </row>
    <row r="118" spans="1:19">
      <c r="A118" s="101">
        <v>113</v>
      </c>
      <c r="B118" s="75" t="s">
        <v>1918</v>
      </c>
      <c r="C118" s="102" t="s">
        <v>1919</v>
      </c>
      <c r="D118" s="103" t="s">
        <v>2026</v>
      </c>
      <c r="E118" s="13" t="s">
        <v>2027</v>
      </c>
      <c r="F118" s="75" t="s">
        <v>801</v>
      </c>
      <c r="G118" s="75" t="s">
        <v>748</v>
      </c>
      <c r="H118" s="104">
        <v>0.3</v>
      </c>
      <c r="I118" s="75"/>
      <c r="J118" s="107"/>
      <c r="K118" s="75">
        <v>2</v>
      </c>
      <c r="L118" s="75"/>
      <c r="M118" s="75"/>
      <c r="N118" s="75"/>
      <c r="O118" s="75"/>
      <c r="P118" s="75"/>
      <c r="Q118" s="75"/>
      <c r="R118" s="91">
        <v>0.3</v>
      </c>
      <c r="S118" s="108"/>
    </row>
    <row r="119" spans="1:19">
      <c r="A119" s="101">
        <v>114</v>
      </c>
      <c r="B119" s="75" t="s">
        <v>1918</v>
      </c>
      <c r="C119" s="102" t="s">
        <v>1919</v>
      </c>
      <c r="D119" s="103" t="s">
        <v>2026</v>
      </c>
      <c r="E119" s="13" t="s">
        <v>2027</v>
      </c>
      <c r="F119" s="75" t="s">
        <v>749</v>
      </c>
      <c r="G119" s="75" t="s">
        <v>751</v>
      </c>
      <c r="H119" s="104">
        <v>0.1</v>
      </c>
      <c r="I119" s="75">
        <v>15</v>
      </c>
      <c r="J119" s="107"/>
      <c r="K119" s="75"/>
      <c r="L119" s="75"/>
      <c r="M119" s="75"/>
      <c r="N119" s="75"/>
      <c r="O119" s="75"/>
      <c r="P119" s="75"/>
      <c r="Q119" s="75"/>
      <c r="R119" s="91">
        <v>0.2</v>
      </c>
      <c r="S119" s="108"/>
    </row>
    <row r="120" spans="1:19">
      <c r="A120" s="101">
        <v>115</v>
      </c>
      <c r="B120" s="75" t="s">
        <v>1918</v>
      </c>
      <c r="C120" s="102" t="s">
        <v>1919</v>
      </c>
      <c r="D120" s="103" t="s">
        <v>2026</v>
      </c>
      <c r="E120" s="13" t="s">
        <v>2027</v>
      </c>
      <c r="F120" s="75" t="s">
        <v>828</v>
      </c>
      <c r="G120" s="75" t="s">
        <v>805</v>
      </c>
      <c r="H120" s="104">
        <v>0.1</v>
      </c>
      <c r="I120" s="75">
        <v>50</v>
      </c>
      <c r="J120" s="107"/>
      <c r="K120" s="75"/>
      <c r="L120" s="75"/>
      <c r="M120" s="75"/>
      <c r="N120" s="75"/>
      <c r="O120" s="75"/>
      <c r="P120" s="75"/>
      <c r="Q120" s="75"/>
      <c r="R120" s="91">
        <v>0.7</v>
      </c>
      <c r="S120" s="108"/>
    </row>
    <row r="121" spans="1:19">
      <c r="A121" s="101">
        <v>116</v>
      </c>
      <c r="B121" s="75" t="s">
        <v>1918</v>
      </c>
      <c r="C121" s="102" t="s">
        <v>1919</v>
      </c>
      <c r="D121" s="103" t="s">
        <v>2028</v>
      </c>
      <c r="E121" s="13" t="s">
        <v>2029</v>
      </c>
      <c r="F121" s="75" t="s">
        <v>1922</v>
      </c>
      <c r="G121" s="75" t="s">
        <v>1923</v>
      </c>
      <c r="H121" s="104">
        <v>0.1</v>
      </c>
      <c r="I121" s="75"/>
      <c r="J121" s="107"/>
      <c r="K121" s="75">
        <v>1</v>
      </c>
      <c r="L121" s="75"/>
      <c r="M121" s="75"/>
      <c r="N121" s="75">
        <v>4</v>
      </c>
      <c r="O121" s="75"/>
      <c r="P121" s="75"/>
      <c r="Q121" s="75"/>
      <c r="R121" s="91">
        <v>0.2</v>
      </c>
      <c r="S121" s="108"/>
    </row>
    <row r="122" spans="1:19">
      <c r="A122" s="101">
        <v>117</v>
      </c>
      <c r="B122" s="75" t="s">
        <v>1918</v>
      </c>
      <c r="C122" s="102" t="s">
        <v>1919</v>
      </c>
      <c r="D122" s="103" t="s">
        <v>2028</v>
      </c>
      <c r="E122" s="13" t="s">
        <v>2029</v>
      </c>
      <c r="F122" s="75" t="s">
        <v>813</v>
      </c>
      <c r="G122" s="75" t="s">
        <v>805</v>
      </c>
      <c r="H122" s="104">
        <v>0.3</v>
      </c>
      <c r="I122" s="75"/>
      <c r="J122" s="107"/>
      <c r="K122" s="75">
        <v>2</v>
      </c>
      <c r="L122" s="75"/>
      <c r="M122" s="75"/>
      <c r="N122" s="75"/>
      <c r="O122" s="75"/>
      <c r="P122" s="75"/>
      <c r="Q122" s="75"/>
      <c r="R122" s="91">
        <v>0.3</v>
      </c>
      <c r="S122" s="108"/>
    </row>
    <row r="123" spans="1:19">
      <c r="A123" s="101">
        <v>118</v>
      </c>
      <c r="B123" s="75" t="s">
        <v>1918</v>
      </c>
      <c r="C123" s="102" t="s">
        <v>1919</v>
      </c>
      <c r="D123" s="103" t="s">
        <v>2028</v>
      </c>
      <c r="E123" s="13" t="s">
        <v>2029</v>
      </c>
      <c r="F123" s="75" t="s">
        <v>836</v>
      </c>
      <c r="G123" s="75" t="s">
        <v>800</v>
      </c>
      <c r="H123" s="104">
        <v>0.3</v>
      </c>
      <c r="I123" s="75"/>
      <c r="J123" s="107"/>
      <c r="K123" s="75">
        <v>2</v>
      </c>
      <c r="L123" s="75"/>
      <c r="M123" s="75"/>
      <c r="N123" s="75"/>
      <c r="O123" s="75"/>
      <c r="P123" s="75"/>
      <c r="Q123" s="75"/>
      <c r="R123" s="91">
        <v>0.3</v>
      </c>
      <c r="S123" s="108"/>
    </row>
    <row r="124" spans="1:19">
      <c r="A124" s="101">
        <v>119</v>
      </c>
      <c r="B124" s="75" t="s">
        <v>1918</v>
      </c>
      <c r="C124" s="102" t="s">
        <v>1919</v>
      </c>
      <c r="D124" s="103" t="s">
        <v>2028</v>
      </c>
      <c r="E124" s="13" t="s">
        <v>2029</v>
      </c>
      <c r="F124" s="75" t="s">
        <v>826</v>
      </c>
      <c r="G124" s="75" t="s">
        <v>811</v>
      </c>
      <c r="H124" s="104">
        <v>0.2</v>
      </c>
      <c r="I124" s="75">
        <v>280</v>
      </c>
      <c r="J124" s="107"/>
      <c r="K124" s="75"/>
      <c r="L124" s="75"/>
      <c r="M124" s="75"/>
      <c r="N124" s="75"/>
      <c r="O124" s="75"/>
      <c r="P124" s="75"/>
      <c r="Q124" s="75"/>
      <c r="R124" s="91">
        <v>4.1</v>
      </c>
      <c r="S124" s="108"/>
    </row>
    <row r="125" spans="1:19">
      <c r="A125" s="101">
        <v>120</v>
      </c>
      <c r="B125" s="75" t="s">
        <v>1918</v>
      </c>
      <c r="C125" s="102" t="s">
        <v>1919</v>
      </c>
      <c r="D125" s="103" t="s">
        <v>2028</v>
      </c>
      <c r="E125" s="13" t="s">
        <v>2029</v>
      </c>
      <c r="F125" s="75" t="s">
        <v>2001</v>
      </c>
      <c r="G125" s="75" t="s">
        <v>1938</v>
      </c>
      <c r="H125" s="104">
        <v>0.1</v>
      </c>
      <c r="I125" s="75">
        <v>30</v>
      </c>
      <c r="J125" s="107"/>
      <c r="K125" s="75"/>
      <c r="L125" s="75"/>
      <c r="M125" s="75"/>
      <c r="N125" s="75"/>
      <c r="O125" s="75"/>
      <c r="P125" s="75"/>
      <c r="Q125" s="75"/>
      <c r="R125" s="91">
        <v>0.4</v>
      </c>
      <c r="S125" s="108"/>
    </row>
    <row r="126" spans="1:19">
      <c r="A126" s="101">
        <v>121</v>
      </c>
      <c r="B126" s="75" t="s">
        <v>1918</v>
      </c>
      <c r="C126" s="102" t="s">
        <v>1919</v>
      </c>
      <c r="D126" s="103" t="s">
        <v>2028</v>
      </c>
      <c r="E126" s="13" t="s">
        <v>2029</v>
      </c>
      <c r="F126" s="75" t="s">
        <v>1938</v>
      </c>
      <c r="G126" s="75" t="s">
        <v>1939</v>
      </c>
      <c r="H126" s="104">
        <v>0.1</v>
      </c>
      <c r="I126" s="75">
        <v>40</v>
      </c>
      <c r="J126" s="107"/>
      <c r="K126" s="75"/>
      <c r="L126" s="75"/>
      <c r="M126" s="75"/>
      <c r="N126" s="75"/>
      <c r="O126" s="75"/>
      <c r="P126" s="75"/>
      <c r="Q126" s="75"/>
      <c r="R126" s="91">
        <v>0.6</v>
      </c>
      <c r="S126" s="108"/>
    </row>
    <row r="127" spans="1:19">
      <c r="A127" s="101">
        <v>122</v>
      </c>
      <c r="B127" s="75" t="s">
        <v>1918</v>
      </c>
      <c r="C127" s="102" t="s">
        <v>1919</v>
      </c>
      <c r="D127" s="103" t="s">
        <v>2028</v>
      </c>
      <c r="E127" s="13" t="s">
        <v>2029</v>
      </c>
      <c r="F127" s="75" t="s">
        <v>1939</v>
      </c>
      <c r="G127" s="75" t="s">
        <v>2030</v>
      </c>
      <c r="H127" s="104">
        <v>0.1</v>
      </c>
      <c r="I127" s="75">
        <v>70</v>
      </c>
      <c r="J127" s="107"/>
      <c r="K127" s="75"/>
      <c r="L127" s="75"/>
      <c r="M127" s="75"/>
      <c r="N127" s="75"/>
      <c r="O127" s="75"/>
      <c r="P127" s="75"/>
      <c r="Q127" s="75"/>
      <c r="R127" s="91">
        <v>1</v>
      </c>
      <c r="S127" s="108"/>
    </row>
    <row r="128" spans="1:19">
      <c r="A128" s="101">
        <v>123</v>
      </c>
      <c r="B128" s="75" t="s">
        <v>1918</v>
      </c>
      <c r="C128" s="102" t="s">
        <v>1919</v>
      </c>
      <c r="D128" s="103" t="s">
        <v>2028</v>
      </c>
      <c r="E128" s="13" t="s">
        <v>2029</v>
      </c>
      <c r="F128" s="75" t="s">
        <v>1991</v>
      </c>
      <c r="G128" s="75" t="s">
        <v>1960</v>
      </c>
      <c r="H128" s="104">
        <v>0.1</v>
      </c>
      <c r="I128" s="75">
        <v>40</v>
      </c>
      <c r="J128" s="107"/>
      <c r="K128" s="75"/>
      <c r="L128" s="75"/>
      <c r="M128" s="75"/>
      <c r="N128" s="75"/>
      <c r="O128" s="75"/>
      <c r="P128" s="75"/>
      <c r="Q128" s="75"/>
      <c r="R128" s="91">
        <v>0.6</v>
      </c>
      <c r="S128" s="108"/>
    </row>
    <row r="129" spans="1:19">
      <c r="A129" s="101">
        <v>124</v>
      </c>
      <c r="B129" s="75" t="s">
        <v>1918</v>
      </c>
      <c r="C129" s="102" t="s">
        <v>1919</v>
      </c>
      <c r="D129" s="103" t="s">
        <v>2028</v>
      </c>
      <c r="E129" s="13" t="s">
        <v>2029</v>
      </c>
      <c r="F129" s="75" t="s">
        <v>1960</v>
      </c>
      <c r="G129" s="75" t="s">
        <v>2031</v>
      </c>
      <c r="H129" s="104">
        <v>0.1</v>
      </c>
      <c r="I129" s="75">
        <v>30</v>
      </c>
      <c r="J129" s="107"/>
      <c r="K129" s="75"/>
      <c r="L129" s="75"/>
      <c r="M129" s="75"/>
      <c r="N129" s="75"/>
      <c r="O129" s="75"/>
      <c r="P129" s="75"/>
      <c r="Q129" s="75"/>
      <c r="R129" s="91">
        <v>0.4</v>
      </c>
      <c r="S129" s="108"/>
    </row>
    <row r="130" spans="1:19">
      <c r="A130" s="101">
        <v>125</v>
      </c>
      <c r="B130" s="75" t="s">
        <v>1918</v>
      </c>
      <c r="C130" s="102" t="s">
        <v>1919</v>
      </c>
      <c r="D130" s="103" t="s">
        <v>2032</v>
      </c>
      <c r="E130" s="13" t="s">
        <v>2033</v>
      </c>
      <c r="F130" s="75" t="s">
        <v>1922</v>
      </c>
      <c r="G130" s="75" t="s">
        <v>1923</v>
      </c>
      <c r="H130" s="104">
        <v>0.1</v>
      </c>
      <c r="I130" s="75"/>
      <c r="J130" s="107"/>
      <c r="K130" s="75">
        <v>1</v>
      </c>
      <c r="L130" s="75"/>
      <c r="M130" s="75"/>
      <c r="N130" s="75">
        <v>4</v>
      </c>
      <c r="O130" s="75"/>
      <c r="P130" s="75"/>
      <c r="Q130" s="75"/>
      <c r="R130" s="91">
        <v>0.2</v>
      </c>
      <c r="S130" s="108"/>
    </row>
    <row r="131" spans="1:19">
      <c r="A131" s="101">
        <v>126</v>
      </c>
      <c r="B131" s="75" t="s">
        <v>1918</v>
      </c>
      <c r="C131" s="102" t="s">
        <v>1919</v>
      </c>
      <c r="D131" s="103" t="s">
        <v>2032</v>
      </c>
      <c r="E131" s="13" t="s">
        <v>2033</v>
      </c>
      <c r="F131" s="75" t="s">
        <v>1923</v>
      </c>
      <c r="G131" s="75" t="s">
        <v>761</v>
      </c>
      <c r="H131" s="104">
        <v>0.2</v>
      </c>
      <c r="I131" s="75"/>
      <c r="J131" s="107"/>
      <c r="K131" s="75">
        <v>2</v>
      </c>
      <c r="L131" s="75"/>
      <c r="M131" s="75"/>
      <c r="N131" s="75">
        <v>4</v>
      </c>
      <c r="O131" s="75"/>
      <c r="P131" s="75"/>
      <c r="Q131" s="75"/>
      <c r="R131" s="91">
        <v>0.4</v>
      </c>
      <c r="S131" s="108"/>
    </row>
    <row r="132" spans="1:19">
      <c r="A132" s="101">
        <v>127</v>
      </c>
      <c r="B132" s="75" t="s">
        <v>1918</v>
      </c>
      <c r="C132" s="102" t="s">
        <v>1919</v>
      </c>
      <c r="D132" s="103" t="s">
        <v>2032</v>
      </c>
      <c r="E132" s="13" t="s">
        <v>2033</v>
      </c>
      <c r="F132" s="75" t="s">
        <v>751</v>
      </c>
      <c r="G132" s="75" t="s">
        <v>826</v>
      </c>
      <c r="H132" s="104">
        <v>0.1</v>
      </c>
      <c r="I132" s="75"/>
      <c r="J132" s="107"/>
      <c r="K132" s="75">
        <v>2</v>
      </c>
      <c r="L132" s="75"/>
      <c r="M132" s="75"/>
      <c r="N132" s="75">
        <v>4</v>
      </c>
      <c r="O132" s="75"/>
      <c r="P132" s="75"/>
      <c r="Q132" s="75"/>
      <c r="R132" s="91">
        <v>0.4</v>
      </c>
      <c r="S132" s="108"/>
    </row>
    <row r="133" spans="1:19">
      <c r="A133" s="101">
        <v>128</v>
      </c>
      <c r="B133" s="75" t="s">
        <v>1918</v>
      </c>
      <c r="C133" s="102" t="s">
        <v>1919</v>
      </c>
      <c r="D133" s="103" t="s">
        <v>2034</v>
      </c>
      <c r="E133" s="13" t="s">
        <v>2035</v>
      </c>
      <c r="F133" s="75" t="s">
        <v>836</v>
      </c>
      <c r="G133" s="75" t="s">
        <v>766</v>
      </c>
      <c r="H133" s="104">
        <v>0.2</v>
      </c>
      <c r="I133" s="75"/>
      <c r="J133" s="107"/>
      <c r="K133" s="75">
        <v>2</v>
      </c>
      <c r="L133" s="75"/>
      <c r="M133" s="75"/>
      <c r="N133" s="75"/>
      <c r="O133" s="75"/>
      <c r="P133" s="75"/>
      <c r="Q133" s="75"/>
      <c r="R133" s="91">
        <v>0.3</v>
      </c>
      <c r="S133" s="108"/>
    </row>
    <row r="134" spans="1:19">
      <c r="A134" s="101">
        <v>129</v>
      </c>
      <c r="B134" s="75" t="s">
        <v>1918</v>
      </c>
      <c r="C134" s="102" t="s">
        <v>1919</v>
      </c>
      <c r="D134" s="103" t="s">
        <v>2034</v>
      </c>
      <c r="E134" s="13" t="s">
        <v>2035</v>
      </c>
      <c r="F134" s="75" t="s">
        <v>1925</v>
      </c>
      <c r="G134" s="75" t="s">
        <v>749</v>
      </c>
      <c r="H134" s="104">
        <v>0.1</v>
      </c>
      <c r="I134" s="75"/>
      <c r="J134" s="107"/>
      <c r="K134" s="75">
        <v>2</v>
      </c>
      <c r="L134" s="75"/>
      <c r="M134" s="75"/>
      <c r="N134" s="75">
        <v>4</v>
      </c>
      <c r="O134" s="75"/>
      <c r="P134" s="75"/>
      <c r="Q134" s="75"/>
      <c r="R134" s="91">
        <v>0.4</v>
      </c>
      <c r="S134" s="108"/>
    </row>
    <row r="135" spans="1:19">
      <c r="A135" s="101">
        <v>130</v>
      </c>
      <c r="B135" s="75" t="s">
        <v>1918</v>
      </c>
      <c r="C135" s="102" t="s">
        <v>1919</v>
      </c>
      <c r="D135" s="103" t="s">
        <v>2036</v>
      </c>
      <c r="E135" s="13" t="s">
        <v>2037</v>
      </c>
      <c r="F135" s="75" t="s">
        <v>1922</v>
      </c>
      <c r="G135" s="75" t="s">
        <v>1923</v>
      </c>
      <c r="H135" s="104">
        <v>0.1</v>
      </c>
      <c r="I135" s="75"/>
      <c r="J135" s="107"/>
      <c r="K135" s="75">
        <v>1</v>
      </c>
      <c r="L135" s="75"/>
      <c r="M135" s="75"/>
      <c r="N135" s="75">
        <v>4</v>
      </c>
      <c r="O135" s="75"/>
      <c r="P135" s="75"/>
      <c r="Q135" s="75"/>
      <c r="R135" s="91">
        <v>0.2</v>
      </c>
      <c r="S135" s="108"/>
    </row>
    <row r="136" spans="1:19">
      <c r="A136" s="101">
        <v>131</v>
      </c>
      <c r="B136" s="75" t="s">
        <v>1918</v>
      </c>
      <c r="C136" s="102" t="s">
        <v>1919</v>
      </c>
      <c r="D136" s="103" t="s">
        <v>2036</v>
      </c>
      <c r="E136" s="13" t="s">
        <v>2037</v>
      </c>
      <c r="F136" s="75" t="s">
        <v>801</v>
      </c>
      <c r="G136" s="75" t="s">
        <v>803</v>
      </c>
      <c r="H136" s="104">
        <v>0.1</v>
      </c>
      <c r="I136" s="75"/>
      <c r="J136" s="107"/>
      <c r="K136" s="75">
        <v>2</v>
      </c>
      <c r="L136" s="75"/>
      <c r="M136" s="75"/>
      <c r="N136" s="75">
        <v>4</v>
      </c>
      <c r="O136" s="75"/>
      <c r="P136" s="75"/>
      <c r="Q136" s="75"/>
      <c r="R136" s="91">
        <v>0.4</v>
      </c>
      <c r="S136" s="108"/>
    </row>
    <row r="137" spans="1:19">
      <c r="A137" s="101">
        <v>132</v>
      </c>
      <c r="B137" s="75" t="s">
        <v>1918</v>
      </c>
      <c r="C137" s="102" t="s">
        <v>1919</v>
      </c>
      <c r="D137" s="103" t="s">
        <v>2038</v>
      </c>
      <c r="E137" s="13" t="s">
        <v>2039</v>
      </c>
      <c r="F137" s="75" t="s">
        <v>1922</v>
      </c>
      <c r="G137" s="75" t="s">
        <v>1923</v>
      </c>
      <c r="H137" s="104">
        <v>0.1</v>
      </c>
      <c r="I137" s="75"/>
      <c r="J137" s="107"/>
      <c r="K137" s="75">
        <v>1</v>
      </c>
      <c r="L137" s="75"/>
      <c r="M137" s="75"/>
      <c r="N137" s="75"/>
      <c r="O137" s="75"/>
      <c r="P137" s="75"/>
      <c r="Q137" s="75"/>
      <c r="R137" s="91">
        <v>0.1</v>
      </c>
      <c r="S137" s="108"/>
    </row>
    <row r="138" spans="1:19">
      <c r="A138" s="101">
        <v>133</v>
      </c>
      <c r="B138" s="75" t="s">
        <v>1918</v>
      </c>
      <c r="C138" s="102" t="s">
        <v>1919</v>
      </c>
      <c r="D138" s="103" t="s">
        <v>2038</v>
      </c>
      <c r="E138" s="13" t="s">
        <v>2039</v>
      </c>
      <c r="F138" s="75" t="s">
        <v>803</v>
      </c>
      <c r="G138" s="75" t="s">
        <v>752</v>
      </c>
      <c r="H138" s="104">
        <v>0.9</v>
      </c>
      <c r="I138" s="75"/>
      <c r="J138" s="107"/>
      <c r="K138" s="75">
        <v>3</v>
      </c>
      <c r="L138" s="75"/>
      <c r="M138" s="75"/>
      <c r="N138" s="75"/>
      <c r="O138" s="75"/>
      <c r="P138" s="75"/>
      <c r="Q138" s="75"/>
      <c r="R138" s="91">
        <v>0.4</v>
      </c>
      <c r="S138" s="108"/>
    </row>
    <row r="139" spans="1:19">
      <c r="A139" s="101">
        <v>134</v>
      </c>
      <c r="B139" s="75" t="s">
        <v>1918</v>
      </c>
      <c r="C139" s="102" t="s">
        <v>1919</v>
      </c>
      <c r="D139" s="103" t="s">
        <v>2040</v>
      </c>
      <c r="E139" s="13" t="s">
        <v>2041</v>
      </c>
      <c r="F139" s="75" t="s">
        <v>803</v>
      </c>
      <c r="G139" s="75" t="s">
        <v>1924</v>
      </c>
      <c r="H139" s="104">
        <v>0.1</v>
      </c>
      <c r="I139" s="75">
        <v>35</v>
      </c>
      <c r="J139" s="107"/>
      <c r="K139" s="75"/>
      <c r="L139" s="75"/>
      <c r="M139" s="75"/>
      <c r="N139" s="75"/>
      <c r="O139" s="75"/>
      <c r="P139" s="75"/>
      <c r="Q139" s="75"/>
      <c r="R139" s="91">
        <v>0.5</v>
      </c>
      <c r="S139" s="108"/>
    </row>
    <row r="140" spans="1:19">
      <c r="A140" s="101">
        <v>135</v>
      </c>
      <c r="B140" s="75" t="s">
        <v>1918</v>
      </c>
      <c r="C140" s="102" t="s">
        <v>1919</v>
      </c>
      <c r="D140" s="103" t="s">
        <v>2040</v>
      </c>
      <c r="E140" s="13" t="s">
        <v>2041</v>
      </c>
      <c r="F140" s="75" t="s">
        <v>1929</v>
      </c>
      <c r="G140" s="75" t="s">
        <v>1939</v>
      </c>
      <c r="H140" s="104">
        <v>0.3</v>
      </c>
      <c r="I140" s="75"/>
      <c r="J140" s="107"/>
      <c r="K140" s="75">
        <v>2</v>
      </c>
      <c r="L140" s="75"/>
      <c r="M140" s="75"/>
      <c r="N140" s="75"/>
      <c r="O140" s="75"/>
      <c r="P140" s="75"/>
      <c r="Q140" s="75"/>
      <c r="R140" s="91">
        <v>0.3</v>
      </c>
      <c r="S140" s="108"/>
    </row>
    <row r="141" spans="1:19">
      <c r="A141" s="101">
        <v>136</v>
      </c>
      <c r="B141" s="75" t="s">
        <v>1918</v>
      </c>
      <c r="C141" s="102" t="s">
        <v>1919</v>
      </c>
      <c r="D141" s="103" t="s">
        <v>2040</v>
      </c>
      <c r="E141" s="13" t="s">
        <v>2041</v>
      </c>
      <c r="F141" s="75" t="s">
        <v>834</v>
      </c>
      <c r="G141" s="75" t="s">
        <v>1990</v>
      </c>
      <c r="H141" s="104">
        <v>0.1</v>
      </c>
      <c r="I141" s="75">
        <v>220</v>
      </c>
      <c r="J141" s="107"/>
      <c r="K141" s="75">
        <v>2</v>
      </c>
      <c r="L141" s="75"/>
      <c r="M141" s="75"/>
      <c r="N141" s="75"/>
      <c r="O141" s="75"/>
      <c r="P141" s="75"/>
      <c r="Q141" s="75"/>
      <c r="R141" s="91">
        <v>3.5</v>
      </c>
      <c r="S141" s="108"/>
    </row>
    <row r="142" spans="1:19">
      <c r="A142" s="101">
        <v>137</v>
      </c>
      <c r="B142" s="75" t="s">
        <v>1918</v>
      </c>
      <c r="C142" s="102" t="s">
        <v>1919</v>
      </c>
      <c r="D142" s="103" t="s">
        <v>2040</v>
      </c>
      <c r="E142" s="13" t="s">
        <v>2041</v>
      </c>
      <c r="F142" s="75" t="s">
        <v>834</v>
      </c>
      <c r="G142" s="75" t="s">
        <v>1991</v>
      </c>
      <c r="H142" s="104">
        <v>0.3</v>
      </c>
      <c r="I142" s="75"/>
      <c r="J142" s="107"/>
      <c r="K142" s="75">
        <v>2</v>
      </c>
      <c r="L142" s="75"/>
      <c r="M142" s="75"/>
      <c r="N142" s="75"/>
      <c r="O142" s="75"/>
      <c r="P142" s="75"/>
      <c r="Q142" s="75"/>
      <c r="R142" s="91">
        <v>0.3</v>
      </c>
      <c r="S142" s="108"/>
    </row>
    <row r="143" spans="1:19">
      <c r="A143" s="101">
        <v>138</v>
      </c>
      <c r="B143" s="75" t="s">
        <v>1918</v>
      </c>
      <c r="C143" s="102" t="s">
        <v>1919</v>
      </c>
      <c r="D143" s="103" t="s">
        <v>2040</v>
      </c>
      <c r="E143" s="13" t="s">
        <v>2041</v>
      </c>
      <c r="F143" s="75" t="s">
        <v>1990</v>
      </c>
      <c r="G143" s="75" t="s">
        <v>1959</v>
      </c>
      <c r="H143" s="104">
        <v>0.1</v>
      </c>
      <c r="I143" s="75">
        <v>10</v>
      </c>
      <c r="J143" s="107"/>
      <c r="K143" s="75"/>
      <c r="L143" s="75"/>
      <c r="M143" s="75"/>
      <c r="N143" s="75"/>
      <c r="O143" s="75"/>
      <c r="P143" s="75"/>
      <c r="Q143" s="75"/>
      <c r="R143" s="91">
        <v>0.1</v>
      </c>
      <c r="S143" s="108"/>
    </row>
    <row r="144" spans="1:19">
      <c r="A144" s="101">
        <v>139</v>
      </c>
      <c r="B144" s="75" t="s">
        <v>1918</v>
      </c>
      <c r="C144" s="102" t="s">
        <v>1919</v>
      </c>
      <c r="D144" s="103" t="s">
        <v>2040</v>
      </c>
      <c r="E144" s="13" t="s">
        <v>2041</v>
      </c>
      <c r="F144" s="75" t="s">
        <v>1959</v>
      </c>
      <c r="G144" s="75" t="s">
        <v>1991</v>
      </c>
      <c r="H144" s="104">
        <v>0.1</v>
      </c>
      <c r="I144" s="75">
        <v>35</v>
      </c>
      <c r="J144" s="107"/>
      <c r="K144" s="75"/>
      <c r="L144" s="75"/>
      <c r="M144" s="75"/>
      <c r="N144" s="75"/>
      <c r="O144" s="75"/>
      <c r="P144" s="75"/>
      <c r="Q144" s="75"/>
      <c r="R144" s="91">
        <v>0.5</v>
      </c>
      <c r="S144" s="108"/>
    </row>
    <row r="145" spans="1:19">
      <c r="A145" s="101">
        <v>140</v>
      </c>
      <c r="B145" s="75" t="s">
        <v>1918</v>
      </c>
      <c r="C145" s="102" t="s">
        <v>1919</v>
      </c>
      <c r="D145" s="103" t="s">
        <v>2040</v>
      </c>
      <c r="E145" s="13" t="s">
        <v>2041</v>
      </c>
      <c r="F145" s="75" t="s">
        <v>1960</v>
      </c>
      <c r="G145" s="75" t="s">
        <v>2042</v>
      </c>
      <c r="H145" s="104">
        <v>0.2</v>
      </c>
      <c r="I145" s="75"/>
      <c r="J145" s="107"/>
      <c r="K145" s="75">
        <v>2</v>
      </c>
      <c r="L145" s="75"/>
      <c r="M145" s="75"/>
      <c r="N145" s="75"/>
      <c r="O145" s="75"/>
      <c r="P145" s="75"/>
      <c r="Q145" s="75"/>
      <c r="R145" s="91">
        <v>0.3</v>
      </c>
      <c r="S145" s="108"/>
    </row>
    <row r="146" spans="1:19">
      <c r="A146" s="101">
        <v>141</v>
      </c>
      <c r="B146" s="75" t="s">
        <v>1918</v>
      </c>
      <c r="C146" s="102" t="s">
        <v>1919</v>
      </c>
      <c r="D146" s="103" t="s">
        <v>2040</v>
      </c>
      <c r="E146" s="13" t="s">
        <v>2041</v>
      </c>
      <c r="F146" s="75" t="s">
        <v>2043</v>
      </c>
      <c r="G146" s="75" t="s">
        <v>735</v>
      </c>
      <c r="H146" s="104">
        <v>0.4</v>
      </c>
      <c r="I146" s="75"/>
      <c r="J146" s="107"/>
      <c r="K146" s="75">
        <v>2</v>
      </c>
      <c r="L146" s="75"/>
      <c r="M146" s="75"/>
      <c r="N146" s="75"/>
      <c r="O146" s="75"/>
      <c r="P146" s="75"/>
      <c r="Q146" s="75"/>
      <c r="R146" s="91">
        <v>0.3</v>
      </c>
      <c r="S146" s="108"/>
    </row>
    <row r="147" spans="1:19">
      <c r="A147" s="101">
        <v>142</v>
      </c>
      <c r="B147" s="75" t="s">
        <v>1918</v>
      </c>
      <c r="C147" s="102" t="s">
        <v>1919</v>
      </c>
      <c r="D147" s="103" t="s">
        <v>2040</v>
      </c>
      <c r="E147" s="13" t="s">
        <v>2041</v>
      </c>
      <c r="F147" s="75" t="s">
        <v>2044</v>
      </c>
      <c r="G147" s="75" t="s">
        <v>2045</v>
      </c>
      <c r="H147" s="104">
        <v>0.1</v>
      </c>
      <c r="I147" s="75">
        <v>150</v>
      </c>
      <c r="J147" s="107"/>
      <c r="K147" s="75">
        <v>2</v>
      </c>
      <c r="L147" s="75"/>
      <c r="M147" s="75"/>
      <c r="N147" s="75"/>
      <c r="O147" s="75"/>
      <c r="P147" s="75"/>
      <c r="Q147" s="75"/>
      <c r="R147" s="91">
        <v>2.5</v>
      </c>
      <c r="S147" s="108"/>
    </row>
    <row r="148" spans="1:19">
      <c r="A148" s="101">
        <v>143</v>
      </c>
      <c r="B148" s="75" t="s">
        <v>1918</v>
      </c>
      <c r="C148" s="102" t="s">
        <v>1919</v>
      </c>
      <c r="D148" s="103" t="s">
        <v>2040</v>
      </c>
      <c r="E148" s="13" t="s">
        <v>2041</v>
      </c>
      <c r="F148" s="75" t="s">
        <v>2043</v>
      </c>
      <c r="G148" s="75" t="s">
        <v>732</v>
      </c>
      <c r="H148" s="104">
        <v>0.5</v>
      </c>
      <c r="I148" s="75"/>
      <c r="J148" s="107"/>
      <c r="K148" s="75">
        <v>2</v>
      </c>
      <c r="L148" s="75"/>
      <c r="M148" s="75"/>
      <c r="N148" s="75"/>
      <c r="O148" s="75"/>
      <c r="P148" s="75"/>
      <c r="Q148" s="75"/>
      <c r="R148" s="91">
        <v>0.3</v>
      </c>
      <c r="S148" s="108"/>
    </row>
    <row r="149" spans="1:19">
      <c r="A149" s="101">
        <v>144</v>
      </c>
      <c r="B149" s="75" t="s">
        <v>1918</v>
      </c>
      <c r="C149" s="102" t="s">
        <v>1919</v>
      </c>
      <c r="D149" s="103" t="s">
        <v>2046</v>
      </c>
      <c r="E149" s="13" t="s">
        <v>2047</v>
      </c>
      <c r="F149" s="75" t="s">
        <v>1922</v>
      </c>
      <c r="G149" s="75" t="s">
        <v>1923</v>
      </c>
      <c r="H149" s="104">
        <v>0.1</v>
      </c>
      <c r="I149" s="75"/>
      <c r="J149" s="107"/>
      <c r="K149" s="75">
        <v>1</v>
      </c>
      <c r="L149" s="75"/>
      <c r="M149" s="75"/>
      <c r="N149" s="75"/>
      <c r="O149" s="75"/>
      <c r="P149" s="75"/>
      <c r="Q149" s="75"/>
      <c r="R149" s="91">
        <v>0.1</v>
      </c>
      <c r="S149" s="108"/>
    </row>
    <row r="150" spans="1:19">
      <c r="A150" s="101">
        <v>145</v>
      </c>
      <c r="B150" s="75" t="s">
        <v>1918</v>
      </c>
      <c r="C150" s="102" t="s">
        <v>1919</v>
      </c>
      <c r="D150" s="103" t="s">
        <v>2046</v>
      </c>
      <c r="E150" s="13" t="s">
        <v>2047</v>
      </c>
      <c r="F150" s="75" t="s">
        <v>805</v>
      </c>
      <c r="G150" s="75" t="s">
        <v>749</v>
      </c>
      <c r="H150" s="104">
        <v>1</v>
      </c>
      <c r="I150" s="75"/>
      <c r="J150" s="107"/>
      <c r="K150" s="75">
        <v>2</v>
      </c>
      <c r="L150" s="75"/>
      <c r="M150" s="75"/>
      <c r="N150" s="75"/>
      <c r="O150" s="75"/>
      <c r="P150" s="75"/>
      <c r="Q150" s="75"/>
      <c r="R150" s="91">
        <v>0.3</v>
      </c>
      <c r="S150" s="108"/>
    </row>
    <row r="151" spans="1:19">
      <c r="A151" s="101">
        <v>146</v>
      </c>
      <c r="B151" s="75" t="s">
        <v>1918</v>
      </c>
      <c r="C151" s="102" t="s">
        <v>1919</v>
      </c>
      <c r="D151" s="103" t="s">
        <v>2046</v>
      </c>
      <c r="E151" s="13" t="s">
        <v>2047</v>
      </c>
      <c r="F151" s="75" t="s">
        <v>805</v>
      </c>
      <c r="G151" s="75" t="s">
        <v>752</v>
      </c>
      <c r="H151" s="104">
        <v>1.5</v>
      </c>
      <c r="I151" s="75"/>
      <c r="J151" s="107"/>
      <c r="K151" s="75">
        <v>2</v>
      </c>
      <c r="L151" s="75"/>
      <c r="M151" s="75"/>
      <c r="N151" s="75"/>
      <c r="O151" s="75"/>
      <c r="P151" s="75"/>
      <c r="Q151" s="75"/>
      <c r="R151" s="91">
        <v>0.3</v>
      </c>
      <c r="S151" s="108"/>
    </row>
    <row r="152" spans="1:19">
      <c r="A152" s="101">
        <v>147</v>
      </c>
      <c r="B152" s="75" t="s">
        <v>1918</v>
      </c>
      <c r="C152" s="102" t="s">
        <v>1919</v>
      </c>
      <c r="D152" s="103" t="s">
        <v>2046</v>
      </c>
      <c r="E152" s="13" t="s">
        <v>2047</v>
      </c>
      <c r="F152" s="75" t="s">
        <v>1926</v>
      </c>
      <c r="G152" s="75" t="s">
        <v>1927</v>
      </c>
      <c r="H152" s="104">
        <v>0.1</v>
      </c>
      <c r="I152" s="75"/>
      <c r="J152" s="107"/>
      <c r="K152" s="75">
        <v>2</v>
      </c>
      <c r="L152" s="75"/>
      <c r="M152" s="75"/>
      <c r="N152" s="75"/>
      <c r="O152" s="75"/>
      <c r="P152" s="75"/>
      <c r="Q152" s="75"/>
      <c r="R152" s="91">
        <v>0.3</v>
      </c>
      <c r="S152" s="108"/>
    </row>
    <row r="153" spans="1:19">
      <c r="A153" s="101">
        <v>148</v>
      </c>
      <c r="B153" s="75" t="s">
        <v>1918</v>
      </c>
      <c r="C153" s="102" t="s">
        <v>1919</v>
      </c>
      <c r="D153" s="103" t="s">
        <v>2048</v>
      </c>
      <c r="E153" s="13" t="s">
        <v>2049</v>
      </c>
      <c r="F153" s="75" t="s">
        <v>1922</v>
      </c>
      <c r="G153" s="75" t="s">
        <v>1923</v>
      </c>
      <c r="H153" s="104">
        <v>0.1</v>
      </c>
      <c r="I153" s="75"/>
      <c r="J153" s="107"/>
      <c r="K153" s="75">
        <v>1</v>
      </c>
      <c r="L153" s="75"/>
      <c r="M153" s="75"/>
      <c r="N153" s="75"/>
      <c r="O153" s="75"/>
      <c r="P153" s="75"/>
      <c r="Q153" s="75"/>
      <c r="R153" s="91">
        <v>0.1</v>
      </c>
      <c r="S153" s="108"/>
    </row>
    <row r="154" spans="1:19">
      <c r="A154" s="101">
        <v>149</v>
      </c>
      <c r="B154" s="75" t="s">
        <v>1918</v>
      </c>
      <c r="C154" s="102" t="s">
        <v>1919</v>
      </c>
      <c r="D154" s="103" t="s">
        <v>2048</v>
      </c>
      <c r="E154" s="13" t="s">
        <v>2049</v>
      </c>
      <c r="F154" s="75" t="s">
        <v>1926</v>
      </c>
      <c r="G154" s="75" t="s">
        <v>1927</v>
      </c>
      <c r="H154" s="104">
        <v>0.1</v>
      </c>
      <c r="I154" s="75"/>
      <c r="J154" s="107"/>
      <c r="K154" s="75">
        <v>1</v>
      </c>
      <c r="L154" s="75"/>
      <c r="M154" s="75"/>
      <c r="N154" s="75">
        <v>4</v>
      </c>
      <c r="O154" s="75"/>
      <c r="P154" s="75"/>
      <c r="Q154" s="75"/>
      <c r="R154" s="91">
        <v>0.2</v>
      </c>
      <c r="S154" s="108"/>
    </row>
    <row r="155" spans="1:19">
      <c r="A155" s="101">
        <v>150</v>
      </c>
      <c r="B155" s="75" t="s">
        <v>1918</v>
      </c>
      <c r="C155" s="102" t="s">
        <v>1919</v>
      </c>
      <c r="D155" s="103" t="s">
        <v>2050</v>
      </c>
      <c r="E155" s="13" t="s">
        <v>2051</v>
      </c>
      <c r="F155" s="75" t="s">
        <v>1922</v>
      </c>
      <c r="G155" s="75" t="s">
        <v>1923</v>
      </c>
      <c r="H155" s="104">
        <v>0.1</v>
      </c>
      <c r="I155" s="75"/>
      <c r="J155" s="107"/>
      <c r="K155" s="75">
        <v>1</v>
      </c>
      <c r="L155" s="75"/>
      <c r="M155" s="75"/>
      <c r="N155" s="75">
        <v>4</v>
      </c>
      <c r="O155" s="75"/>
      <c r="P155" s="75"/>
      <c r="Q155" s="75"/>
      <c r="R155" s="91">
        <v>0.2</v>
      </c>
      <c r="S155" s="108"/>
    </row>
    <row r="156" spans="1:19">
      <c r="A156" s="101">
        <v>151</v>
      </c>
      <c r="B156" s="75" t="s">
        <v>1918</v>
      </c>
      <c r="C156" s="102" t="s">
        <v>1919</v>
      </c>
      <c r="D156" s="103" t="s">
        <v>2050</v>
      </c>
      <c r="E156" s="13" t="s">
        <v>2051</v>
      </c>
      <c r="F156" s="75" t="s">
        <v>805</v>
      </c>
      <c r="G156" s="75" t="s">
        <v>836</v>
      </c>
      <c r="H156" s="104">
        <v>0.1</v>
      </c>
      <c r="I156" s="75">
        <v>15</v>
      </c>
      <c r="J156" s="107"/>
      <c r="K156" s="75"/>
      <c r="L156" s="75"/>
      <c r="M156" s="75"/>
      <c r="N156" s="75"/>
      <c r="O156" s="75"/>
      <c r="P156" s="75"/>
      <c r="Q156" s="75"/>
      <c r="R156" s="91">
        <v>0.2</v>
      </c>
      <c r="S156" s="108"/>
    </row>
    <row r="157" spans="1:19">
      <c r="A157" s="101">
        <v>152</v>
      </c>
      <c r="B157" s="75" t="s">
        <v>1918</v>
      </c>
      <c r="C157" s="102" t="s">
        <v>1919</v>
      </c>
      <c r="D157" s="103" t="s">
        <v>2050</v>
      </c>
      <c r="E157" s="13" t="s">
        <v>2051</v>
      </c>
      <c r="F157" s="75" t="s">
        <v>836</v>
      </c>
      <c r="G157" s="75" t="s">
        <v>806</v>
      </c>
      <c r="H157" s="104">
        <v>0.1</v>
      </c>
      <c r="I157" s="75">
        <v>100</v>
      </c>
      <c r="J157" s="107"/>
      <c r="K157" s="75">
        <v>2</v>
      </c>
      <c r="L157" s="75"/>
      <c r="M157" s="75"/>
      <c r="N157" s="75"/>
      <c r="O157" s="75"/>
      <c r="P157" s="75"/>
      <c r="Q157" s="75"/>
      <c r="R157" s="91">
        <v>1.7</v>
      </c>
      <c r="S157" s="108"/>
    </row>
    <row r="158" spans="1:19">
      <c r="A158" s="101">
        <v>153</v>
      </c>
      <c r="B158" s="75" t="s">
        <v>1918</v>
      </c>
      <c r="C158" s="102" t="s">
        <v>1919</v>
      </c>
      <c r="D158" s="103" t="s">
        <v>2050</v>
      </c>
      <c r="E158" s="13" t="s">
        <v>2051</v>
      </c>
      <c r="F158" s="75" t="s">
        <v>826</v>
      </c>
      <c r="G158" s="75" t="s">
        <v>752</v>
      </c>
      <c r="H158" s="104">
        <v>0.3</v>
      </c>
      <c r="I158" s="75"/>
      <c r="J158" s="107"/>
      <c r="K158" s="75">
        <v>2</v>
      </c>
      <c r="L158" s="75"/>
      <c r="M158" s="75"/>
      <c r="N158" s="75"/>
      <c r="O158" s="75"/>
      <c r="P158" s="75"/>
      <c r="Q158" s="75"/>
      <c r="R158" s="91">
        <v>0.3</v>
      </c>
      <c r="S158" s="108"/>
    </row>
    <row r="159" spans="1:19">
      <c r="A159" s="101">
        <v>154</v>
      </c>
      <c r="B159" s="75" t="s">
        <v>1918</v>
      </c>
      <c r="C159" s="102" t="s">
        <v>1919</v>
      </c>
      <c r="D159" s="103" t="s">
        <v>2050</v>
      </c>
      <c r="E159" s="13" t="s">
        <v>2051</v>
      </c>
      <c r="F159" s="75" t="s">
        <v>2007</v>
      </c>
      <c r="G159" s="75" t="s">
        <v>1928</v>
      </c>
      <c r="H159" s="104">
        <v>0.1</v>
      </c>
      <c r="I159" s="75"/>
      <c r="J159" s="107"/>
      <c r="K159" s="75">
        <v>2</v>
      </c>
      <c r="L159" s="75"/>
      <c r="M159" s="75"/>
      <c r="N159" s="75">
        <v>4</v>
      </c>
      <c r="O159" s="75"/>
      <c r="P159" s="75"/>
      <c r="Q159" s="75"/>
      <c r="R159" s="91">
        <v>0.4</v>
      </c>
      <c r="S159" s="108"/>
    </row>
    <row r="160" spans="1:19">
      <c r="A160" s="101">
        <v>155</v>
      </c>
      <c r="B160" s="75" t="s">
        <v>1918</v>
      </c>
      <c r="C160" s="102" t="s">
        <v>1919</v>
      </c>
      <c r="D160" s="103" t="s">
        <v>2050</v>
      </c>
      <c r="E160" s="13" t="s">
        <v>2051</v>
      </c>
      <c r="F160" s="75" t="s">
        <v>2007</v>
      </c>
      <c r="G160" s="75" t="s">
        <v>1938</v>
      </c>
      <c r="H160" s="104">
        <v>0.4</v>
      </c>
      <c r="I160" s="75">
        <v>400</v>
      </c>
      <c r="J160" s="107"/>
      <c r="K160" s="75">
        <v>2</v>
      </c>
      <c r="L160" s="75"/>
      <c r="M160" s="75"/>
      <c r="N160" s="75"/>
      <c r="O160" s="75"/>
      <c r="P160" s="75"/>
      <c r="Q160" s="75"/>
      <c r="R160" s="91">
        <v>6.1</v>
      </c>
      <c r="S160" s="108"/>
    </row>
    <row r="161" spans="1:19">
      <c r="A161" s="101">
        <v>156</v>
      </c>
      <c r="B161" s="75" t="s">
        <v>1918</v>
      </c>
      <c r="C161" s="102" t="s">
        <v>1919</v>
      </c>
      <c r="D161" s="103" t="s">
        <v>2050</v>
      </c>
      <c r="E161" s="13" t="s">
        <v>2051</v>
      </c>
      <c r="F161" s="75" t="s">
        <v>1960</v>
      </c>
      <c r="G161" s="75" t="s">
        <v>2031</v>
      </c>
      <c r="H161" s="104">
        <v>0.1</v>
      </c>
      <c r="I161" s="75"/>
      <c r="J161" s="107"/>
      <c r="K161" s="75">
        <v>1</v>
      </c>
      <c r="L161" s="75"/>
      <c r="M161" s="75"/>
      <c r="N161" s="75">
        <v>4</v>
      </c>
      <c r="O161" s="75"/>
      <c r="P161" s="75"/>
      <c r="Q161" s="75"/>
      <c r="R161" s="91">
        <v>0.2</v>
      </c>
      <c r="S161" s="108"/>
    </row>
    <row r="162" spans="1:19">
      <c r="A162" s="101">
        <v>157</v>
      </c>
      <c r="B162" s="75" t="s">
        <v>1918</v>
      </c>
      <c r="C162" s="102" t="s">
        <v>1919</v>
      </c>
      <c r="D162" s="103" t="s">
        <v>2052</v>
      </c>
      <c r="E162" s="13" t="s">
        <v>2053</v>
      </c>
      <c r="F162" s="75" t="s">
        <v>1922</v>
      </c>
      <c r="G162" s="75" t="s">
        <v>1923</v>
      </c>
      <c r="H162" s="104">
        <v>0.1</v>
      </c>
      <c r="I162" s="75"/>
      <c r="J162" s="107"/>
      <c r="K162" s="75">
        <v>1</v>
      </c>
      <c r="L162" s="75"/>
      <c r="M162" s="75"/>
      <c r="N162" s="75">
        <v>4</v>
      </c>
      <c r="O162" s="75"/>
      <c r="P162" s="75"/>
      <c r="Q162" s="75"/>
      <c r="R162" s="91">
        <v>0.2</v>
      </c>
      <c r="S162" s="108"/>
    </row>
    <row r="163" spans="1:19">
      <c r="A163" s="101">
        <v>158</v>
      </c>
      <c r="B163" s="75" t="s">
        <v>1918</v>
      </c>
      <c r="C163" s="102" t="s">
        <v>1919</v>
      </c>
      <c r="D163" s="103" t="s">
        <v>2052</v>
      </c>
      <c r="E163" s="13" t="s">
        <v>2053</v>
      </c>
      <c r="F163" s="75" t="s">
        <v>761</v>
      </c>
      <c r="G163" s="75" t="s">
        <v>1925</v>
      </c>
      <c r="H163" s="104">
        <v>1.1</v>
      </c>
      <c r="I163" s="75">
        <v>1100</v>
      </c>
      <c r="J163" s="107"/>
      <c r="K163" s="75">
        <v>2</v>
      </c>
      <c r="L163" s="75"/>
      <c r="M163" s="75"/>
      <c r="N163" s="75"/>
      <c r="O163" s="75"/>
      <c r="P163" s="75"/>
      <c r="Q163" s="75"/>
      <c r="R163" s="91">
        <v>16.2</v>
      </c>
      <c r="S163" s="108"/>
    </row>
    <row r="164" spans="1:19">
      <c r="A164" s="101">
        <v>159</v>
      </c>
      <c r="B164" s="75" t="s">
        <v>1918</v>
      </c>
      <c r="C164" s="102" t="s">
        <v>1919</v>
      </c>
      <c r="D164" s="103" t="s">
        <v>2052</v>
      </c>
      <c r="E164" s="13" t="s">
        <v>2053</v>
      </c>
      <c r="F164" s="75" t="s">
        <v>828</v>
      </c>
      <c r="G164" s="75" t="s">
        <v>1938</v>
      </c>
      <c r="H164" s="104">
        <v>2.5</v>
      </c>
      <c r="I164" s="75"/>
      <c r="J164" s="107"/>
      <c r="K164" s="75">
        <v>2</v>
      </c>
      <c r="L164" s="75"/>
      <c r="M164" s="75"/>
      <c r="N164" s="75"/>
      <c r="O164" s="75"/>
      <c r="P164" s="75"/>
      <c r="Q164" s="75"/>
      <c r="R164" s="91">
        <v>0.3</v>
      </c>
      <c r="S164" s="108"/>
    </row>
    <row r="165" spans="1:19">
      <c r="A165" s="101">
        <v>160</v>
      </c>
      <c r="B165" s="75" t="s">
        <v>1918</v>
      </c>
      <c r="C165" s="102" t="s">
        <v>1919</v>
      </c>
      <c r="D165" s="103" t="s">
        <v>2052</v>
      </c>
      <c r="E165" s="13" t="s">
        <v>2053</v>
      </c>
      <c r="F165" s="75" t="s">
        <v>811</v>
      </c>
      <c r="G165" s="75" t="s">
        <v>1937</v>
      </c>
      <c r="H165" s="104">
        <v>0.5</v>
      </c>
      <c r="I165" s="75"/>
      <c r="J165" s="107"/>
      <c r="K165" s="75">
        <v>2</v>
      </c>
      <c r="L165" s="75"/>
      <c r="M165" s="75"/>
      <c r="N165" s="75"/>
      <c r="O165" s="75"/>
      <c r="P165" s="75"/>
      <c r="Q165" s="75"/>
      <c r="R165" s="91">
        <v>0.3</v>
      </c>
      <c r="S165" s="108"/>
    </row>
    <row r="166" spans="1:19">
      <c r="A166" s="101">
        <v>161</v>
      </c>
      <c r="B166" s="75" t="s">
        <v>1918</v>
      </c>
      <c r="C166" s="102" t="s">
        <v>1919</v>
      </c>
      <c r="D166" s="103" t="s">
        <v>2052</v>
      </c>
      <c r="E166" s="13" t="s">
        <v>2053</v>
      </c>
      <c r="F166" s="75" t="s">
        <v>811</v>
      </c>
      <c r="G166" s="75" t="s">
        <v>752</v>
      </c>
      <c r="H166" s="104">
        <v>0.1</v>
      </c>
      <c r="I166" s="75">
        <v>100</v>
      </c>
      <c r="J166" s="107"/>
      <c r="K166" s="75">
        <v>2</v>
      </c>
      <c r="L166" s="75"/>
      <c r="M166" s="75"/>
      <c r="N166" s="75"/>
      <c r="O166" s="75"/>
      <c r="P166" s="75"/>
      <c r="Q166" s="75"/>
      <c r="R166" s="91">
        <v>1.7</v>
      </c>
      <c r="S166" s="108"/>
    </row>
    <row r="167" spans="1:19">
      <c r="A167" s="101">
        <v>162</v>
      </c>
      <c r="B167" s="75" t="s">
        <v>1918</v>
      </c>
      <c r="C167" s="102" t="s">
        <v>1919</v>
      </c>
      <c r="D167" s="103" t="s">
        <v>2052</v>
      </c>
      <c r="E167" s="13" t="s">
        <v>2053</v>
      </c>
      <c r="F167" s="75" t="s">
        <v>1929</v>
      </c>
      <c r="G167" s="75" t="s">
        <v>2001</v>
      </c>
      <c r="H167" s="104">
        <v>0.1</v>
      </c>
      <c r="I167" s="75">
        <v>60</v>
      </c>
      <c r="J167" s="107"/>
      <c r="K167" s="75"/>
      <c r="L167" s="75"/>
      <c r="M167" s="75"/>
      <c r="N167" s="75"/>
      <c r="O167" s="75"/>
      <c r="P167" s="75"/>
      <c r="Q167" s="75"/>
      <c r="R167" s="91">
        <v>0.9</v>
      </c>
      <c r="S167" s="108"/>
    </row>
    <row r="168" spans="1:19">
      <c r="A168" s="101">
        <v>163</v>
      </c>
      <c r="B168" s="75" t="s">
        <v>1918</v>
      </c>
      <c r="C168" s="102" t="s">
        <v>1919</v>
      </c>
      <c r="D168" s="103" t="s">
        <v>2052</v>
      </c>
      <c r="E168" s="5" t="s">
        <v>2054</v>
      </c>
      <c r="F168" s="75" t="s">
        <v>1922</v>
      </c>
      <c r="G168" s="75" t="s">
        <v>1923</v>
      </c>
      <c r="H168" s="104">
        <v>0.1</v>
      </c>
      <c r="I168" s="75"/>
      <c r="J168" s="107"/>
      <c r="K168" s="75">
        <v>1</v>
      </c>
      <c r="L168" s="75"/>
      <c r="M168" s="75"/>
      <c r="N168" s="75"/>
      <c r="O168" s="75"/>
      <c r="P168" s="75"/>
      <c r="Q168" s="75"/>
      <c r="R168" s="91">
        <v>0.1</v>
      </c>
      <c r="S168" s="108"/>
    </row>
    <row r="169" spans="1:19">
      <c r="A169" s="101">
        <v>164</v>
      </c>
      <c r="B169" s="75" t="s">
        <v>1918</v>
      </c>
      <c r="C169" s="102" t="s">
        <v>1919</v>
      </c>
      <c r="D169" s="103" t="s">
        <v>2052</v>
      </c>
      <c r="E169" s="5" t="s">
        <v>2055</v>
      </c>
      <c r="F169" s="75" t="s">
        <v>1922</v>
      </c>
      <c r="G169" s="75" t="s">
        <v>1923</v>
      </c>
      <c r="H169" s="104">
        <v>0.1</v>
      </c>
      <c r="I169" s="75"/>
      <c r="J169" s="107"/>
      <c r="K169" s="75">
        <v>1</v>
      </c>
      <c r="L169" s="75"/>
      <c r="M169" s="75"/>
      <c r="N169" s="75">
        <v>4</v>
      </c>
      <c r="O169" s="75"/>
      <c r="P169" s="75"/>
      <c r="Q169" s="75"/>
      <c r="R169" s="91">
        <v>0.2</v>
      </c>
      <c r="S169" s="108"/>
    </row>
    <row r="170" spans="1:19">
      <c r="A170" s="101">
        <v>165</v>
      </c>
      <c r="B170" s="75" t="s">
        <v>1918</v>
      </c>
      <c r="C170" s="102" t="s">
        <v>1919</v>
      </c>
      <c r="D170" s="103" t="s">
        <v>2052</v>
      </c>
      <c r="E170" s="5" t="s">
        <v>2055</v>
      </c>
      <c r="F170" s="75" t="s">
        <v>1923</v>
      </c>
      <c r="G170" s="75" t="s">
        <v>813</v>
      </c>
      <c r="H170" s="104">
        <v>0.1</v>
      </c>
      <c r="I170" s="75"/>
      <c r="J170" s="107"/>
      <c r="K170" s="75">
        <v>1</v>
      </c>
      <c r="L170" s="75"/>
      <c r="M170" s="75"/>
      <c r="N170" s="75">
        <v>4</v>
      </c>
      <c r="O170" s="75"/>
      <c r="P170" s="75"/>
      <c r="Q170" s="75"/>
      <c r="R170" s="91">
        <v>0.2</v>
      </c>
      <c r="S170" s="108"/>
    </row>
    <row r="171" spans="1:19">
      <c r="A171" s="101">
        <v>166</v>
      </c>
      <c r="B171" s="75" t="s">
        <v>1918</v>
      </c>
      <c r="C171" s="102" t="s">
        <v>1919</v>
      </c>
      <c r="D171" s="103" t="s">
        <v>2052</v>
      </c>
      <c r="E171" s="5" t="s">
        <v>2055</v>
      </c>
      <c r="F171" s="75" t="s">
        <v>1922</v>
      </c>
      <c r="G171" s="75" t="s">
        <v>1923</v>
      </c>
      <c r="H171" s="104">
        <v>0.1</v>
      </c>
      <c r="I171" s="75"/>
      <c r="J171" s="107"/>
      <c r="K171" s="75">
        <v>1</v>
      </c>
      <c r="L171" s="75"/>
      <c r="M171" s="75"/>
      <c r="N171" s="75">
        <v>4</v>
      </c>
      <c r="O171" s="75"/>
      <c r="P171" s="75"/>
      <c r="Q171" s="75"/>
      <c r="R171" s="91">
        <v>0.2</v>
      </c>
      <c r="S171" s="108"/>
    </row>
    <row r="172" spans="1:19">
      <c r="A172" s="101">
        <v>167</v>
      </c>
      <c r="B172" s="75" t="s">
        <v>1918</v>
      </c>
      <c r="C172" s="102" t="s">
        <v>1919</v>
      </c>
      <c r="D172" s="103" t="s">
        <v>2052</v>
      </c>
      <c r="E172" s="5" t="s">
        <v>2055</v>
      </c>
      <c r="F172" s="75" t="s">
        <v>1923</v>
      </c>
      <c r="G172" s="75" t="s">
        <v>813</v>
      </c>
      <c r="H172" s="104">
        <v>0.1</v>
      </c>
      <c r="I172" s="75"/>
      <c r="J172" s="107"/>
      <c r="K172" s="75">
        <v>2</v>
      </c>
      <c r="L172" s="75"/>
      <c r="M172" s="75"/>
      <c r="N172" s="75"/>
      <c r="O172" s="75"/>
      <c r="P172" s="75"/>
      <c r="Q172" s="75"/>
      <c r="R172" s="91">
        <v>0.3</v>
      </c>
      <c r="S172" s="108"/>
    </row>
    <row r="173" spans="1:19">
      <c r="A173" s="101">
        <v>168</v>
      </c>
      <c r="B173" s="75" t="s">
        <v>1918</v>
      </c>
      <c r="C173" s="102" t="s">
        <v>1919</v>
      </c>
      <c r="D173" s="103" t="s">
        <v>2052</v>
      </c>
      <c r="E173" s="5" t="s">
        <v>2055</v>
      </c>
      <c r="F173" s="75" t="s">
        <v>826</v>
      </c>
      <c r="G173" s="75" t="s">
        <v>811</v>
      </c>
      <c r="H173" s="104">
        <v>0.2</v>
      </c>
      <c r="I173" s="75"/>
      <c r="J173" s="107"/>
      <c r="K173" s="75">
        <v>2</v>
      </c>
      <c r="L173" s="75"/>
      <c r="M173" s="75"/>
      <c r="N173" s="75"/>
      <c r="O173" s="75"/>
      <c r="P173" s="75"/>
      <c r="Q173" s="75"/>
      <c r="R173" s="91">
        <v>0.3</v>
      </c>
      <c r="S173" s="108"/>
    </row>
    <row r="174" spans="1:19">
      <c r="A174" s="101">
        <v>169</v>
      </c>
      <c r="B174" s="75" t="s">
        <v>1918</v>
      </c>
      <c r="C174" s="102" t="s">
        <v>1919</v>
      </c>
      <c r="D174" s="103" t="s">
        <v>2056</v>
      </c>
      <c r="E174" s="13" t="s">
        <v>2057</v>
      </c>
      <c r="F174" s="75" t="s">
        <v>1922</v>
      </c>
      <c r="G174" s="75" t="s">
        <v>1923</v>
      </c>
      <c r="H174" s="104">
        <v>0.1</v>
      </c>
      <c r="I174" s="75"/>
      <c r="J174" s="107"/>
      <c r="K174" s="75">
        <v>1</v>
      </c>
      <c r="L174" s="75"/>
      <c r="M174" s="75"/>
      <c r="N174" s="75">
        <v>4</v>
      </c>
      <c r="O174" s="75"/>
      <c r="P174" s="75"/>
      <c r="Q174" s="75"/>
      <c r="R174" s="91">
        <v>0.2</v>
      </c>
      <c r="S174" s="108"/>
    </row>
    <row r="175" spans="1:19">
      <c r="A175" s="101">
        <v>170</v>
      </c>
      <c r="B175" s="75" t="s">
        <v>1918</v>
      </c>
      <c r="C175" s="102" t="s">
        <v>1919</v>
      </c>
      <c r="D175" s="103" t="s">
        <v>2056</v>
      </c>
      <c r="E175" s="13" t="s">
        <v>2057</v>
      </c>
      <c r="F175" s="75" t="s">
        <v>748</v>
      </c>
      <c r="G175" s="75" t="s">
        <v>1925</v>
      </c>
      <c r="H175" s="104">
        <v>0.1</v>
      </c>
      <c r="I175" s="75">
        <v>50</v>
      </c>
      <c r="J175" s="107"/>
      <c r="K175" s="75"/>
      <c r="L175" s="75"/>
      <c r="M175" s="75"/>
      <c r="N175" s="75"/>
      <c r="O175" s="75"/>
      <c r="P175" s="75"/>
      <c r="Q175" s="75"/>
      <c r="R175" s="91">
        <v>0.7</v>
      </c>
      <c r="S175" s="108"/>
    </row>
    <row r="176" spans="1:19">
      <c r="A176" s="101">
        <v>171</v>
      </c>
      <c r="B176" s="75" t="s">
        <v>1918</v>
      </c>
      <c r="C176" s="102" t="s">
        <v>1919</v>
      </c>
      <c r="D176" s="103" t="s">
        <v>2058</v>
      </c>
      <c r="E176" s="13" t="s">
        <v>2059</v>
      </c>
      <c r="F176" s="75" t="s">
        <v>1922</v>
      </c>
      <c r="G176" s="75" t="s">
        <v>1923</v>
      </c>
      <c r="H176" s="104">
        <v>0.1</v>
      </c>
      <c r="I176" s="75"/>
      <c r="J176" s="107"/>
      <c r="K176" s="75">
        <v>1</v>
      </c>
      <c r="L176" s="75"/>
      <c r="M176" s="75"/>
      <c r="N176" s="75">
        <v>4</v>
      </c>
      <c r="O176" s="75"/>
      <c r="P176" s="75"/>
      <c r="Q176" s="75"/>
      <c r="R176" s="91">
        <v>0.2</v>
      </c>
      <c r="S176" s="108"/>
    </row>
    <row r="177" spans="1:19">
      <c r="A177" s="101">
        <v>172</v>
      </c>
      <c r="B177" s="75" t="s">
        <v>1918</v>
      </c>
      <c r="C177" s="102" t="s">
        <v>1919</v>
      </c>
      <c r="D177" s="103" t="s">
        <v>2058</v>
      </c>
      <c r="E177" s="13" t="s">
        <v>2059</v>
      </c>
      <c r="F177" s="75" t="s">
        <v>828</v>
      </c>
      <c r="G177" s="75" t="s">
        <v>801</v>
      </c>
      <c r="H177" s="104">
        <v>0.6</v>
      </c>
      <c r="I177" s="75"/>
      <c r="J177" s="107"/>
      <c r="K177" s="75">
        <v>2</v>
      </c>
      <c r="L177" s="75"/>
      <c r="M177" s="75"/>
      <c r="N177" s="75"/>
      <c r="O177" s="75"/>
      <c r="P177" s="75"/>
      <c r="Q177" s="75"/>
      <c r="R177" s="91">
        <v>0.3</v>
      </c>
      <c r="S177" s="108"/>
    </row>
    <row r="178" spans="1:19">
      <c r="A178" s="101">
        <v>173</v>
      </c>
      <c r="B178" s="75" t="s">
        <v>1918</v>
      </c>
      <c r="C178" s="102" t="s">
        <v>1919</v>
      </c>
      <c r="D178" s="103" t="s">
        <v>2058</v>
      </c>
      <c r="E178" s="13" t="s">
        <v>2059</v>
      </c>
      <c r="F178" s="75" t="s">
        <v>801</v>
      </c>
      <c r="G178" s="75" t="s">
        <v>803</v>
      </c>
      <c r="H178" s="104">
        <v>0.1</v>
      </c>
      <c r="I178" s="75"/>
      <c r="J178" s="107"/>
      <c r="K178" s="75">
        <v>1</v>
      </c>
      <c r="L178" s="75"/>
      <c r="M178" s="75"/>
      <c r="N178" s="75"/>
      <c r="O178" s="75"/>
      <c r="P178" s="75"/>
      <c r="Q178" s="75"/>
      <c r="R178" s="91">
        <v>0.1</v>
      </c>
      <c r="S178" s="108"/>
    </row>
    <row r="179" spans="1:19">
      <c r="A179" s="101">
        <v>174</v>
      </c>
      <c r="B179" s="75" t="s">
        <v>1918</v>
      </c>
      <c r="C179" s="102" t="s">
        <v>1919</v>
      </c>
      <c r="D179" s="103" t="s">
        <v>2058</v>
      </c>
      <c r="E179" s="13" t="s">
        <v>2059</v>
      </c>
      <c r="F179" s="75" t="s">
        <v>749</v>
      </c>
      <c r="G179" s="75" t="s">
        <v>751</v>
      </c>
      <c r="H179" s="104">
        <v>0.1</v>
      </c>
      <c r="I179" s="75"/>
      <c r="J179" s="107"/>
      <c r="K179" s="75">
        <v>2</v>
      </c>
      <c r="L179" s="75"/>
      <c r="M179" s="75"/>
      <c r="N179" s="75"/>
      <c r="O179" s="75"/>
      <c r="P179" s="75"/>
      <c r="Q179" s="75"/>
      <c r="R179" s="91">
        <v>0.3</v>
      </c>
      <c r="S179" s="108"/>
    </row>
    <row r="180" spans="1:19">
      <c r="A180" s="101">
        <v>175</v>
      </c>
      <c r="B180" s="75" t="s">
        <v>1918</v>
      </c>
      <c r="C180" s="102" t="s">
        <v>1919</v>
      </c>
      <c r="D180" s="103" t="s">
        <v>2058</v>
      </c>
      <c r="E180" s="13" t="s">
        <v>2059</v>
      </c>
      <c r="F180" s="75" t="s">
        <v>2060</v>
      </c>
      <c r="G180" s="75" t="s">
        <v>2061</v>
      </c>
      <c r="H180" s="104">
        <v>0.2</v>
      </c>
      <c r="I180" s="75"/>
      <c r="J180" s="107"/>
      <c r="K180" s="75">
        <v>2</v>
      </c>
      <c r="L180" s="75"/>
      <c r="M180" s="75"/>
      <c r="N180" s="75"/>
      <c r="O180" s="75"/>
      <c r="P180" s="75"/>
      <c r="Q180" s="75"/>
      <c r="R180" s="91">
        <v>0.3</v>
      </c>
      <c r="S180" s="108"/>
    </row>
    <row r="181" spans="1:19">
      <c r="A181" s="101">
        <v>176</v>
      </c>
      <c r="B181" s="75" t="s">
        <v>1918</v>
      </c>
      <c r="C181" s="102" t="s">
        <v>1919</v>
      </c>
      <c r="D181" s="103" t="s">
        <v>2062</v>
      </c>
      <c r="E181" s="13" t="s">
        <v>2063</v>
      </c>
      <c r="F181" s="75" t="s">
        <v>766</v>
      </c>
      <c r="G181" s="75" t="s">
        <v>752</v>
      </c>
      <c r="H181" s="104">
        <v>1.2</v>
      </c>
      <c r="I181" s="75"/>
      <c r="J181" s="107"/>
      <c r="K181" s="75">
        <v>2</v>
      </c>
      <c r="L181" s="75"/>
      <c r="M181" s="75"/>
      <c r="N181" s="75"/>
      <c r="O181" s="75"/>
      <c r="P181" s="75"/>
      <c r="Q181" s="75"/>
      <c r="R181" s="91">
        <v>0.3</v>
      </c>
      <c r="S181" s="108"/>
    </row>
    <row r="182" spans="1:19">
      <c r="A182" s="101">
        <v>177</v>
      </c>
      <c r="B182" s="75" t="s">
        <v>1918</v>
      </c>
      <c r="C182" s="102" t="s">
        <v>1919</v>
      </c>
      <c r="D182" s="103" t="s">
        <v>2062</v>
      </c>
      <c r="E182" s="13" t="s">
        <v>2063</v>
      </c>
      <c r="F182" s="75" t="s">
        <v>1922</v>
      </c>
      <c r="G182" s="75" t="s">
        <v>1923</v>
      </c>
      <c r="H182" s="104">
        <v>0.1</v>
      </c>
      <c r="I182" s="75"/>
      <c r="J182" s="107"/>
      <c r="K182" s="75">
        <v>1</v>
      </c>
      <c r="L182" s="75"/>
      <c r="M182" s="75"/>
      <c r="N182" s="75">
        <v>4</v>
      </c>
      <c r="O182" s="75"/>
      <c r="P182" s="75"/>
      <c r="Q182" s="75"/>
      <c r="R182" s="91">
        <v>0.2</v>
      </c>
      <c r="S182" s="108"/>
    </row>
    <row r="183" spans="1:19">
      <c r="A183" s="101">
        <v>178</v>
      </c>
      <c r="B183" s="75" t="s">
        <v>1918</v>
      </c>
      <c r="C183" s="102" t="s">
        <v>1919</v>
      </c>
      <c r="D183" s="103" t="s">
        <v>2064</v>
      </c>
      <c r="E183" s="13" t="s">
        <v>2065</v>
      </c>
      <c r="F183" s="75" t="s">
        <v>1922</v>
      </c>
      <c r="G183" s="75" t="s">
        <v>1923</v>
      </c>
      <c r="H183" s="104">
        <v>0.1</v>
      </c>
      <c r="I183" s="75"/>
      <c r="J183" s="107"/>
      <c r="K183" s="75">
        <v>1</v>
      </c>
      <c r="L183" s="75"/>
      <c r="M183" s="75"/>
      <c r="N183" s="75">
        <v>4</v>
      </c>
      <c r="O183" s="75"/>
      <c r="P183" s="75"/>
      <c r="Q183" s="75"/>
      <c r="R183" s="91">
        <v>0.2</v>
      </c>
      <c r="S183" s="108"/>
    </row>
    <row r="184" spans="1:19">
      <c r="A184" s="101">
        <v>179</v>
      </c>
      <c r="B184" s="75" t="s">
        <v>1918</v>
      </c>
      <c r="C184" s="102" t="s">
        <v>1919</v>
      </c>
      <c r="D184" s="103" t="s">
        <v>2064</v>
      </c>
      <c r="E184" s="13" t="s">
        <v>2065</v>
      </c>
      <c r="F184" s="75" t="s">
        <v>828</v>
      </c>
      <c r="G184" s="75" t="s">
        <v>805</v>
      </c>
      <c r="H184" s="104">
        <v>0.1</v>
      </c>
      <c r="I184" s="75"/>
      <c r="J184" s="107"/>
      <c r="K184" s="75">
        <v>2</v>
      </c>
      <c r="L184" s="75"/>
      <c r="M184" s="75"/>
      <c r="N184" s="75"/>
      <c r="O184" s="75"/>
      <c r="P184" s="75"/>
      <c r="Q184" s="75"/>
      <c r="R184" s="91">
        <v>0.3</v>
      </c>
      <c r="S184" s="108"/>
    </row>
    <row r="185" spans="1:19">
      <c r="A185" s="101">
        <v>180</v>
      </c>
      <c r="B185" s="75" t="s">
        <v>1918</v>
      </c>
      <c r="C185" s="102" t="s">
        <v>1919</v>
      </c>
      <c r="D185" s="103" t="s">
        <v>2064</v>
      </c>
      <c r="E185" s="13" t="s">
        <v>2065</v>
      </c>
      <c r="F185" s="75" t="s">
        <v>806</v>
      </c>
      <c r="G185" s="75" t="s">
        <v>766</v>
      </c>
      <c r="H185" s="104">
        <v>0.1</v>
      </c>
      <c r="I185" s="75"/>
      <c r="J185" s="107"/>
      <c r="K185" s="75">
        <v>2</v>
      </c>
      <c r="L185" s="75"/>
      <c r="M185" s="75"/>
      <c r="N185" s="75">
        <v>4</v>
      </c>
      <c r="O185" s="75"/>
      <c r="P185" s="75"/>
      <c r="Q185" s="75"/>
      <c r="R185" s="91">
        <v>0.4</v>
      </c>
      <c r="S185" s="108"/>
    </row>
    <row r="186" spans="1:19">
      <c r="A186" s="101">
        <v>181</v>
      </c>
      <c r="B186" s="75" t="s">
        <v>1918</v>
      </c>
      <c r="C186" s="102" t="s">
        <v>1919</v>
      </c>
      <c r="D186" s="103" t="s">
        <v>2064</v>
      </c>
      <c r="E186" s="13" t="s">
        <v>2065</v>
      </c>
      <c r="F186" s="75" t="s">
        <v>748</v>
      </c>
      <c r="G186" s="75" t="s">
        <v>749</v>
      </c>
      <c r="H186" s="104">
        <v>0.2</v>
      </c>
      <c r="I186" s="75"/>
      <c r="J186" s="107"/>
      <c r="K186" s="75">
        <v>4</v>
      </c>
      <c r="L186" s="75"/>
      <c r="M186" s="75"/>
      <c r="N186" s="75">
        <v>4</v>
      </c>
      <c r="O186" s="75"/>
      <c r="P186" s="75"/>
      <c r="Q186" s="75"/>
      <c r="R186" s="91">
        <v>0.7</v>
      </c>
      <c r="S186" s="108"/>
    </row>
    <row r="187" spans="1:19">
      <c r="A187" s="101">
        <v>182</v>
      </c>
      <c r="B187" s="75" t="s">
        <v>1918</v>
      </c>
      <c r="C187" s="102" t="s">
        <v>1919</v>
      </c>
      <c r="D187" s="103" t="s">
        <v>2064</v>
      </c>
      <c r="E187" s="13" t="s">
        <v>2065</v>
      </c>
      <c r="F187" s="75" t="s">
        <v>826</v>
      </c>
      <c r="G187" s="75" t="s">
        <v>1946</v>
      </c>
      <c r="H187" s="104">
        <v>0.1</v>
      </c>
      <c r="I187" s="75"/>
      <c r="J187" s="107"/>
      <c r="K187" s="75">
        <v>4</v>
      </c>
      <c r="L187" s="75"/>
      <c r="M187" s="75"/>
      <c r="N187" s="75">
        <v>4</v>
      </c>
      <c r="O187" s="75"/>
      <c r="P187" s="75"/>
      <c r="Q187" s="75"/>
      <c r="R187" s="91">
        <v>0.7</v>
      </c>
      <c r="S187" s="108"/>
    </row>
    <row r="188" spans="1:19">
      <c r="A188" s="101">
        <v>183</v>
      </c>
      <c r="B188" s="75" t="s">
        <v>1918</v>
      </c>
      <c r="C188" s="102" t="s">
        <v>1919</v>
      </c>
      <c r="D188" s="103" t="s">
        <v>2064</v>
      </c>
      <c r="E188" s="13" t="s">
        <v>2065</v>
      </c>
      <c r="F188" s="75" t="s">
        <v>752</v>
      </c>
      <c r="G188" s="75" t="s">
        <v>1926</v>
      </c>
      <c r="H188" s="104">
        <v>0.1</v>
      </c>
      <c r="I188" s="75"/>
      <c r="J188" s="107"/>
      <c r="K188" s="75">
        <v>2</v>
      </c>
      <c r="L188" s="75"/>
      <c r="M188" s="75"/>
      <c r="N188" s="75"/>
      <c r="O188" s="75"/>
      <c r="P188" s="75"/>
      <c r="Q188" s="75"/>
      <c r="R188" s="91">
        <v>0.3</v>
      </c>
      <c r="S188" s="108"/>
    </row>
    <row r="189" spans="1:19">
      <c r="A189" s="101">
        <v>184</v>
      </c>
      <c r="B189" s="75" t="s">
        <v>1918</v>
      </c>
      <c r="C189" s="102" t="s">
        <v>1919</v>
      </c>
      <c r="D189" s="103" t="s">
        <v>2064</v>
      </c>
      <c r="E189" s="13" t="s">
        <v>2065</v>
      </c>
      <c r="F189" s="75" t="s">
        <v>821</v>
      </c>
      <c r="G189" s="75" t="s">
        <v>2042</v>
      </c>
      <c r="H189" s="104">
        <v>0.8</v>
      </c>
      <c r="I189" s="75"/>
      <c r="J189" s="107"/>
      <c r="K189" s="75">
        <v>2</v>
      </c>
      <c r="L189" s="75"/>
      <c r="M189" s="75"/>
      <c r="N189" s="75"/>
      <c r="O189" s="75"/>
      <c r="P189" s="75"/>
      <c r="Q189" s="75"/>
      <c r="R189" s="91">
        <v>0.3</v>
      </c>
      <c r="S189" s="108"/>
    </row>
    <row r="190" spans="1:19">
      <c r="A190" s="101">
        <v>185</v>
      </c>
      <c r="B190" s="75" t="s">
        <v>1918</v>
      </c>
      <c r="C190" s="102" t="s">
        <v>1919</v>
      </c>
      <c r="D190" s="103" t="s">
        <v>2064</v>
      </c>
      <c r="E190" s="13" t="s">
        <v>2065</v>
      </c>
      <c r="F190" s="75" t="s">
        <v>1959</v>
      </c>
      <c r="G190" s="75" t="s">
        <v>1991</v>
      </c>
      <c r="H190" s="104">
        <v>0.1</v>
      </c>
      <c r="I190" s="75"/>
      <c r="J190" s="107"/>
      <c r="K190" s="75">
        <v>2</v>
      </c>
      <c r="L190" s="75"/>
      <c r="M190" s="75"/>
      <c r="N190" s="75">
        <v>4</v>
      </c>
      <c r="O190" s="75"/>
      <c r="P190" s="75"/>
      <c r="Q190" s="75"/>
      <c r="R190" s="91">
        <v>0.4</v>
      </c>
      <c r="S190" s="108"/>
    </row>
    <row r="191" spans="1:19">
      <c r="A191" s="101">
        <v>186</v>
      </c>
      <c r="B191" s="75" t="s">
        <v>1918</v>
      </c>
      <c r="C191" s="102" t="s">
        <v>1919</v>
      </c>
      <c r="D191" s="103" t="s">
        <v>2064</v>
      </c>
      <c r="E191" s="13" t="s">
        <v>2065</v>
      </c>
      <c r="F191" s="75" t="s">
        <v>1960</v>
      </c>
      <c r="G191" s="75" t="s">
        <v>2031</v>
      </c>
      <c r="H191" s="104">
        <v>0.1</v>
      </c>
      <c r="I191" s="75"/>
      <c r="J191" s="107"/>
      <c r="K191" s="75">
        <v>2</v>
      </c>
      <c r="L191" s="75"/>
      <c r="M191" s="75"/>
      <c r="N191" s="75">
        <v>4</v>
      </c>
      <c r="O191" s="75"/>
      <c r="P191" s="75"/>
      <c r="Q191" s="75"/>
      <c r="R191" s="91">
        <v>0.4</v>
      </c>
      <c r="S191" s="108"/>
    </row>
    <row r="192" spans="1:19">
      <c r="A192" s="101">
        <v>187</v>
      </c>
      <c r="B192" s="75" t="s">
        <v>1918</v>
      </c>
      <c r="C192" s="102" t="s">
        <v>1919</v>
      </c>
      <c r="D192" s="103" t="s">
        <v>2064</v>
      </c>
      <c r="E192" s="13" t="s">
        <v>2065</v>
      </c>
      <c r="F192" s="75" t="s">
        <v>2043</v>
      </c>
      <c r="G192" s="75" t="s">
        <v>1992</v>
      </c>
      <c r="H192" s="104">
        <v>0.1</v>
      </c>
      <c r="I192" s="75"/>
      <c r="J192" s="107"/>
      <c r="K192" s="75">
        <v>2</v>
      </c>
      <c r="L192" s="75"/>
      <c r="M192" s="75"/>
      <c r="N192" s="75">
        <v>4</v>
      </c>
      <c r="O192" s="75"/>
      <c r="P192" s="75"/>
      <c r="Q192" s="75"/>
      <c r="R192" s="91">
        <v>0.4</v>
      </c>
      <c r="S192" s="108"/>
    </row>
    <row r="193" spans="1:19">
      <c r="A193" s="101">
        <v>188</v>
      </c>
      <c r="B193" s="75" t="s">
        <v>1918</v>
      </c>
      <c r="C193" s="102" t="s">
        <v>1919</v>
      </c>
      <c r="D193" s="103" t="s">
        <v>2064</v>
      </c>
      <c r="E193" s="13" t="s">
        <v>2065</v>
      </c>
      <c r="F193" s="75" t="s">
        <v>2066</v>
      </c>
      <c r="G193" s="75" t="s">
        <v>1993</v>
      </c>
      <c r="H193" s="104">
        <v>0.1</v>
      </c>
      <c r="I193" s="75"/>
      <c r="J193" s="107"/>
      <c r="K193" s="75">
        <v>4</v>
      </c>
      <c r="L193" s="75"/>
      <c r="M193" s="75"/>
      <c r="N193" s="75"/>
      <c r="O193" s="75"/>
      <c r="P193" s="75"/>
      <c r="Q193" s="75"/>
      <c r="R193" s="91">
        <v>0.6</v>
      </c>
      <c r="S193" s="108"/>
    </row>
    <row r="194" spans="1:19">
      <c r="A194" s="101">
        <v>189</v>
      </c>
      <c r="B194" s="75" t="s">
        <v>1918</v>
      </c>
      <c r="C194" s="102" t="s">
        <v>1919</v>
      </c>
      <c r="D194" s="103" t="s">
        <v>2064</v>
      </c>
      <c r="E194" s="13" t="s">
        <v>2065</v>
      </c>
      <c r="F194" s="75" t="s">
        <v>735</v>
      </c>
      <c r="G194" s="75" t="s">
        <v>732</v>
      </c>
      <c r="H194" s="104">
        <v>0.1</v>
      </c>
      <c r="I194" s="75"/>
      <c r="J194" s="107"/>
      <c r="K194" s="75">
        <v>2</v>
      </c>
      <c r="L194" s="75"/>
      <c r="M194" s="75"/>
      <c r="N194" s="75">
        <v>4</v>
      </c>
      <c r="O194" s="75"/>
      <c r="P194" s="75"/>
      <c r="Q194" s="75"/>
      <c r="R194" s="91">
        <v>0.4</v>
      </c>
      <c r="S194" s="108"/>
    </row>
    <row r="195" spans="1:19">
      <c r="A195" s="101">
        <v>190</v>
      </c>
      <c r="B195" s="75" t="s">
        <v>1918</v>
      </c>
      <c r="C195" s="102" t="s">
        <v>1919</v>
      </c>
      <c r="D195" s="103" t="s">
        <v>2064</v>
      </c>
      <c r="E195" s="13" t="s">
        <v>2065</v>
      </c>
      <c r="F195" s="75" t="s">
        <v>2067</v>
      </c>
      <c r="G195" s="75" t="s">
        <v>733</v>
      </c>
      <c r="H195" s="104">
        <v>0.1</v>
      </c>
      <c r="I195" s="75"/>
      <c r="J195" s="107"/>
      <c r="K195" s="75">
        <v>2</v>
      </c>
      <c r="L195" s="75"/>
      <c r="M195" s="75"/>
      <c r="N195" s="75">
        <v>4</v>
      </c>
      <c r="O195" s="75"/>
      <c r="P195" s="75"/>
      <c r="Q195" s="75"/>
      <c r="R195" s="91">
        <v>0.4</v>
      </c>
      <c r="S195" s="108"/>
    </row>
    <row r="196" spans="1:19">
      <c r="A196" s="101">
        <v>191</v>
      </c>
      <c r="B196" s="75" t="s">
        <v>1918</v>
      </c>
      <c r="C196" s="102" t="s">
        <v>1919</v>
      </c>
      <c r="D196" s="103" t="s">
        <v>2064</v>
      </c>
      <c r="E196" s="13" t="s">
        <v>2065</v>
      </c>
      <c r="F196" s="75" t="s">
        <v>829</v>
      </c>
      <c r="G196" s="75" t="s">
        <v>736</v>
      </c>
      <c r="H196" s="104">
        <v>0.1</v>
      </c>
      <c r="I196" s="75"/>
      <c r="J196" s="107"/>
      <c r="K196" s="75">
        <v>2</v>
      </c>
      <c r="L196" s="75"/>
      <c r="M196" s="75"/>
      <c r="N196" s="75">
        <v>4</v>
      </c>
      <c r="O196" s="75"/>
      <c r="P196" s="75"/>
      <c r="Q196" s="75"/>
      <c r="R196" s="91">
        <v>0.4</v>
      </c>
      <c r="S196" s="108"/>
    </row>
    <row r="197" spans="1:19">
      <c r="A197" s="101">
        <v>192</v>
      </c>
      <c r="B197" s="75" t="s">
        <v>1918</v>
      </c>
      <c r="C197" s="102" t="s">
        <v>1919</v>
      </c>
      <c r="D197" s="103" t="s">
        <v>2068</v>
      </c>
      <c r="E197" s="13" t="s">
        <v>2069</v>
      </c>
      <c r="F197" s="75" t="s">
        <v>1922</v>
      </c>
      <c r="G197" s="75" t="s">
        <v>1923</v>
      </c>
      <c r="H197" s="104">
        <v>0.1</v>
      </c>
      <c r="I197" s="75"/>
      <c r="J197" s="107"/>
      <c r="K197" s="75">
        <v>2</v>
      </c>
      <c r="L197" s="75"/>
      <c r="M197" s="75"/>
      <c r="N197" s="75">
        <v>4</v>
      </c>
      <c r="O197" s="75"/>
      <c r="P197" s="75"/>
      <c r="Q197" s="75"/>
      <c r="R197" s="91">
        <v>0.4</v>
      </c>
      <c r="S197" s="108"/>
    </row>
    <row r="198" spans="1:19">
      <c r="A198" s="101">
        <v>193</v>
      </c>
      <c r="B198" s="75" t="s">
        <v>1918</v>
      </c>
      <c r="C198" s="102" t="s">
        <v>1919</v>
      </c>
      <c r="D198" s="103" t="s">
        <v>2068</v>
      </c>
      <c r="E198" s="13" t="s">
        <v>2069</v>
      </c>
      <c r="F198" s="75" t="s">
        <v>813</v>
      </c>
      <c r="G198" s="75" t="s">
        <v>806</v>
      </c>
      <c r="H198" s="104">
        <v>0.5</v>
      </c>
      <c r="I198" s="75"/>
      <c r="J198" s="107"/>
      <c r="K198" s="75">
        <v>2</v>
      </c>
      <c r="L198" s="75"/>
      <c r="M198" s="75"/>
      <c r="N198" s="75"/>
      <c r="O198" s="75"/>
      <c r="P198" s="75"/>
      <c r="Q198" s="75"/>
      <c r="R198" s="91">
        <v>0.3</v>
      </c>
      <c r="S198" s="108"/>
    </row>
    <row r="199" spans="1:19">
      <c r="A199" s="101">
        <v>194</v>
      </c>
      <c r="B199" s="75" t="s">
        <v>1918</v>
      </c>
      <c r="C199" s="102" t="s">
        <v>1919</v>
      </c>
      <c r="D199" s="103" t="s">
        <v>2068</v>
      </c>
      <c r="E199" s="13" t="s">
        <v>2069</v>
      </c>
      <c r="F199" s="75" t="s">
        <v>836</v>
      </c>
      <c r="G199" s="75" t="s">
        <v>752</v>
      </c>
      <c r="H199" s="104">
        <v>1.4</v>
      </c>
      <c r="I199" s="75"/>
      <c r="J199" s="107"/>
      <c r="K199" s="75">
        <v>2</v>
      </c>
      <c r="L199" s="75"/>
      <c r="M199" s="75"/>
      <c r="N199" s="75"/>
      <c r="O199" s="75"/>
      <c r="P199" s="75"/>
      <c r="Q199" s="75"/>
      <c r="R199" s="91">
        <v>0.3</v>
      </c>
      <c r="S199" s="108"/>
    </row>
    <row r="200" spans="1:19">
      <c r="A200" s="101">
        <v>195</v>
      </c>
      <c r="B200" s="75" t="s">
        <v>1918</v>
      </c>
      <c r="C200" s="102" t="s">
        <v>1919</v>
      </c>
      <c r="D200" s="103" t="s">
        <v>2068</v>
      </c>
      <c r="E200" s="13" t="s">
        <v>2069</v>
      </c>
      <c r="F200" s="75" t="s">
        <v>2001</v>
      </c>
      <c r="G200" s="75" t="s">
        <v>833</v>
      </c>
      <c r="H200" s="104">
        <v>0.5</v>
      </c>
      <c r="I200" s="75"/>
      <c r="J200" s="107"/>
      <c r="K200" s="75">
        <v>2</v>
      </c>
      <c r="L200" s="75"/>
      <c r="M200" s="75"/>
      <c r="N200" s="75"/>
      <c r="O200" s="75"/>
      <c r="P200" s="75"/>
      <c r="Q200" s="75"/>
      <c r="R200" s="91">
        <v>0.3</v>
      </c>
      <c r="S200" s="108"/>
    </row>
    <row r="201" spans="1:19">
      <c r="A201" s="101">
        <v>196</v>
      </c>
      <c r="B201" s="75" t="s">
        <v>1918</v>
      </c>
      <c r="C201" s="102" t="s">
        <v>1919</v>
      </c>
      <c r="D201" s="103" t="s">
        <v>2068</v>
      </c>
      <c r="E201" s="13" t="s">
        <v>2069</v>
      </c>
      <c r="F201" s="75" t="s">
        <v>833</v>
      </c>
      <c r="G201" s="75" t="s">
        <v>1959</v>
      </c>
      <c r="H201" s="104">
        <v>0.3</v>
      </c>
      <c r="I201" s="75">
        <v>310</v>
      </c>
      <c r="J201" s="107"/>
      <c r="K201" s="75"/>
      <c r="L201" s="75"/>
      <c r="M201" s="75"/>
      <c r="N201" s="75"/>
      <c r="O201" s="75"/>
      <c r="P201" s="75"/>
      <c r="Q201" s="75"/>
      <c r="R201" s="91">
        <v>4.5</v>
      </c>
      <c r="S201" s="108"/>
    </row>
    <row r="202" spans="1:19">
      <c r="A202" s="101">
        <v>197</v>
      </c>
      <c r="B202" s="75" t="s">
        <v>1918</v>
      </c>
      <c r="C202" s="102" t="s">
        <v>1919</v>
      </c>
      <c r="D202" s="103" t="s">
        <v>2068</v>
      </c>
      <c r="E202" s="13" t="s">
        <v>2069</v>
      </c>
      <c r="F202" s="75" t="s">
        <v>833</v>
      </c>
      <c r="G202" s="75" t="s">
        <v>1990</v>
      </c>
      <c r="H202" s="104">
        <v>0.2</v>
      </c>
      <c r="I202" s="75"/>
      <c r="J202" s="107"/>
      <c r="K202" s="75">
        <v>2</v>
      </c>
      <c r="L202" s="75"/>
      <c r="M202" s="75"/>
      <c r="N202" s="75"/>
      <c r="O202" s="75"/>
      <c r="P202" s="75"/>
      <c r="Q202" s="75"/>
      <c r="R202" s="91">
        <v>0.3</v>
      </c>
      <c r="S202" s="108"/>
    </row>
    <row r="203" spans="1:19">
      <c r="A203" s="101">
        <v>198</v>
      </c>
      <c r="B203" s="75" t="s">
        <v>1918</v>
      </c>
      <c r="C203" s="102" t="s">
        <v>1919</v>
      </c>
      <c r="D203" s="103" t="s">
        <v>2068</v>
      </c>
      <c r="E203" s="13" t="s">
        <v>2069</v>
      </c>
      <c r="F203" s="75" t="s">
        <v>1960</v>
      </c>
      <c r="G203" s="75" t="s">
        <v>2031</v>
      </c>
      <c r="H203" s="104">
        <v>0.1</v>
      </c>
      <c r="I203" s="75"/>
      <c r="J203" s="107"/>
      <c r="K203" s="75">
        <v>2</v>
      </c>
      <c r="L203" s="75"/>
      <c r="M203" s="75"/>
      <c r="N203" s="75"/>
      <c r="O203" s="75"/>
      <c r="P203" s="75"/>
      <c r="Q203" s="75"/>
      <c r="R203" s="91">
        <v>0.3</v>
      </c>
      <c r="S203" s="108"/>
    </row>
    <row r="204" spans="1:19">
      <c r="A204" s="101">
        <v>199</v>
      </c>
      <c r="B204" s="75" t="s">
        <v>1918</v>
      </c>
      <c r="C204" s="102" t="s">
        <v>1919</v>
      </c>
      <c r="D204" s="103" t="s">
        <v>2068</v>
      </c>
      <c r="E204" s="13" t="s">
        <v>2069</v>
      </c>
      <c r="F204" s="75" t="s">
        <v>1993</v>
      </c>
      <c r="G204" s="75" t="s">
        <v>2070</v>
      </c>
      <c r="H204" s="104">
        <v>0.4</v>
      </c>
      <c r="I204" s="75"/>
      <c r="J204" s="107"/>
      <c r="K204" s="75">
        <v>4</v>
      </c>
      <c r="L204" s="75"/>
      <c r="M204" s="75"/>
      <c r="N204" s="75"/>
      <c r="O204" s="75"/>
      <c r="P204" s="75"/>
      <c r="Q204" s="75"/>
      <c r="R204" s="91">
        <v>0.6</v>
      </c>
      <c r="S204" s="108"/>
    </row>
    <row r="205" spans="1:19">
      <c r="A205" s="101">
        <v>200</v>
      </c>
      <c r="B205" s="75" t="s">
        <v>1918</v>
      </c>
      <c r="C205" s="102" t="s">
        <v>1919</v>
      </c>
      <c r="D205" s="103" t="s">
        <v>2068</v>
      </c>
      <c r="E205" s="13" t="s">
        <v>2069</v>
      </c>
      <c r="F205" s="75" t="s">
        <v>738</v>
      </c>
      <c r="G205" s="75" t="s">
        <v>740</v>
      </c>
      <c r="H205" s="104">
        <v>0.3</v>
      </c>
      <c r="I205" s="75"/>
      <c r="J205" s="107"/>
      <c r="K205" s="75">
        <v>2</v>
      </c>
      <c r="L205" s="75"/>
      <c r="M205" s="75"/>
      <c r="N205" s="75"/>
      <c r="O205" s="75"/>
      <c r="P205" s="75"/>
      <c r="Q205" s="75"/>
      <c r="R205" s="91">
        <v>0.3</v>
      </c>
      <c r="S205" s="108"/>
    </row>
    <row r="206" spans="1:19">
      <c r="A206" s="101">
        <v>201</v>
      </c>
      <c r="B206" s="75" t="s">
        <v>1918</v>
      </c>
      <c r="C206" s="102" t="s">
        <v>1919</v>
      </c>
      <c r="D206" s="103" t="s">
        <v>2068</v>
      </c>
      <c r="E206" s="13" t="s">
        <v>2069</v>
      </c>
      <c r="F206" s="75" t="s">
        <v>2071</v>
      </c>
      <c r="G206" s="75" t="s">
        <v>2072</v>
      </c>
      <c r="H206" s="104">
        <v>0.3</v>
      </c>
      <c r="I206" s="75"/>
      <c r="J206" s="107"/>
      <c r="K206" s="75">
        <v>4</v>
      </c>
      <c r="L206" s="75"/>
      <c r="M206" s="75"/>
      <c r="N206" s="75"/>
      <c r="O206" s="75"/>
      <c r="P206" s="75"/>
      <c r="Q206" s="75"/>
      <c r="R206" s="91">
        <v>0.6</v>
      </c>
      <c r="S206" s="108"/>
    </row>
    <row r="207" spans="1:19">
      <c r="A207" s="101">
        <v>202</v>
      </c>
      <c r="B207" s="75" t="s">
        <v>1918</v>
      </c>
      <c r="C207" s="102" t="s">
        <v>1919</v>
      </c>
      <c r="D207" s="103" t="s">
        <v>2068</v>
      </c>
      <c r="E207" s="13" t="s">
        <v>2069</v>
      </c>
      <c r="F207" s="75" t="s">
        <v>2071</v>
      </c>
      <c r="G207" s="75" t="s">
        <v>2073</v>
      </c>
      <c r="H207" s="104">
        <v>0.1</v>
      </c>
      <c r="I207" s="75"/>
      <c r="J207" s="107"/>
      <c r="K207" s="75">
        <v>2</v>
      </c>
      <c r="L207" s="75"/>
      <c r="M207" s="75"/>
      <c r="N207" s="75">
        <v>4</v>
      </c>
      <c r="O207" s="75"/>
      <c r="P207" s="75"/>
      <c r="Q207" s="75"/>
      <c r="R207" s="91">
        <v>0.4</v>
      </c>
      <c r="S207" s="108"/>
    </row>
    <row r="208" spans="1:19">
      <c r="A208" s="101">
        <v>203</v>
      </c>
      <c r="B208" s="75" t="s">
        <v>1918</v>
      </c>
      <c r="C208" s="102" t="s">
        <v>1919</v>
      </c>
      <c r="D208" s="103" t="s">
        <v>2068</v>
      </c>
      <c r="E208" s="13" t="s">
        <v>2069</v>
      </c>
      <c r="F208" s="75" t="s">
        <v>2072</v>
      </c>
      <c r="G208" s="75" t="s">
        <v>742</v>
      </c>
      <c r="H208" s="104">
        <v>0.1</v>
      </c>
      <c r="I208" s="75"/>
      <c r="J208" s="107"/>
      <c r="K208" s="75">
        <v>2</v>
      </c>
      <c r="L208" s="75"/>
      <c r="M208" s="75"/>
      <c r="N208" s="75">
        <v>4</v>
      </c>
      <c r="O208" s="75"/>
      <c r="P208" s="75"/>
      <c r="Q208" s="75"/>
      <c r="R208" s="91">
        <v>0.4</v>
      </c>
      <c r="S208" s="108"/>
    </row>
    <row r="209" spans="1:19">
      <c r="A209" s="101">
        <v>204</v>
      </c>
      <c r="B209" s="75" t="s">
        <v>1918</v>
      </c>
      <c r="C209" s="102" t="s">
        <v>1919</v>
      </c>
      <c r="D209" s="103" t="s">
        <v>2074</v>
      </c>
      <c r="E209" s="13" t="s">
        <v>2075</v>
      </c>
      <c r="F209" s="75" t="s">
        <v>1922</v>
      </c>
      <c r="G209" s="75" t="s">
        <v>1923</v>
      </c>
      <c r="H209" s="104">
        <v>0.1</v>
      </c>
      <c r="I209" s="75"/>
      <c r="J209" s="107"/>
      <c r="K209" s="75">
        <v>1</v>
      </c>
      <c r="L209" s="75"/>
      <c r="M209" s="75"/>
      <c r="N209" s="75"/>
      <c r="O209" s="75"/>
      <c r="P209" s="75"/>
      <c r="Q209" s="75"/>
      <c r="R209" s="91">
        <v>0.1</v>
      </c>
      <c r="S209" s="108"/>
    </row>
    <row r="210" spans="1:19">
      <c r="A210" s="101">
        <v>205</v>
      </c>
      <c r="B210" s="75" t="s">
        <v>1918</v>
      </c>
      <c r="C210" s="102" t="s">
        <v>1919</v>
      </c>
      <c r="D210" s="103" t="s">
        <v>2074</v>
      </c>
      <c r="E210" s="13" t="s">
        <v>2075</v>
      </c>
      <c r="F210" s="75" t="s">
        <v>1923</v>
      </c>
      <c r="G210" s="75" t="s">
        <v>805</v>
      </c>
      <c r="H210" s="104">
        <v>0.4</v>
      </c>
      <c r="I210" s="75"/>
      <c r="J210" s="107"/>
      <c r="K210" s="75">
        <v>2</v>
      </c>
      <c r="L210" s="75"/>
      <c r="M210" s="75"/>
      <c r="N210" s="75"/>
      <c r="O210" s="75"/>
      <c r="P210" s="75"/>
      <c r="Q210" s="75"/>
      <c r="R210" s="91">
        <v>0.3</v>
      </c>
      <c r="S210" s="108"/>
    </row>
    <row r="211" spans="1:19">
      <c r="A211" s="101">
        <v>206</v>
      </c>
      <c r="B211" s="75" t="s">
        <v>1918</v>
      </c>
      <c r="C211" s="102" t="s">
        <v>1919</v>
      </c>
      <c r="D211" s="103" t="s">
        <v>2074</v>
      </c>
      <c r="E211" s="13" t="s">
        <v>2075</v>
      </c>
      <c r="F211" s="75" t="s">
        <v>836</v>
      </c>
      <c r="G211" s="75" t="s">
        <v>800</v>
      </c>
      <c r="H211" s="104">
        <v>0.3</v>
      </c>
      <c r="I211" s="75"/>
      <c r="J211" s="107"/>
      <c r="K211" s="75">
        <v>2</v>
      </c>
      <c r="L211" s="75"/>
      <c r="M211" s="75"/>
      <c r="N211" s="75"/>
      <c r="O211" s="75"/>
      <c r="P211" s="75"/>
      <c r="Q211" s="75"/>
      <c r="R211" s="91">
        <v>0.3</v>
      </c>
      <c r="S211" s="108"/>
    </row>
    <row r="212" spans="1:19">
      <c r="A212" s="101">
        <v>207</v>
      </c>
      <c r="B212" s="75" t="s">
        <v>1918</v>
      </c>
      <c r="C212" s="102" t="s">
        <v>1919</v>
      </c>
      <c r="D212" s="103" t="s">
        <v>2074</v>
      </c>
      <c r="E212" s="13" t="s">
        <v>2075</v>
      </c>
      <c r="F212" s="75" t="s">
        <v>1938</v>
      </c>
      <c r="G212" s="75" t="s">
        <v>2031</v>
      </c>
      <c r="H212" s="104">
        <v>1</v>
      </c>
      <c r="I212" s="75"/>
      <c r="J212" s="107"/>
      <c r="K212" s="75">
        <v>2</v>
      </c>
      <c r="L212" s="75"/>
      <c r="M212" s="75"/>
      <c r="N212" s="75"/>
      <c r="O212" s="75"/>
      <c r="P212" s="75"/>
      <c r="Q212" s="75"/>
      <c r="R212" s="91">
        <v>0.3</v>
      </c>
      <c r="S212" s="108"/>
    </row>
    <row r="213" spans="1:19">
      <c r="A213" s="101">
        <v>208</v>
      </c>
      <c r="B213" s="75" t="s">
        <v>1918</v>
      </c>
      <c r="C213" s="102" t="s">
        <v>1919</v>
      </c>
      <c r="D213" s="103" t="s">
        <v>2074</v>
      </c>
      <c r="E213" s="13" t="s">
        <v>2075</v>
      </c>
      <c r="F213" s="75" t="s">
        <v>1960</v>
      </c>
      <c r="G213" s="75" t="s">
        <v>2031</v>
      </c>
      <c r="H213" s="104">
        <v>0.1</v>
      </c>
      <c r="I213" s="75"/>
      <c r="J213" s="107"/>
      <c r="K213" s="75">
        <v>2</v>
      </c>
      <c r="L213" s="75"/>
      <c r="M213" s="75"/>
      <c r="N213" s="75"/>
      <c r="O213" s="75"/>
      <c r="P213" s="75"/>
      <c r="Q213" s="75"/>
      <c r="R213" s="91">
        <v>0.3</v>
      </c>
      <c r="S213" s="108"/>
    </row>
    <row r="214" spans="1:19">
      <c r="A214" s="101">
        <v>209</v>
      </c>
      <c r="B214" s="75" t="s">
        <v>1918</v>
      </c>
      <c r="C214" s="102" t="s">
        <v>1919</v>
      </c>
      <c r="D214" s="103" t="s">
        <v>2074</v>
      </c>
      <c r="E214" s="13" t="s">
        <v>2075</v>
      </c>
      <c r="F214" s="75" t="s">
        <v>1959</v>
      </c>
      <c r="G214" s="75" t="s">
        <v>2031</v>
      </c>
      <c r="H214" s="104">
        <v>0.3</v>
      </c>
      <c r="I214" s="75"/>
      <c r="J214" s="107"/>
      <c r="K214" s="75">
        <v>2</v>
      </c>
      <c r="L214" s="75"/>
      <c r="M214" s="75"/>
      <c r="N214" s="75"/>
      <c r="O214" s="75"/>
      <c r="P214" s="75"/>
      <c r="Q214" s="75"/>
      <c r="R214" s="91">
        <v>0.3</v>
      </c>
      <c r="S214" s="108"/>
    </row>
    <row r="215" spans="1:19">
      <c r="A215" s="101">
        <v>210</v>
      </c>
      <c r="B215" s="75" t="s">
        <v>1918</v>
      </c>
      <c r="C215" s="102" t="s">
        <v>1919</v>
      </c>
      <c r="D215" s="103" t="s">
        <v>2074</v>
      </c>
      <c r="E215" s="13" t="s">
        <v>2075</v>
      </c>
      <c r="F215" s="75" t="s">
        <v>1959</v>
      </c>
      <c r="G215" s="75" t="s">
        <v>1992</v>
      </c>
      <c r="H215" s="104">
        <v>0.6</v>
      </c>
      <c r="I215" s="75"/>
      <c r="J215" s="107"/>
      <c r="K215" s="75">
        <v>2</v>
      </c>
      <c r="L215" s="75"/>
      <c r="M215" s="75"/>
      <c r="N215" s="75"/>
      <c r="O215" s="75"/>
      <c r="P215" s="75"/>
      <c r="Q215" s="75"/>
      <c r="R215" s="91">
        <v>0.3</v>
      </c>
      <c r="S215" s="108"/>
    </row>
    <row r="216" spans="1:19">
      <c r="A216" s="101">
        <v>211</v>
      </c>
      <c r="B216" s="75" t="s">
        <v>1918</v>
      </c>
      <c r="C216" s="102" t="s">
        <v>1919</v>
      </c>
      <c r="D216" s="103" t="s">
        <v>2074</v>
      </c>
      <c r="E216" s="13" t="s">
        <v>2075</v>
      </c>
      <c r="F216" s="75" t="s">
        <v>2076</v>
      </c>
      <c r="G216" s="75" t="s">
        <v>2067</v>
      </c>
      <c r="H216" s="104">
        <v>0.2</v>
      </c>
      <c r="I216" s="75"/>
      <c r="J216" s="107"/>
      <c r="K216" s="75">
        <v>2</v>
      </c>
      <c r="L216" s="75"/>
      <c r="M216" s="75"/>
      <c r="N216" s="75"/>
      <c r="O216" s="75"/>
      <c r="P216" s="75"/>
      <c r="Q216" s="75"/>
      <c r="R216" s="91">
        <v>0.3</v>
      </c>
      <c r="S216" s="108"/>
    </row>
    <row r="217" spans="1:19">
      <c r="A217" s="101">
        <v>212</v>
      </c>
      <c r="B217" s="75" t="s">
        <v>1918</v>
      </c>
      <c r="C217" s="102" t="s">
        <v>1919</v>
      </c>
      <c r="D217" s="103" t="s">
        <v>2074</v>
      </c>
      <c r="E217" s="13" t="s">
        <v>2075</v>
      </c>
      <c r="F217" s="75" t="s">
        <v>2077</v>
      </c>
      <c r="G217" s="75" t="s">
        <v>2044</v>
      </c>
      <c r="H217" s="104">
        <v>0.3</v>
      </c>
      <c r="I217" s="75"/>
      <c r="J217" s="107"/>
      <c r="K217" s="75">
        <v>2</v>
      </c>
      <c r="L217" s="75"/>
      <c r="M217" s="75"/>
      <c r="N217" s="75"/>
      <c r="O217" s="75"/>
      <c r="P217" s="75"/>
      <c r="Q217" s="75"/>
      <c r="R217" s="91">
        <v>0.3</v>
      </c>
      <c r="S217" s="108"/>
    </row>
    <row r="218" spans="1:19">
      <c r="A218" s="101">
        <v>213</v>
      </c>
      <c r="B218" s="75" t="s">
        <v>1918</v>
      </c>
      <c r="C218" s="102" t="s">
        <v>1919</v>
      </c>
      <c r="D218" s="103" t="s">
        <v>2074</v>
      </c>
      <c r="E218" s="13" t="s">
        <v>2075</v>
      </c>
      <c r="F218" s="75" t="s">
        <v>743</v>
      </c>
      <c r="G218" s="75" t="s">
        <v>2078</v>
      </c>
      <c r="H218" s="104">
        <v>2</v>
      </c>
      <c r="I218" s="75"/>
      <c r="J218" s="107"/>
      <c r="K218" s="75">
        <v>2</v>
      </c>
      <c r="L218" s="75"/>
      <c r="M218" s="75"/>
      <c r="N218" s="75"/>
      <c r="O218" s="75"/>
      <c r="P218" s="75"/>
      <c r="Q218" s="75"/>
      <c r="R218" s="91">
        <v>0.3</v>
      </c>
      <c r="S218" s="108"/>
    </row>
    <row r="219" spans="1:19">
      <c r="A219" s="101">
        <v>214</v>
      </c>
      <c r="B219" s="75" t="s">
        <v>1918</v>
      </c>
      <c r="C219" s="102" t="s">
        <v>1919</v>
      </c>
      <c r="D219" s="103" t="s">
        <v>2074</v>
      </c>
      <c r="E219" s="13" t="s">
        <v>2075</v>
      </c>
      <c r="F219" s="75" t="s">
        <v>743</v>
      </c>
      <c r="G219" s="75" t="s">
        <v>2078</v>
      </c>
      <c r="H219" s="104">
        <v>2</v>
      </c>
      <c r="I219" s="75"/>
      <c r="J219" s="107"/>
      <c r="K219" s="75">
        <v>2</v>
      </c>
      <c r="L219" s="75"/>
      <c r="M219" s="75"/>
      <c r="N219" s="75"/>
      <c r="O219" s="75"/>
      <c r="P219" s="75"/>
      <c r="Q219" s="75"/>
      <c r="R219" s="91">
        <v>0.3</v>
      </c>
      <c r="S219" s="108"/>
    </row>
    <row r="220" spans="1:19">
      <c r="A220" s="101">
        <v>215</v>
      </c>
      <c r="B220" s="75" t="s">
        <v>1918</v>
      </c>
      <c r="C220" s="102" t="s">
        <v>1919</v>
      </c>
      <c r="D220" s="103" t="s">
        <v>2074</v>
      </c>
      <c r="E220" s="13" t="s">
        <v>2075</v>
      </c>
      <c r="F220" s="75" t="s">
        <v>724</v>
      </c>
      <c r="G220" s="75" t="s">
        <v>2079</v>
      </c>
      <c r="H220" s="104">
        <v>0.3</v>
      </c>
      <c r="I220" s="75"/>
      <c r="J220" s="107"/>
      <c r="K220" s="75">
        <v>4</v>
      </c>
      <c r="L220" s="75"/>
      <c r="M220" s="75"/>
      <c r="N220" s="75"/>
      <c r="O220" s="75"/>
      <c r="P220" s="75"/>
      <c r="Q220" s="75"/>
      <c r="R220" s="91">
        <v>0.6</v>
      </c>
      <c r="S220" s="108"/>
    </row>
    <row r="221" spans="1:19">
      <c r="A221" s="101">
        <v>216</v>
      </c>
      <c r="B221" s="75" t="s">
        <v>1918</v>
      </c>
      <c r="C221" s="102" t="s">
        <v>1919</v>
      </c>
      <c r="D221" s="103" t="s">
        <v>2074</v>
      </c>
      <c r="E221" s="13" t="s">
        <v>2075</v>
      </c>
      <c r="F221" s="75" t="s">
        <v>2080</v>
      </c>
      <c r="G221" s="75" t="s">
        <v>2081</v>
      </c>
      <c r="H221" s="104">
        <v>0.1</v>
      </c>
      <c r="I221" s="75"/>
      <c r="J221" s="107"/>
      <c r="K221" s="75">
        <v>2</v>
      </c>
      <c r="L221" s="75"/>
      <c r="M221" s="75"/>
      <c r="N221" s="75"/>
      <c r="O221" s="75"/>
      <c r="P221" s="75"/>
      <c r="Q221" s="75"/>
      <c r="R221" s="91">
        <v>0.3</v>
      </c>
      <c r="S221" s="108"/>
    </row>
    <row r="222" spans="1:19">
      <c r="A222" s="101">
        <v>217</v>
      </c>
      <c r="B222" s="75" t="s">
        <v>1918</v>
      </c>
      <c r="C222" s="102" t="s">
        <v>1919</v>
      </c>
      <c r="D222" s="103" t="s">
        <v>2074</v>
      </c>
      <c r="E222" s="13" t="s">
        <v>2075</v>
      </c>
      <c r="F222" s="75" t="s">
        <v>2082</v>
      </c>
      <c r="G222" s="75" t="s">
        <v>2083</v>
      </c>
      <c r="H222" s="104">
        <v>0.1</v>
      </c>
      <c r="I222" s="75"/>
      <c r="J222" s="107"/>
      <c r="K222" s="75">
        <v>1</v>
      </c>
      <c r="L222" s="75"/>
      <c r="M222" s="75"/>
      <c r="N222" s="75"/>
      <c r="O222" s="75"/>
      <c r="P222" s="75"/>
      <c r="Q222" s="75"/>
      <c r="R222" s="91">
        <v>0.1</v>
      </c>
      <c r="S222" s="108"/>
    </row>
    <row r="223" spans="1:19">
      <c r="A223" s="101">
        <v>218</v>
      </c>
      <c r="B223" s="75" t="s">
        <v>1918</v>
      </c>
      <c r="C223" s="102" t="s">
        <v>1919</v>
      </c>
      <c r="D223" s="103" t="s">
        <v>2084</v>
      </c>
      <c r="E223" s="13" t="s">
        <v>2085</v>
      </c>
      <c r="F223" s="75" t="s">
        <v>1922</v>
      </c>
      <c r="G223" s="75" t="s">
        <v>1923</v>
      </c>
      <c r="H223" s="104">
        <v>0.1</v>
      </c>
      <c r="I223" s="75"/>
      <c r="J223" s="107"/>
      <c r="K223" s="75">
        <v>1</v>
      </c>
      <c r="L223" s="75"/>
      <c r="M223" s="75"/>
      <c r="N223" s="75"/>
      <c r="O223" s="75"/>
      <c r="P223" s="75"/>
      <c r="Q223" s="75"/>
      <c r="R223" s="91">
        <v>0.1</v>
      </c>
      <c r="S223" s="108"/>
    </row>
    <row r="224" spans="1:19">
      <c r="A224" s="101">
        <v>219</v>
      </c>
      <c r="B224" s="75" t="s">
        <v>1918</v>
      </c>
      <c r="C224" s="102" t="s">
        <v>1919</v>
      </c>
      <c r="D224" s="103" t="s">
        <v>2084</v>
      </c>
      <c r="E224" s="13" t="s">
        <v>2085</v>
      </c>
      <c r="F224" s="75" t="s">
        <v>805</v>
      </c>
      <c r="G224" s="75" t="s">
        <v>836</v>
      </c>
      <c r="H224" s="104">
        <v>0.1</v>
      </c>
      <c r="I224" s="75"/>
      <c r="J224" s="107"/>
      <c r="K224" s="75">
        <v>2</v>
      </c>
      <c r="L224" s="75"/>
      <c r="M224" s="75"/>
      <c r="N224" s="75"/>
      <c r="O224" s="75"/>
      <c r="P224" s="75"/>
      <c r="Q224" s="75"/>
      <c r="R224" s="91">
        <v>0.3</v>
      </c>
      <c r="S224" s="108"/>
    </row>
    <row r="225" spans="1:19">
      <c r="A225" s="101">
        <v>220</v>
      </c>
      <c r="B225" s="75" t="s">
        <v>1918</v>
      </c>
      <c r="C225" s="102" t="s">
        <v>1919</v>
      </c>
      <c r="D225" s="103" t="s">
        <v>2084</v>
      </c>
      <c r="E225" s="13" t="s">
        <v>2085</v>
      </c>
      <c r="F225" s="75" t="s">
        <v>813</v>
      </c>
      <c r="G225" s="75" t="s">
        <v>828</v>
      </c>
      <c r="H225" s="104">
        <v>0.2</v>
      </c>
      <c r="I225" s="75"/>
      <c r="J225" s="107"/>
      <c r="K225" s="75">
        <v>2</v>
      </c>
      <c r="L225" s="75"/>
      <c r="M225" s="75"/>
      <c r="N225" s="75"/>
      <c r="O225" s="75"/>
      <c r="P225" s="75"/>
      <c r="Q225" s="75"/>
      <c r="R225" s="91">
        <v>0.3</v>
      </c>
      <c r="S225" s="108"/>
    </row>
    <row r="226" spans="1:19">
      <c r="A226" s="101">
        <v>221</v>
      </c>
      <c r="B226" s="75" t="s">
        <v>1918</v>
      </c>
      <c r="C226" s="102" t="s">
        <v>1919</v>
      </c>
      <c r="D226" s="103" t="s">
        <v>2084</v>
      </c>
      <c r="E226" s="13" t="s">
        <v>2085</v>
      </c>
      <c r="F226" s="75" t="s">
        <v>836</v>
      </c>
      <c r="G226" s="75" t="s">
        <v>766</v>
      </c>
      <c r="H226" s="104">
        <v>0.2</v>
      </c>
      <c r="I226" s="75"/>
      <c r="J226" s="107"/>
      <c r="K226" s="75">
        <v>2</v>
      </c>
      <c r="L226" s="75"/>
      <c r="M226" s="75"/>
      <c r="N226" s="75"/>
      <c r="O226" s="75"/>
      <c r="P226" s="75"/>
      <c r="Q226" s="75"/>
      <c r="R226" s="91">
        <v>0.3</v>
      </c>
      <c r="S226" s="108"/>
    </row>
    <row r="227" spans="1:19">
      <c r="A227" s="101">
        <v>222</v>
      </c>
      <c r="B227" s="75" t="s">
        <v>1918</v>
      </c>
      <c r="C227" s="102" t="s">
        <v>1919</v>
      </c>
      <c r="D227" s="103" t="s">
        <v>2084</v>
      </c>
      <c r="E227" s="13" t="s">
        <v>2085</v>
      </c>
      <c r="F227" s="75" t="s">
        <v>1928</v>
      </c>
      <c r="G227" s="75" t="s">
        <v>833</v>
      </c>
      <c r="H227" s="104">
        <v>0.7</v>
      </c>
      <c r="I227" s="75"/>
      <c r="J227" s="107"/>
      <c r="K227" s="75">
        <v>4</v>
      </c>
      <c r="L227" s="75"/>
      <c r="M227" s="75"/>
      <c r="N227" s="75"/>
      <c r="O227" s="75"/>
      <c r="P227" s="75"/>
      <c r="Q227" s="75"/>
      <c r="R227" s="91">
        <v>0.6</v>
      </c>
      <c r="S227" s="108"/>
    </row>
    <row r="228" spans="1:19">
      <c r="A228" s="101">
        <v>223</v>
      </c>
      <c r="B228" s="75" t="s">
        <v>1918</v>
      </c>
      <c r="C228" s="102" t="s">
        <v>1919</v>
      </c>
      <c r="D228" s="103" t="s">
        <v>2086</v>
      </c>
      <c r="E228" s="13" t="s">
        <v>2087</v>
      </c>
      <c r="F228" s="75" t="s">
        <v>1922</v>
      </c>
      <c r="G228" s="75" t="s">
        <v>1923</v>
      </c>
      <c r="H228" s="104">
        <v>0.1</v>
      </c>
      <c r="I228" s="75"/>
      <c r="J228" s="107"/>
      <c r="K228" s="75">
        <v>1</v>
      </c>
      <c r="L228" s="75"/>
      <c r="M228" s="75"/>
      <c r="N228" s="75"/>
      <c r="O228" s="75"/>
      <c r="P228" s="75"/>
      <c r="Q228" s="75"/>
      <c r="R228" s="91">
        <v>0.1</v>
      </c>
      <c r="S228" s="108"/>
    </row>
    <row r="229" spans="1:19">
      <c r="A229" s="101">
        <v>224</v>
      </c>
      <c r="B229" s="75" t="s">
        <v>1918</v>
      </c>
      <c r="C229" s="102" t="s">
        <v>1919</v>
      </c>
      <c r="D229" s="103" t="s">
        <v>2086</v>
      </c>
      <c r="E229" s="13" t="s">
        <v>2087</v>
      </c>
      <c r="F229" s="75" t="s">
        <v>828</v>
      </c>
      <c r="G229" s="75" t="s">
        <v>805</v>
      </c>
      <c r="H229" s="104">
        <v>0.1</v>
      </c>
      <c r="I229" s="75"/>
      <c r="J229" s="107"/>
      <c r="K229" s="75">
        <v>2</v>
      </c>
      <c r="L229" s="75"/>
      <c r="M229" s="75"/>
      <c r="N229" s="75"/>
      <c r="O229" s="75"/>
      <c r="P229" s="75"/>
      <c r="Q229" s="75"/>
      <c r="R229" s="91">
        <v>0.3</v>
      </c>
      <c r="S229" s="108"/>
    </row>
    <row r="230" spans="1:19">
      <c r="A230" s="101">
        <v>225</v>
      </c>
      <c r="B230" s="75" t="s">
        <v>1918</v>
      </c>
      <c r="C230" s="102" t="s">
        <v>1919</v>
      </c>
      <c r="D230" s="103" t="s">
        <v>2086</v>
      </c>
      <c r="E230" s="13" t="s">
        <v>2087</v>
      </c>
      <c r="F230" s="75" t="s">
        <v>828</v>
      </c>
      <c r="G230" s="75" t="s">
        <v>800</v>
      </c>
      <c r="H230" s="104">
        <v>0.5</v>
      </c>
      <c r="I230" s="75"/>
      <c r="J230" s="107"/>
      <c r="K230" s="75">
        <v>4</v>
      </c>
      <c r="L230" s="75"/>
      <c r="M230" s="75"/>
      <c r="N230" s="75"/>
      <c r="O230" s="75"/>
      <c r="P230" s="75"/>
      <c r="Q230" s="75"/>
      <c r="R230" s="91">
        <v>0.6</v>
      </c>
      <c r="S230" s="108"/>
    </row>
    <row r="231" spans="1:19">
      <c r="A231" s="101">
        <v>226</v>
      </c>
      <c r="B231" s="75" t="s">
        <v>1918</v>
      </c>
      <c r="C231" s="102" t="s">
        <v>1919</v>
      </c>
      <c r="D231" s="103" t="s">
        <v>2086</v>
      </c>
      <c r="E231" s="13" t="s">
        <v>2087</v>
      </c>
      <c r="F231" s="75" t="s">
        <v>749</v>
      </c>
      <c r="G231" s="75" t="s">
        <v>2007</v>
      </c>
      <c r="H231" s="104">
        <v>1</v>
      </c>
      <c r="I231" s="75"/>
      <c r="J231" s="107"/>
      <c r="K231" s="75">
        <v>4</v>
      </c>
      <c r="L231" s="75"/>
      <c r="M231" s="75"/>
      <c r="N231" s="75"/>
      <c r="O231" s="75"/>
      <c r="P231" s="75"/>
      <c r="Q231" s="75"/>
      <c r="R231" s="91">
        <v>0.6</v>
      </c>
      <c r="S231" s="108"/>
    </row>
    <row r="232" spans="1:19">
      <c r="A232" s="101">
        <v>227</v>
      </c>
      <c r="B232" s="75" t="s">
        <v>1918</v>
      </c>
      <c r="C232" s="102" t="s">
        <v>1919</v>
      </c>
      <c r="D232" s="103" t="s">
        <v>2086</v>
      </c>
      <c r="E232" s="13" t="s">
        <v>2087</v>
      </c>
      <c r="F232" s="75" t="s">
        <v>2007</v>
      </c>
      <c r="G232" s="75" t="s">
        <v>1928</v>
      </c>
      <c r="H232" s="104">
        <v>0.1</v>
      </c>
      <c r="I232" s="75"/>
      <c r="J232" s="107"/>
      <c r="K232" s="75">
        <v>2</v>
      </c>
      <c r="L232" s="75"/>
      <c r="M232" s="75"/>
      <c r="N232" s="75"/>
      <c r="O232" s="75"/>
      <c r="P232" s="75"/>
      <c r="Q232" s="75"/>
      <c r="R232" s="91">
        <v>0.3</v>
      </c>
      <c r="S232" s="108"/>
    </row>
    <row r="233" spans="1:19">
      <c r="A233" s="101">
        <v>228</v>
      </c>
      <c r="B233" s="75" t="s">
        <v>1918</v>
      </c>
      <c r="C233" s="102" t="s">
        <v>1919</v>
      </c>
      <c r="D233" s="103" t="s">
        <v>2086</v>
      </c>
      <c r="E233" s="13" t="s">
        <v>2087</v>
      </c>
      <c r="F233" s="75" t="s">
        <v>1939</v>
      </c>
      <c r="G233" s="75" t="s">
        <v>2030</v>
      </c>
      <c r="H233" s="104">
        <v>0.1</v>
      </c>
      <c r="I233" s="75"/>
      <c r="J233" s="107"/>
      <c r="K233" s="75">
        <v>2</v>
      </c>
      <c r="L233" s="75"/>
      <c r="M233" s="75"/>
      <c r="N233" s="75"/>
      <c r="O233" s="75"/>
      <c r="P233" s="75"/>
      <c r="Q233" s="75"/>
      <c r="R233" s="91">
        <v>0.3</v>
      </c>
      <c r="S233" s="108"/>
    </row>
    <row r="234" spans="1:19">
      <c r="A234" s="101">
        <v>229</v>
      </c>
      <c r="B234" s="75" t="s">
        <v>1918</v>
      </c>
      <c r="C234" s="102" t="s">
        <v>1919</v>
      </c>
      <c r="D234" s="103" t="s">
        <v>2086</v>
      </c>
      <c r="E234" s="13" t="s">
        <v>2087</v>
      </c>
      <c r="F234" s="75" t="s">
        <v>1939</v>
      </c>
      <c r="G234" s="75" t="s">
        <v>821</v>
      </c>
      <c r="H234" s="104">
        <v>0.2</v>
      </c>
      <c r="I234" s="75"/>
      <c r="J234" s="107"/>
      <c r="K234" s="75">
        <v>2</v>
      </c>
      <c r="L234" s="75"/>
      <c r="M234" s="75"/>
      <c r="N234" s="75"/>
      <c r="O234" s="75"/>
      <c r="P234" s="75"/>
      <c r="Q234" s="75"/>
      <c r="R234" s="91">
        <v>0.3</v>
      </c>
      <c r="S234" s="108"/>
    </row>
    <row r="235" spans="1:19">
      <c r="A235" s="101">
        <v>230</v>
      </c>
      <c r="B235" s="75" t="s">
        <v>1918</v>
      </c>
      <c r="C235" s="102" t="s">
        <v>1919</v>
      </c>
      <c r="D235" s="103" t="s">
        <v>2086</v>
      </c>
      <c r="E235" s="13" t="s">
        <v>2087</v>
      </c>
      <c r="F235" s="75" t="s">
        <v>2042</v>
      </c>
      <c r="G235" s="75" t="s">
        <v>2066</v>
      </c>
      <c r="H235" s="104">
        <v>0.3</v>
      </c>
      <c r="I235" s="75"/>
      <c r="J235" s="107"/>
      <c r="K235" s="75">
        <v>4</v>
      </c>
      <c r="L235" s="75"/>
      <c r="M235" s="75"/>
      <c r="N235" s="75"/>
      <c r="O235" s="75"/>
      <c r="P235" s="75"/>
      <c r="Q235" s="75"/>
      <c r="R235" s="91">
        <v>0.6</v>
      </c>
      <c r="S235" s="108"/>
    </row>
    <row r="236" spans="1:19">
      <c r="A236" s="101">
        <v>231</v>
      </c>
      <c r="B236" s="75" t="s">
        <v>1918</v>
      </c>
      <c r="C236" s="102" t="s">
        <v>1919</v>
      </c>
      <c r="D236" s="103" t="s">
        <v>2086</v>
      </c>
      <c r="E236" s="13" t="s">
        <v>2087</v>
      </c>
      <c r="F236" s="75" t="s">
        <v>2066</v>
      </c>
      <c r="G236" s="75" t="s">
        <v>1993</v>
      </c>
      <c r="H236" s="104">
        <v>0.1</v>
      </c>
      <c r="I236" s="75"/>
      <c r="J236" s="107"/>
      <c r="K236" s="75">
        <v>2</v>
      </c>
      <c r="L236" s="75"/>
      <c r="M236" s="75"/>
      <c r="N236" s="75"/>
      <c r="O236" s="75"/>
      <c r="P236" s="75"/>
      <c r="Q236" s="75"/>
      <c r="R236" s="91">
        <v>0.3</v>
      </c>
      <c r="S236" s="108"/>
    </row>
    <row r="237" spans="1:19">
      <c r="A237" s="101">
        <v>232</v>
      </c>
      <c r="B237" s="75" t="s">
        <v>1918</v>
      </c>
      <c r="C237" s="102" t="s">
        <v>1919</v>
      </c>
      <c r="D237" s="103" t="s">
        <v>2086</v>
      </c>
      <c r="E237" s="13" t="s">
        <v>2087</v>
      </c>
      <c r="F237" s="75" t="s">
        <v>735</v>
      </c>
      <c r="G237" s="75" t="s">
        <v>736</v>
      </c>
      <c r="H237" s="104">
        <v>0.8</v>
      </c>
      <c r="I237" s="75"/>
      <c r="J237" s="107"/>
      <c r="K237" s="75">
        <v>4</v>
      </c>
      <c r="L237" s="75"/>
      <c r="M237" s="75"/>
      <c r="N237" s="75"/>
      <c r="O237" s="75"/>
      <c r="P237" s="75"/>
      <c r="Q237" s="75"/>
      <c r="R237" s="91">
        <v>0.6</v>
      </c>
      <c r="S237" s="108"/>
    </row>
    <row r="238" spans="1:19">
      <c r="A238" s="101">
        <v>233</v>
      </c>
      <c r="B238" s="75" t="s">
        <v>1918</v>
      </c>
      <c r="C238" s="102" t="s">
        <v>1919</v>
      </c>
      <c r="D238" s="103" t="s">
        <v>2086</v>
      </c>
      <c r="E238" s="13" t="s">
        <v>2087</v>
      </c>
      <c r="F238" s="75" t="s">
        <v>2070</v>
      </c>
      <c r="G238" s="75" t="s">
        <v>2067</v>
      </c>
      <c r="H238" s="104">
        <v>0.1</v>
      </c>
      <c r="I238" s="75"/>
      <c r="J238" s="107"/>
      <c r="K238" s="75">
        <v>1</v>
      </c>
      <c r="L238" s="75"/>
      <c r="M238" s="75"/>
      <c r="N238" s="75"/>
      <c r="O238" s="75"/>
      <c r="P238" s="75"/>
      <c r="Q238" s="75"/>
      <c r="R238" s="91">
        <v>0.1</v>
      </c>
      <c r="S238" s="108"/>
    </row>
    <row r="239" spans="1:19">
      <c r="A239" s="101">
        <v>234</v>
      </c>
      <c r="B239" s="75" t="s">
        <v>1918</v>
      </c>
      <c r="C239" s="102" t="s">
        <v>1919</v>
      </c>
      <c r="D239" s="103" t="s">
        <v>2088</v>
      </c>
      <c r="E239" s="13" t="s">
        <v>2089</v>
      </c>
      <c r="F239" s="75" t="s">
        <v>1922</v>
      </c>
      <c r="G239" s="75" t="s">
        <v>1923</v>
      </c>
      <c r="H239" s="104">
        <v>0.1</v>
      </c>
      <c r="I239" s="75"/>
      <c r="J239" s="107"/>
      <c r="K239" s="75">
        <v>1</v>
      </c>
      <c r="L239" s="75"/>
      <c r="M239" s="75"/>
      <c r="N239" s="75"/>
      <c r="O239" s="75"/>
      <c r="P239" s="75"/>
      <c r="Q239" s="75"/>
      <c r="R239" s="91">
        <v>0.1</v>
      </c>
      <c r="S239" s="108"/>
    </row>
    <row r="240" spans="1:19">
      <c r="A240" s="101">
        <v>235</v>
      </c>
      <c r="B240" s="75" t="s">
        <v>1918</v>
      </c>
      <c r="C240" s="102" t="s">
        <v>1919</v>
      </c>
      <c r="D240" s="103" t="s">
        <v>2088</v>
      </c>
      <c r="E240" s="13" t="s">
        <v>2089</v>
      </c>
      <c r="F240" s="75" t="s">
        <v>761</v>
      </c>
      <c r="G240" s="75" t="s">
        <v>1924</v>
      </c>
      <c r="H240" s="104">
        <v>0.9</v>
      </c>
      <c r="I240" s="75"/>
      <c r="J240" s="107"/>
      <c r="K240" s="75">
        <v>2</v>
      </c>
      <c r="L240" s="75"/>
      <c r="M240" s="75"/>
      <c r="N240" s="75"/>
      <c r="O240" s="75"/>
      <c r="P240" s="75"/>
      <c r="Q240" s="75"/>
      <c r="R240" s="91">
        <v>0.3</v>
      </c>
      <c r="S240" s="108"/>
    </row>
    <row r="241" spans="1:19">
      <c r="A241" s="101">
        <v>236</v>
      </c>
      <c r="B241" s="75" t="s">
        <v>1918</v>
      </c>
      <c r="C241" s="102" t="s">
        <v>1919</v>
      </c>
      <c r="D241" s="103" t="s">
        <v>2088</v>
      </c>
      <c r="E241" s="13" t="s">
        <v>2089</v>
      </c>
      <c r="F241" s="75" t="s">
        <v>836</v>
      </c>
      <c r="G241" s="75" t="s">
        <v>801</v>
      </c>
      <c r="H241" s="104">
        <v>0.4</v>
      </c>
      <c r="I241" s="75"/>
      <c r="J241" s="107"/>
      <c r="K241" s="75">
        <v>2</v>
      </c>
      <c r="L241" s="75"/>
      <c r="M241" s="75"/>
      <c r="N241" s="75"/>
      <c r="O241" s="75"/>
      <c r="P241" s="75"/>
      <c r="Q241" s="75"/>
      <c r="R241" s="91">
        <v>0.3</v>
      </c>
      <c r="S241" s="108"/>
    </row>
    <row r="242" spans="1:19">
      <c r="A242" s="101">
        <v>237</v>
      </c>
      <c r="B242" s="75" t="s">
        <v>1918</v>
      </c>
      <c r="C242" s="102" t="s">
        <v>1919</v>
      </c>
      <c r="D242" s="103" t="s">
        <v>2088</v>
      </c>
      <c r="E242" s="13" t="s">
        <v>2089</v>
      </c>
      <c r="F242" s="75" t="s">
        <v>801</v>
      </c>
      <c r="G242" s="75" t="s">
        <v>751</v>
      </c>
      <c r="H242" s="104">
        <v>0.6</v>
      </c>
      <c r="I242" s="75"/>
      <c r="J242" s="107"/>
      <c r="K242" s="75">
        <v>2</v>
      </c>
      <c r="L242" s="75"/>
      <c r="M242" s="75"/>
      <c r="N242" s="75"/>
      <c r="O242" s="75"/>
      <c r="P242" s="75"/>
      <c r="Q242" s="75"/>
      <c r="R242" s="91">
        <v>0.3</v>
      </c>
      <c r="S242" s="108"/>
    </row>
    <row r="243" spans="1:19">
      <c r="A243" s="101">
        <v>238</v>
      </c>
      <c r="B243" s="75" t="s">
        <v>1918</v>
      </c>
      <c r="C243" s="102" t="s">
        <v>1919</v>
      </c>
      <c r="D243" s="103" t="s">
        <v>2088</v>
      </c>
      <c r="E243" s="13" t="s">
        <v>2089</v>
      </c>
      <c r="F243" s="75" t="s">
        <v>1929</v>
      </c>
      <c r="G243" s="75" t="s">
        <v>833</v>
      </c>
      <c r="H243" s="104">
        <v>0.6</v>
      </c>
      <c r="I243" s="75"/>
      <c r="J243" s="107"/>
      <c r="K243" s="75">
        <v>4</v>
      </c>
      <c r="L243" s="75"/>
      <c r="M243" s="75"/>
      <c r="N243" s="75"/>
      <c r="O243" s="75"/>
      <c r="P243" s="75"/>
      <c r="Q243" s="75"/>
      <c r="R243" s="91">
        <v>0.6</v>
      </c>
      <c r="S243" s="108"/>
    </row>
    <row r="244" spans="1:19">
      <c r="A244" s="101">
        <v>239</v>
      </c>
      <c r="B244" s="75" t="s">
        <v>1918</v>
      </c>
      <c r="C244" s="102" t="s">
        <v>1919</v>
      </c>
      <c r="D244" s="103" t="s">
        <v>2090</v>
      </c>
      <c r="E244" s="13" t="s">
        <v>2091</v>
      </c>
      <c r="F244" s="75" t="s">
        <v>1922</v>
      </c>
      <c r="G244" s="75" t="s">
        <v>1923</v>
      </c>
      <c r="H244" s="104">
        <v>0.1</v>
      </c>
      <c r="I244" s="75"/>
      <c r="J244" s="107"/>
      <c r="K244" s="75">
        <v>1</v>
      </c>
      <c r="L244" s="75"/>
      <c r="M244" s="75"/>
      <c r="N244" s="75">
        <v>4</v>
      </c>
      <c r="O244" s="75"/>
      <c r="P244" s="75"/>
      <c r="Q244" s="75"/>
      <c r="R244" s="91">
        <v>0.2</v>
      </c>
      <c r="S244" s="108"/>
    </row>
    <row r="245" spans="1:19">
      <c r="A245" s="101">
        <v>240</v>
      </c>
      <c r="B245" s="75" t="s">
        <v>1918</v>
      </c>
      <c r="C245" s="102" t="s">
        <v>1919</v>
      </c>
      <c r="D245" s="103" t="s">
        <v>2090</v>
      </c>
      <c r="E245" s="13" t="s">
        <v>2091</v>
      </c>
      <c r="F245" s="75" t="s">
        <v>761</v>
      </c>
      <c r="G245" s="75" t="s">
        <v>828</v>
      </c>
      <c r="H245" s="104">
        <v>0.1</v>
      </c>
      <c r="I245" s="75"/>
      <c r="J245" s="107"/>
      <c r="K245" s="75">
        <v>2</v>
      </c>
      <c r="L245" s="75"/>
      <c r="M245" s="75"/>
      <c r="N245" s="75">
        <v>4</v>
      </c>
      <c r="O245" s="75"/>
      <c r="P245" s="75"/>
      <c r="Q245" s="75"/>
      <c r="R245" s="91">
        <v>0.4</v>
      </c>
      <c r="S245" s="108"/>
    </row>
    <row r="246" spans="1:19">
      <c r="A246" s="101">
        <v>241</v>
      </c>
      <c r="B246" s="75" t="s">
        <v>1918</v>
      </c>
      <c r="C246" s="102" t="s">
        <v>1919</v>
      </c>
      <c r="D246" s="103" t="s">
        <v>2090</v>
      </c>
      <c r="E246" s="13" t="s">
        <v>2091</v>
      </c>
      <c r="F246" s="75" t="s">
        <v>1929</v>
      </c>
      <c r="G246" s="75" t="s">
        <v>2001</v>
      </c>
      <c r="H246" s="104">
        <v>0.1</v>
      </c>
      <c r="I246" s="75"/>
      <c r="J246" s="107"/>
      <c r="K246" s="75">
        <v>2</v>
      </c>
      <c r="L246" s="75"/>
      <c r="M246" s="75"/>
      <c r="N246" s="75">
        <v>4</v>
      </c>
      <c r="O246" s="75"/>
      <c r="P246" s="75"/>
      <c r="Q246" s="75"/>
      <c r="R246" s="91">
        <v>0.4</v>
      </c>
      <c r="S246" s="108"/>
    </row>
    <row r="247" spans="1:19">
      <c r="A247" s="101">
        <v>242</v>
      </c>
      <c r="B247" s="75" t="s">
        <v>1918</v>
      </c>
      <c r="C247" s="102" t="s">
        <v>1919</v>
      </c>
      <c r="D247" s="103" t="s">
        <v>2090</v>
      </c>
      <c r="E247" s="13" t="s">
        <v>2091</v>
      </c>
      <c r="F247" s="75" t="s">
        <v>761</v>
      </c>
      <c r="G247" s="75" t="s">
        <v>828</v>
      </c>
      <c r="H247" s="104">
        <v>0.1</v>
      </c>
      <c r="I247" s="75"/>
      <c r="J247" s="107"/>
      <c r="K247" s="75">
        <v>4</v>
      </c>
      <c r="L247" s="75"/>
      <c r="M247" s="75"/>
      <c r="N247" s="75"/>
      <c r="O247" s="75"/>
      <c r="P247" s="75"/>
      <c r="Q247" s="75"/>
      <c r="R247" s="91">
        <v>0.6</v>
      </c>
      <c r="S247" s="108"/>
    </row>
    <row r="248" spans="1:19">
      <c r="A248" s="101">
        <v>243</v>
      </c>
      <c r="B248" s="75" t="s">
        <v>1918</v>
      </c>
      <c r="C248" s="102" t="s">
        <v>1919</v>
      </c>
      <c r="D248" s="103" t="s">
        <v>2092</v>
      </c>
      <c r="E248" s="13" t="s">
        <v>2093</v>
      </c>
      <c r="F248" s="75" t="s">
        <v>1922</v>
      </c>
      <c r="G248" s="75" t="s">
        <v>1923</v>
      </c>
      <c r="H248" s="104">
        <v>0.1</v>
      </c>
      <c r="I248" s="75"/>
      <c r="J248" s="107"/>
      <c r="K248" s="75">
        <v>1</v>
      </c>
      <c r="L248" s="75"/>
      <c r="M248" s="75"/>
      <c r="N248" s="75"/>
      <c r="O248" s="75"/>
      <c r="P248" s="75"/>
      <c r="Q248" s="75"/>
      <c r="R248" s="91">
        <v>0.1</v>
      </c>
      <c r="S248" s="108"/>
    </row>
    <row r="249" spans="1:19">
      <c r="A249" s="101">
        <v>244</v>
      </c>
      <c r="B249" s="75" t="s">
        <v>1918</v>
      </c>
      <c r="C249" s="102" t="s">
        <v>1919</v>
      </c>
      <c r="D249" s="103" t="s">
        <v>2092</v>
      </c>
      <c r="E249" s="13" t="s">
        <v>2093</v>
      </c>
      <c r="F249" s="75" t="s">
        <v>766</v>
      </c>
      <c r="G249" s="75" t="s">
        <v>801</v>
      </c>
      <c r="H249" s="104">
        <v>0.2</v>
      </c>
      <c r="I249" s="75"/>
      <c r="J249" s="107"/>
      <c r="K249" s="75">
        <v>2</v>
      </c>
      <c r="L249" s="75"/>
      <c r="M249" s="75"/>
      <c r="N249" s="75"/>
      <c r="O249" s="75"/>
      <c r="P249" s="75"/>
      <c r="Q249" s="75"/>
      <c r="R249" s="91">
        <v>0.3</v>
      </c>
      <c r="S249" s="108"/>
    </row>
    <row r="250" spans="1:19">
      <c r="A250" s="101">
        <v>245</v>
      </c>
      <c r="B250" s="75" t="s">
        <v>1918</v>
      </c>
      <c r="C250" s="102" t="s">
        <v>1919</v>
      </c>
      <c r="D250" s="103" t="s">
        <v>2092</v>
      </c>
      <c r="E250" s="13" t="s">
        <v>2093</v>
      </c>
      <c r="F250" s="75" t="s">
        <v>751</v>
      </c>
      <c r="G250" s="75" t="s">
        <v>826</v>
      </c>
      <c r="H250" s="104">
        <v>0.1</v>
      </c>
      <c r="I250" s="75"/>
      <c r="J250" s="107"/>
      <c r="K250" s="75">
        <v>2</v>
      </c>
      <c r="L250" s="75"/>
      <c r="M250" s="75"/>
      <c r="N250" s="75">
        <v>4</v>
      </c>
      <c r="O250" s="75"/>
      <c r="P250" s="75"/>
      <c r="Q250" s="75"/>
      <c r="R250" s="91">
        <v>0.4</v>
      </c>
      <c r="S250" s="108"/>
    </row>
    <row r="251" spans="1:19">
      <c r="A251" s="101">
        <v>246</v>
      </c>
      <c r="B251" s="75" t="s">
        <v>1918</v>
      </c>
      <c r="C251" s="102" t="s">
        <v>1919</v>
      </c>
      <c r="D251" s="103" t="s">
        <v>2092</v>
      </c>
      <c r="E251" s="13" t="s">
        <v>2093</v>
      </c>
      <c r="F251" s="75" t="s">
        <v>752</v>
      </c>
      <c r="G251" s="75" t="s">
        <v>1928</v>
      </c>
      <c r="H251" s="104">
        <v>0.6</v>
      </c>
      <c r="I251" s="75"/>
      <c r="J251" s="107"/>
      <c r="K251" s="75">
        <v>2</v>
      </c>
      <c r="L251" s="75"/>
      <c r="M251" s="75"/>
      <c r="N251" s="75"/>
      <c r="O251" s="75"/>
      <c r="P251" s="75"/>
      <c r="Q251" s="75"/>
      <c r="R251" s="91">
        <v>0.3</v>
      </c>
      <c r="S251" s="108"/>
    </row>
    <row r="252" spans="1:19">
      <c r="A252" s="101">
        <v>247</v>
      </c>
      <c r="B252" s="75" t="s">
        <v>1918</v>
      </c>
      <c r="C252" s="102" t="s">
        <v>1919</v>
      </c>
      <c r="D252" s="103" t="s">
        <v>2092</v>
      </c>
      <c r="E252" s="13" t="s">
        <v>2093</v>
      </c>
      <c r="F252" s="75" t="s">
        <v>1938</v>
      </c>
      <c r="G252" s="75" t="s">
        <v>1939</v>
      </c>
      <c r="H252" s="104">
        <v>0.1</v>
      </c>
      <c r="I252" s="75"/>
      <c r="J252" s="107"/>
      <c r="K252" s="75">
        <v>2</v>
      </c>
      <c r="L252" s="75"/>
      <c r="M252" s="75"/>
      <c r="N252" s="75">
        <v>4</v>
      </c>
      <c r="O252" s="75"/>
      <c r="P252" s="75"/>
      <c r="Q252" s="75"/>
      <c r="R252" s="91">
        <v>0.4</v>
      </c>
      <c r="S252" s="108"/>
    </row>
    <row r="253" spans="1:19">
      <c r="A253" s="101">
        <v>248</v>
      </c>
      <c r="B253" s="75" t="s">
        <v>1918</v>
      </c>
      <c r="C253" s="102" t="s">
        <v>1919</v>
      </c>
      <c r="D253" s="103" t="s">
        <v>2094</v>
      </c>
      <c r="E253" s="13" t="s">
        <v>2095</v>
      </c>
      <c r="F253" s="75" t="s">
        <v>1922</v>
      </c>
      <c r="G253" s="75" t="s">
        <v>1923</v>
      </c>
      <c r="H253" s="104">
        <v>0.1</v>
      </c>
      <c r="I253" s="75"/>
      <c r="J253" s="107"/>
      <c r="K253" s="75">
        <v>1</v>
      </c>
      <c r="L253" s="75"/>
      <c r="M253" s="75"/>
      <c r="N253" s="75"/>
      <c r="O253" s="75"/>
      <c r="P253" s="75"/>
      <c r="Q253" s="75"/>
      <c r="R253" s="91">
        <v>0.1</v>
      </c>
      <c r="S253" s="108"/>
    </row>
    <row r="254" spans="1:19">
      <c r="A254" s="101">
        <v>249</v>
      </c>
      <c r="B254" s="75" t="s">
        <v>1918</v>
      </c>
      <c r="C254" s="102" t="s">
        <v>1919</v>
      </c>
      <c r="D254" s="103" t="s">
        <v>2094</v>
      </c>
      <c r="E254" s="13" t="s">
        <v>2095</v>
      </c>
      <c r="F254" s="75" t="s">
        <v>805</v>
      </c>
      <c r="G254" s="75" t="s">
        <v>806</v>
      </c>
      <c r="H254" s="104">
        <v>0.2</v>
      </c>
      <c r="I254" s="75"/>
      <c r="J254" s="107"/>
      <c r="K254" s="75">
        <v>2</v>
      </c>
      <c r="L254" s="75"/>
      <c r="M254" s="75"/>
      <c r="N254" s="75"/>
      <c r="O254" s="75"/>
      <c r="P254" s="75"/>
      <c r="Q254" s="75"/>
      <c r="R254" s="91">
        <v>0.3</v>
      </c>
      <c r="S254" s="108"/>
    </row>
    <row r="255" spans="1:19">
      <c r="A255" s="101">
        <v>250</v>
      </c>
      <c r="B255" s="75" t="s">
        <v>1918</v>
      </c>
      <c r="C255" s="102" t="s">
        <v>1919</v>
      </c>
      <c r="D255" s="103" t="s">
        <v>2094</v>
      </c>
      <c r="E255" s="13" t="s">
        <v>2095</v>
      </c>
      <c r="F255" s="75" t="s">
        <v>806</v>
      </c>
      <c r="G255" s="75" t="s">
        <v>1924</v>
      </c>
      <c r="H255" s="104">
        <v>0.5</v>
      </c>
      <c r="I255" s="75"/>
      <c r="J255" s="107"/>
      <c r="K255" s="75">
        <v>2</v>
      </c>
      <c r="L255" s="75"/>
      <c r="M255" s="75"/>
      <c r="N255" s="75"/>
      <c r="O255" s="75"/>
      <c r="P255" s="75"/>
      <c r="Q255" s="75"/>
      <c r="R255" s="91">
        <v>0.3</v>
      </c>
      <c r="S255" s="108"/>
    </row>
    <row r="256" spans="1:19">
      <c r="A256" s="101">
        <v>251</v>
      </c>
      <c r="B256" s="75" t="s">
        <v>1918</v>
      </c>
      <c r="C256" s="102" t="s">
        <v>1919</v>
      </c>
      <c r="D256" s="103" t="s">
        <v>2094</v>
      </c>
      <c r="E256" s="13" t="s">
        <v>2095</v>
      </c>
      <c r="F256" s="75" t="s">
        <v>748</v>
      </c>
      <c r="G256" s="75" t="s">
        <v>751</v>
      </c>
      <c r="H256" s="104">
        <v>0.3</v>
      </c>
      <c r="I256" s="75"/>
      <c r="J256" s="107"/>
      <c r="K256" s="75">
        <v>4</v>
      </c>
      <c r="L256" s="75"/>
      <c r="M256" s="75"/>
      <c r="N256" s="75"/>
      <c r="O256" s="75"/>
      <c r="P256" s="75"/>
      <c r="Q256" s="75"/>
      <c r="R256" s="91">
        <v>0.6</v>
      </c>
      <c r="S256" s="108"/>
    </row>
    <row r="257" spans="1:19">
      <c r="A257" s="101">
        <v>252</v>
      </c>
      <c r="B257" s="75" t="s">
        <v>1918</v>
      </c>
      <c r="C257" s="102" t="s">
        <v>1919</v>
      </c>
      <c r="D257" s="103" t="s">
        <v>2094</v>
      </c>
      <c r="E257" s="13" t="s">
        <v>2095</v>
      </c>
      <c r="F257" s="75" t="s">
        <v>1937</v>
      </c>
      <c r="G257" s="75" t="s">
        <v>2007</v>
      </c>
      <c r="H257" s="104">
        <v>0.1</v>
      </c>
      <c r="I257" s="75"/>
      <c r="J257" s="107"/>
      <c r="K257" s="75">
        <v>2</v>
      </c>
      <c r="L257" s="75"/>
      <c r="M257" s="75"/>
      <c r="N257" s="75">
        <v>4</v>
      </c>
      <c r="O257" s="75"/>
      <c r="P257" s="75"/>
      <c r="Q257" s="75"/>
      <c r="R257" s="91">
        <v>0.4</v>
      </c>
      <c r="S257" s="108"/>
    </row>
    <row r="258" spans="1:19">
      <c r="A258" s="101">
        <v>253</v>
      </c>
      <c r="B258" s="75" t="s">
        <v>1918</v>
      </c>
      <c r="C258" s="102" t="s">
        <v>1919</v>
      </c>
      <c r="D258" s="103" t="s">
        <v>2094</v>
      </c>
      <c r="E258" s="13" t="s">
        <v>2095</v>
      </c>
      <c r="F258" s="75" t="s">
        <v>1928</v>
      </c>
      <c r="G258" s="75" t="s">
        <v>1938</v>
      </c>
      <c r="H258" s="104">
        <v>0.3</v>
      </c>
      <c r="I258" s="75"/>
      <c r="J258" s="107"/>
      <c r="K258" s="75">
        <v>2</v>
      </c>
      <c r="L258" s="75"/>
      <c r="M258" s="75"/>
      <c r="N258" s="75"/>
      <c r="O258" s="75"/>
      <c r="P258" s="75"/>
      <c r="Q258" s="75"/>
      <c r="R258" s="91">
        <v>0.3</v>
      </c>
      <c r="S258" s="108"/>
    </row>
    <row r="259" spans="1:19">
      <c r="A259" s="101">
        <v>254</v>
      </c>
      <c r="B259" s="75" t="s">
        <v>1918</v>
      </c>
      <c r="C259" s="102" t="s">
        <v>1919</v>
      </c>
      <c r="D259" s="103" t="s">
        <v>2094</v>
      </c>
      <c r="E259" s="13" t="s">
        <v>2095</v>
      </c>
      <c r="F259" s="75" t="s">
        <v>834</v>
      </c>
      <c r="G259" s="75" t="s">
        <v>2031</v>
      </c>
      <c r="H259" s="104">
        <v>0.5</v>
      </c>
      <c r="I259" s="75"/>
      <c r="J259" s="107"/>
      <c r="K259" s="75">
        <v>4</v>
      </c>
      <c r="L259" s="75"/>
      <c r="M259" s="75"/>
      <c r="N259" s="75"/>
      <c r="O259" s="75"/>
      <c r="P259" s="75"/>
      <c r="Q259" s="75"/>
      <c r="R259" s="91">
        <v>0.6</v>
      </c>
      <c r="S259" s="108"/>
    </row>
    <row r="260" spans="1:19">
      <c r="A260" s="101">
        <v>255</v>
      </c>
      <c r="B260" s="75" t="s">
        <v>1918</v>
      </c>
      <c r="C260" s="102" t="s">
        <v>1919</v>
      </c>
      <c r="D260" s="103" t="s">
        <v>2096</v>
      </c>
      <c r="E260" s="13" t="s">
        <v>2097</v>
      </c>
      <c r="F260" s="75" t="s">
        <v>761</v>
      </c>
      <c r="G260" s="75" t="s">
        <v>828</v>
      </c>
      <c r="H260" s="104">
        <v>0.1</v>
      </c>
      <c r="I260" s="75">
        <v>150</v>
      </c>
      <c r="J260" s="107"/>
      <c r="K260" s="75"/>
      <c r="L260" s="75"/>
      <c r="M260" s="75"/>
      <c r="N260" s="75"/>
      <c r="O260" s="75"/>
      <c r="P260" s="75"/>
      <c r="Q260" s="75"/>
      <c r="R260" s="91">
        <v>2.2</v>
      </c>
      <c r="S260" s="108"/>
    </row>
    <row r="261" spans="1:19">
      <c r="A261" s="101">
        <v>256</v>
      </c>
      <c r="B261" s="75" t="s">
        <v>1918</v>
      </c>
      <c r="C261" s="102" t="s">
        <v>1919</v>
      </c>
      <c r="D261" s="103" t="s">
        <v>2096</v>
      </c>
      <c r="E261" s="13" t="s">
        <v>2097</v>
      </c>
      <c r="F261" s="75" t="s">
        <v>805</v>
      </c>
      <c r="G261" s="75" t="s">
        <v>836</v>
      </c>
      <c r="H261" s="104">
        <v>0.1</v>
      </c>
      <c r="I261" s="75">
        <v>40</v>
      </c>
      <c r="J261" s="107"/>
      <c r="K261" s="75"/>
      <c r="L261" s="75"/>
      <c r="M261" s="75"/>
      <c r="N261" s="75"/>
      <c r="O261" s="75"/>
      <c r="P261" s="75"/>
      <c r="Q261" s="75"/>
      <c r="R261" s="91">
        <v>0.6</v>
      </c>
      <c r="S261" s="108"/>
    </row>
    <row r="262" spans="1:19">
      <c r="A262" s="101">
        <v>257</v>
      </c>
      <c r="B262" s="75" t="s">
        <v>1918</v>
      </c>
      <c r="C262" s="102" t="s">
        <v>1919</v>
      </c>
      <c r="D262" s="103" t="s">
        <v>2098</v>
      </c>
      <c r="E262" s="13" t="s">
        <v>2099</v>
      </c>
      <c r="F262" s="75" t="s">
        <v>1922</v>
      </c>
      <c r="G262" s="75" t="s">
        <v>828</v>
      </c>
      <c r="H262" s="104">
        <v>0.4</v>
      </c>
      <c r="I262" s="75"/>
      <c r="J262" s="107"/>
      <c r="K262" s="75">
        <v>2</v>
      </c>
      <c r="L262" s="75"/>
      <c r="M262" s="75"/>
      <c r="N262" s="75"/>
      <c r="O262" s="75"/>
      <c r="P262" s="75"/>
      <c r="Q262" s="75"/>
      <c r="R262" s="91">
        <v>0.3</v>
      </c>
      <c r="S262" s="108"/>
    </row>
    <row r="263" spans="1:19">
      <c r="A263" s="101">
        <v>258</v>
      </c>
      <c r="B263" s="75" t="s">
        <v>1918</v>
      </c>
      <c r="C263" s="102" t="s">
        <v>1919</v>
      </c>
      <c r="D263" s="103" t="s">
        <v>2098</v>
      </c>
      <c r="E263" s="13" t="s">
        <v>2099</v>
      </c>
      <c r="F263" s="75" t="s">
        <v>1924</v>
      </c>
      <c r="G263" s="75" t="s">
        <v>751</v>
      </c>
      <c r="H263" s="104">
        <v>0.4</v>
      </c>
      <c r="I263" s="75"/>
      <c r="J263" s="107"/>
      <c r="K263" s="75">
        <v>2</v>
      </c>
      <c r="L263" s="75"/>
      <c r="M263" s="75"/>
      <c r="N263" s="75"/>
      <c r="O263" s="75"/>
      <c r="P263" s="75"/>
      <c r="Q263" s="75"/>
      <c r="R263" s="91">
        <v>0.3</v>
      </c>
      <c r="S263" s="108"/>
    </row>
    <row r="264" spans="1:19">
      <c r="A264" s="101">
        <v>259</v>
      </c>
      <c r="B264" s="75" t="s">
        <v>1918</v>
      </c>
      <c r="C264" s="102" t="s">
        <v>1919</v>
      </c>
      <c r="D264" s="103" t="s">
        <v>2100</v>
      </c>
      <c r="E264" s="13" t="s">
        <v>2101</v>
      </c>
      <c r="F264" s="75" t="s">
        <v>2030</v>
      </c>
      <c r="G264" s="75" t="s">
        <v>821</v>
      </c>
      <c r="H264" s="104">
        <v>0.1</v>
      </c>
      <c r="I264" s="75">
        <v>50</v>
      </c>
      <c r="J264" s="107"/>
      <c r="K264" s="75"/>
      <c r="L264" s="75"/>
      <c r="M264" s="75"/>
      <c r="N264" s="75"/>
      <c r="O264" s="75"/>
      <c r="P264" s="75"/>
      <c r="Q264" s="75"/>
      <c r="R264" s="91">
        <v>0.7</v>
      </c>
      <c r="S264" s="108"/>
    </row>
    <row r="265" spans="1:19">
      <c r="A265" s="101">
        <v>260</v>
      </c>
      <c r="B265" s="75" t="s">
        <v>1918</v>
      </c>
      <c r="C265" s="102" t="s">
        <v>1919</v>
      </c>
      <c r="D265" s="103" t="s">
        <v>2102</v>
      </c>
      <c r="E265" s="13" t="s">
        <v>2103</v>
      </c>
      <c r="F265" s="75" t="s">
        <v>1922</v>
      </c>
      <c r="G265" s="75" t="s">
        <v>1923</v>
      </c>
      <c r="H265" s="104">
        <v>0.1</v>
      </c>
      <c r="I265" s="75"/>
      <c r="J265" s="107"/>
      <c r="K265" s="75">
        <v>1</v>
      </c>
      <c r="L265" s="75"/>
      <c r="M265" s="75"/>
      <c r="N265" s="75"/>
      <c r="O265" s="75"/>
      <c r="P265" s="75"/>
      <c r="Q265" s="75"/>
      <c r="R265" s="91">
        <v>0.1</v>
      </c>
      <c r="S265" s="108"/>
    </row>
    <row r="266" spans="1:19">
      <c r="A266" s="101">
        <v>261</v>
      </c>
      <c r="B266" s="75" t="s">
        <v>1918</v>
      </c>
      <c r="C266" s="102" t="s">
        <v>1919</v>
      </c>
      <c r="D266" s="103" t="s">
        <v>2102</v>
      </c>
      <c r="E266" s="13" t="s">
        <v>2103</v>
      </c>
      <c r="F266" s="75" t="s">
        <v>805</v>
      </c>
      <c r="G266" s="75" t="s">
        <v>1924</v>
      </c>
      <c r="H266" s="104">
        <v>0.7</v>
      </c>
      <c r="I266" s="75"/>
      <c r="J266" s="107"/>
      <c r="K266" s="75">
        <v>2</v>
      </c>
      <c r="L266" s="75"/>
      <c r="M266" s="75"/>
      <c r="N266" s="75"/>
      <c r="O266" s="75"/>
      <c r="P266" s="75"/>
      <c r="Q266" s="75"/>
      <c r="R266" s="91">
        <v>0.3</v>
      </c>
      <c r="S266" s="108"/>
    </row>
    <row r="267" spans="1:19">
      <c r="A267" s="101">
        <v>262</v>
      </c>
      <c r="B267" s="75" t="s">
        <v>1918</v>
      </c>
      <c r="C267" s="102" t="s">
        <v>1919</v>
      </c>
      <c r="D267" s="103" t="s">
        <v>2102</v>
      </c>
      <c r="E267" s="13" t="s">
        <v>2103</v>
      </c>
      <c r="F267" s="75" t="s">
        <v>1924</v>
      </c>
      <c r="G267" s="75" t="s">
        <v>748</v>
      </c>
      <c r="H267" s="104">
        <v>0.1</v>
      </c>
      <c r="I267" s="75"/>
      <c r="J267" s="107"/>
      <c r="K267" s="75">
        <v>2</v>
      </c>
      <c r="L267" s="75"/>
      <c r="M267" s="75"/>
      <c r="N267" s="75"/>
      <c r="O267" s="75"/>
      <c r="P267" s="75"/>
      <c r="Q267" s="75"/>
      <c r="R267" s="91">
        <v>0.3</v>
      </c>
      <c r="S267" s="108"/>
    </row>
    <row r="268" spans="1:19">
      <c r="A268" s="101">
        <v>263</v>
      </c>
      <c r="B268" s="75" t="s">
        <v>1918</v>
      </c>
      <c r="C268" s="102" t="s">
        <v>1919</v>
      </c>
      <c r="D268" s="103" t="s">
        <v>2102</v>
      </c>
      <c r="E268" s="13" t="s">
        <v>2103</v>
      </c>
      <c r="F268" s="75" t="s">
        <v>749</v>
      </c>
      <c r="G268" s="75" t="s">
        <v>751</v>
      </c>
      <c r="H268" s="104">
        <v>0.1</v>
      </c>
      <c r="I268" s="75"/>
      <c r="J268" s="107"/>
      <c r="K268" s="75">
        <v>1</v>
      </c>
      <c r="L268" s="75"/>
      <c r="M268" s="75"/>
      <c r="N268" s="75"/>
      <c r="O268" s="75"/>
      <c r="P268" s="75"/>
      <c r="Q268" s="75"/>
      <c r="R268" s="91">
        <v>0.1</v>
      </c>
      <c r="S268" s="108"/>
    </row>
    <row r="269" spans="1:19">
      <c r="A269" s="101">
        <v>264</v>
      </c>
      <c r="B269" s="75" t="s">
        <v>1918</v>
      </c>
      <c r="C269" s="102" t="s">
        <v>1919</v>
      </c>
      <c r="D269" s="103" t="s">
        <v>2104</v>
      </c>
      <c r="E269" s="13" t="s">
        <v>2105</v>
      </c>
      <c r="F269" s="75" t="s">
        <v>761</v>
      </c>
      <c r="G269" s="75" t="s">
        <v>805</v>
      </c>
      <c r="H269" s="104">
        <v>0.2</v>
      </c>
      <c r="I269" s="75"/>
      <c r="J269" s="107"/>
      <c r="K269" s="75">
        <v>2</v>
      </c>
      <c r="L269" s="75"/>
      <c r="M269" s="75"/>
      <c r="N269" s="75"/>
      <c r="O269" s="75"/>
      <c r="P269" s="75"/>
      <c r="Q269" s="75"/>
      <c r="R269" s="91">
        <v>0.3</v>
      </c>
      <c r="S269" s="108"/>
    </row>
    <row r="270" spans="1:19">
      <c r="A270" s="101">
        <v>265</v>
      </c>
      <c r="B270" s="75" t="s">
        <v>1918</v>
      </c>
      <c r="C270" s="102" t="s">
        <v>1919</v>
      </c>
      <c r="D270" s="103" t="s">
        <v>2104</v>
      </c>
      <c r="E270" s="13" t="s">
        <v>2105</v>
      </c>
      <c r="F270" s="75" t="s">
        <v>805</v>
      </c>
      <c r="G270" s="75" t="s">
        <v>806</v>
      </c>
      <c r="H270" s="104">
        <v>0.2</v>
      </c>
      <c r="I270" s="75"/>
      <c r="J270" s="107"/>
      <c r="K270" s="75">
        <v>2</v>
      </c>
      <c r="L270" s="75"/>
      <c r="M270" s="75"/>
      <c r="N270" s="75"/>
      <c r="O270" s="75"/>
      <c r="P270" s="75"/>
      <c r="Q270" s="75"/>
      <c r="R270" s="91">
        <v>0.3</v>
      </c>
      <c r="S270" s="108"/>
    </row>
    <row r="271" spans="1:19">
      <c r="A271" s="101">
        <v>266</v>
      </c>
      <c r="B271" s="75" t="s">
        <v>1918</v>
      </c>
      <c r="C271" s="102" t="s">
        <v>1919</v>
      </c>
      <c r="D271" s="103" t="s">
        <v>2104</v>
      </c>
      <c r="E271" s="13" t="s">
        <v>2105</v>
      </c>
      <c r="F271" s="75" t="s">
        <v>1925</v>
      </c>
      <c r="G271" s="75" t="s">
        <v>1926</v>
      </c>
      <c r="H271" s="104">
        <v>0.7</v>
      </c>
      <c r="I271" s="75"/>
      <c r="J271" s="107"/>
      <c r="K271" s="75">
        <v>2</v>
      </c>
      <c r="L271" s="75"/>
      <c r="M271" s="75"/>
      <c r="N271" s="75"/>
      <c r="O271" s="75"/>
      <c r="P271" s="75"/>
      <c r="Q271" s="75"/>
      <c r="R271" s="91">
        <v>0.3</v>
      </c>
      <c r="S271" s="108"/>
    </row>
    <row r="272" spans="1:19">
      <c r="A272" s="101">
        <v>267</v>
      </c>
      <c r="B272" s="75" t="s">
        <v>1918</v>
      </c>
      <c r="C272" s="102" t="s">
        <v>1919</v>
      </c>
      <c r="D272" s="103" t="s">
        <v>2104</v>
      </c>
      <c r="E272" s="13" t="s">
        <v>2105</v>
      </c>
      <c r="F272" s="75" t="s">
        <v>752</v>
      </c>
      <c r="G272" s="75" t="s">
        <v>1926</v>
      </c>
      <c r="H272" s="104">
        <v>0.1</v>
      </c>
      <c r="I272" s="75"/>
      <c r="J272" s="107"/>
      <c r="K272" s="75">
        <v>2</v>
      </c>
      <c r="L272" s="75"/>
      <c r="M272" s="75"/>
      <c r="N272" s="75"/>
      <c r="O272" s="75"/>
      <c r="P272" s="75"/>
      <c r="Q272" s="75"/>
      <c r="R272" s="91">
        <v>0.3</v>
      </c>
      <c r="S272" s="108"/>
    </row>
    <row r="273" spans="1:19">
      <c r="A273" s="101">
        <v>268</v>
      </c>
      <c r="B273" s="75" t="s">
        <v>1918</v>
      </c>
      <c r="C273" s="102" t="s">
        <v>1919</v>
      </c>
      <c r="D273" s="103" t="s">
        <v>2104</v>
      </c>
      <c r="E273" s="13" t="s">
        <v>2105</v>
      </c>
      <c r="F273" s="75" t="s">
        <v>1926</v>
      </c>
      <c r="G273" s="75" t="s">
        <v>1939</v>
      </c>
      <c r="H273" s="104">
        <v>0.9</v>
      </c>
      <c r="I273" s="75"/>
      <c r="J273" s="107"/>
      <c r="K273" s="75">
        <v>4</v>
      </c>
      <c r="L273" s="75"/>
      <c r="M273" s="75"/>
      <c r="N273" s="75"/>
      <c r="O273" s="75"/>
      <c r="P273" s="75"/>
      <c r="Q273" s="75"/>
      <c r="R273" s="91">
        <v>0.6</v>
      </c>
      <c r="S273" s="108"/>
    </row>
    <row r="274" spans="1:19">
      <c r="A274" s="101">
        <v>269</v>
      </c>
      <c r="B274" s="75" t="s">
        <v>1918</v>
      </c>
      <c r="C274" s="102" t="s">
        <v>1919</v>
      </c>
      <c r="D274" s="103" t="s">
        <v>2106</v>
      </c>
      <c r="E274" s="13" t="s">
        <v>2107</v>
      </c>
      <c r="F274" s="75" t="s">
        <v>1922</v>
      </c>
      <c r="G274" s="75" t="s">
        <v>1923</v>
      </c>
      <c r="H274" s="104">
        <v>0.1</v>
      </c>
      <c r="I274" s="75"/>
      <c r="J274" s="107"/>
      <c r="K274" s="75">
        <v>1</v>
      </c>
      <c r="L274" s="75"/>
      <c r="M274" s="75"/>
      <c r="N274" s="75">
        <v>4</v>
      </c>
      <c r="O274" s="75"/>
      <c r="P274" s="75"/>
      <c r="Q274" s="75"/>
      <c r="R274" s="91">
        <v>0.2</v>
      </c>
      <c r="S274" s="108"/>
    </row>
    <row r="275" spans="1:19">
      <c r="A275" s="101">
        <v>270</v>
      </c>
      <c r="B275" s="75" t="s">
        <v>1918</v>
      </c>
      <c r="C275" s="102" t="s">
        <v>1919</v>
      </c>
      <c r="D275" s="103" t="s">
        <v>2106</v>
      </c>
      <c r="E275" s="13" t="s">
        <v>2107</v>
      </c>
      <c r="F275" s="75" t="s">
        <v>1922</v>
      </c>
      <c r="G275" s="75" t="s">
        <v>813</v>
      </c>
      <c r="H275" s="104">
        <v>0.2</v>
      </c>
      <c r="I275" s="75"/>
      <c r="J275" s="107"/>
      <c r="K275" s="75">
        <v>2</v>
      </c>
      <c r="L275" s="75"/>
      <c r="M275" s="75"/>
      <c r="N275" s="75"/>
      <c r="O275" s="75"/>
      <c r="P275" s="75"/>
      <c r="Q275" s="75"/>
      <c r="R275" s="91">
        <v>0.3</v>
      </c>
      <c r="S275" s="108"/>
    </row>
    <row r="276" spans="1:19">
      <c r="A276" s="101">
        <v>271</v>
      </c>
      <c r="B276" s="75" t="s">
        <v>1918</v>
      </c>
      <c r="C276" s="102" t="s">
        <v>1919</v>
      </c>
      <c r="D276" s="103" t="s">
        <v>2106</v>
      </c>
      <c r="E276" s="13" t="s">
        <v>2107</v>
      </c>
      <c r="F276" s="75" t="s">
        <v>766</v>
      </c>
      <c r="G276" s="75" t="s">
        <v>801</v>
      </c>
      <c r="H276" s="104">
        <v>0.2</v>
      </c>
      <c r="I276" s="75"/>
      <c r="J276" s="107"/>
      <c r="K276" s="75">
        <v>2</v>
      </c>
      <c r="L276" s="75"/>
      <c r="M276" s="75"/>
      <c r="N276" s="75"/>
      <c r="O276" s="75"/>
      <c r="P276" s="75"/>
      <c r="Q276" s="75"/>
      <c r="R276" s="91">
        <v>0.3</v>
      </c>
      <c r="S276" s="108"/>
    </row>
    <row r="277" spans="1:19">
      <c r="A277" s="101">
        <v>272</v>
      </c>
      <c r="B277" s="75" t="s">
        <v>1918</v>
      </c>
      <c r="C277" s="102" t="s">
        <v>1919</v>
      </c>
      <c r="D277" s="103" t="s">
        <v>2106</v>
      </c>
      <c r="E277" s="13" t="s">
        <v>2107</v>
      </c>
      <c r="F277" s="75" t="s">
        <v>748</v>
      </c>
      <c r="G277" s="75" t="s">
        <v>751</v>
      </c>
      <c r="H277" s="104">
        <v>0.3</v>
      </c>
      <c r="I277" s="75"/>
      <c r="J277" s="107"/>
      <c r="K277" s="75">
        <v>2</v>
      </c>
      <c r="L277" s="75"/>
      <c r="M277" s="75"/>
      <c r="N277" s="75"/>
      <c r="O277" s="75"/>
      <c r="P277" s="75"/>
      <c r="Q277" s="75"/>
      <c r="R277" s="91">
        <v>0.3</v>
      </c>
      <c r="S277" s="108"/>
    </row>
    <row r="278" spans="1:19">
      <c r="A278" s="101">
        <v>273</v>
      </c>
      <c r="B278" s="75" t="s">
        <v>1918</v>
      </c>
      <c r="C278" s="102" t="s">
        <v>1919</v>
      </c>
      <c r="D278" s="103" t="s">
        <v>2108</v>
      </c>
      <c r="E278" s="13" t="s">
        <v>2109</v>
      </c>
      <c r="F278" s="75" t="s">
        <v>1922</v>
      </c>
      <c r="G278" s="75" t="s">
        <v>1923</v>
      </c>
      <c r="H278" s="104">
        <v>0.1</v>
      </c>
      <c r="I278" s="75"/>
      <c r="J278" s="107"/>
      <c r="K278" s="75">
        <v>1</v>
      </c>
      <c r="L278" s="75"/>
      <c r="M278" s="75"/>
      <c r="N278" s="75"/>
      <c r="O278" s="75"/>
      <c r="P278" s="75"/>
      <c r="Q278" s="75"/>
      <c r="R278" s="91">
        <v>0.1</v>
      </c>
      <c r="S278" s="108"/>
    </row>
    <row r="279" spans="1:19">
      <c r="A279" s="101">
        <v>274</v>
      </c>
      <c r="B279" s="75" t="s">
        <v>1918</v>
      </c>
      <c r="C279" s="102" t="s">
        <v>1919</v>
      </c>
      <c r="D279" s="103" t="s">
        <v>2108</v>
      </c>
      <c r="E279" s="13" t="s">
        <v>2109</v>
      </c>
      <c r="F279" s="75" t="s">
        <v>761</v>
      </c>
      <c r="G279" s="75" t="s">
        <v>806</v>
      </c>
      <c r="H279" s="104">
        <v>0.4</v>
      </c>
      <c r="I279" s="75"/>
      <c r="J279" s="107"/>
      <c r="K279" s="75">
        <v>2</v>
      </c>
      <c r="L279" s="75"/>
      <c r="M279" s="75"/>
      <c r="N279" s="75"/>
      <c r="O279" s="75"/>
      <c r="P279" s="75"/>
      <c r="Q279" s="75"/>
      <c r="R279" s="91">
        <v>0.3</v>
      </c>
      <c r="S279" s="108"/>
    </row>
    <row r="280" spans="1:19">
      <c r="A280" s="101">
        <v>275</v>
      </c>
      <c r="B280" s="75" t="s">
        <v>1918</v>
      </c>
      <c r="C280" s="102" t="s">
        <v>1919</v>
      </c>
      <c r="D280" s="103" t="s">
        <v>2110</v>
      </c>
      <c r="E280" s="13" t="s">
        <v>2111</v>
      </c>
      <c r="F280" s="75" t="s">
        <v>1922</v>
      </c>
      <c r="G280" s="75" t="s">
        <v>1923</v>
      </c>
      <c r="H280" s="104">
        <v>0.1</v>
      </c>
      <c r="I280" s="75"/>
      <c r="J280" s="107"/>
      <c r="K280" s="75">
        <v>1</v>
      </c>
      <c r="L280" s="75"/>
      <c r="M280" s="75"/>
      <c r="N280" s="75">
        <v>4</v>
      </c>
      <c r="O280" s="75"/>
      <c r="P280" s="75"/>
      <c r="Q280" s="75"/>
      <c r="R280" s="91">
        <v>0.2</v>
      </c>
      <c r="S280" s="108"/>
    </row>
    <row r="281" spans="1:19">
      <c r="A281" s="101">
        <v>276</v>
      </c>
      <c r="B281" s="75" t="s">
        <v>1918</v>
      </c>
      <c r="C281" s="102" t="s">
        <v>1919</v>
      </c>
      <c r="D281" s="103" t="s">
        <v>2110</v>
      </c>
      <c r="E281" s="13" t="s">
        <v>2111</v>
      </c>
      <c r="F281" s="75" t="s">
        <v>1923</v>
      </c>
      <c r="G281" s="75" t="s">
        <v>761</v>
      </c>
      <c r="H281" s="104">
        <v>0.2</v>
      </c>
      <c r="I281" s="75"/>
      <c r="J281" s="107"/>
      <c r="K281" s="75">
        <v>2</v>
      </c>
      <c r="L281" s="75"/>
      <c r="M281" s="75"/>
      <c r="N281" s="75"/>
      <c r="O281" s="75"/>
      <c r="P281" s="75"/>
      <c r="Q281" s="75"/>
      <c r="R281" s="91">
        <v>0.3</v>
      </c>
      <c r="S281" s="108"/>
    </row>
    <row r="282" spans="1:19">
      <c r="A282" s="101">
        <v>277</v>
      </c>
      <c r="B282" s="75" t="s">
        <v>1918</v>
      </c>
      <c r="C282" s="102" t="s">
        <v>1919</v>
      </c>
      <c r="D282" s="103" t="s">
        <v>2110</v>
      </c>
      <c r="E282" s="13" t="s">
        <v>2111</v>
      </c>
      <c r="F282" s="75" t="s">
        <v>1923</v>
      </c>
      <c r="G282" s="75" t="s">
        <v>805</v>
      </c>
      <c r="H282" s="104">
        <v>0.4</v>
      </c>
      <c r="I282" s="75"/>
      <c r="J282" s="107"/>
      <c r="K282" s="75">
        <v>2</v>
      </c>
      <c r="L282" s="75"/>
      <c r="M282" s="75"/>
      <c r="N282" s="75"/>
      <c r="O282" s="75"/>
      <c r="P282" s="75"/>
      <c r="Q282" s="75"/>
      <c r="R282" s="91">
        <v>0.3</v>
      </c>
      <c r="S282" s="108"/>
    </row>
    <row r="283" spans="1:19">
      <c r="A283" s="101">
        <v>278</v>
      </c>
      <c r="B283" s="75" t="s">
        <v>1918</v>
      </c>
      <c r="C283" s="102" t="s">
        <v>1919</v>
      </c>
      <c r="D283" s="103" t="s">
        <v>2110</v>
      </c>
      <c r="E283" s="13" t="s">
        <v>2111</v>
      </c>
      <c r="F283" s="75" t="s">
        <v>801</v>
      </c>
      <c r="G283" s="75" t="s">
        <v>1924</v>
      </c>
      <c r="H283" s="104">
        <v>0.2</v>
      </c>
      <c r="I283" s="75"/>
      <c r="J283" s="107"/>
      <c r="K283" s="75">
        <v>2</v>
      </c>
      <c r="L283" s="75"/>
      <c r="M283" s="75"/>
      <c r="N283" s="75"/>
      <c r="O283" s="75"/>
      <c r="P283" s="75"/>
      <c r="Q283" s="75"/>
      <c r="R283" s="91">
        <v>0.3</v>
      </c>
      <c r="S283" s="108"/>
    </row>
    <row r="284" spans="1:19">
      <c r="A284" s="101">
        <v>279</v>
      </c>
      <c r="B284" s="75" t="s">
        <v>1918</v>
      </c>
      <c r="C284" s="102" t="s">
        <v>1919</v>
      </c>
      <c r="D284" s="103" t="s">
        <v>2110</v>
      </c>
      <c r="E284" s="13" t="s">
        <v>2111</v>
      </c>
      <c r="F284" s="75" t="s">
        <v>1924</v>
      </c>
      <c r="G284" s="75" t="s">
        <v>748</v>
      </c>
      <c r="H284" s="104">
        <v>0.1</v>
      </c>
      <c r="I284" s="75"/>
      <c r="J284" s="107"/>
      <c r="K284" s="75">
        <v>2</v>
      </c>
      <c r="L284" s="75"/>
      <c r="M284" s="75"/>
      <c r="N284" s="75"/>
      <c r="O284" s="75"/>
      <c r="P284" s="75"/>
      <c r="Q284" s="75"/>
      <c r="R284" s="91">
        <v>0.3</v>
      </c>
      <c r="S284" s="108"/>
    </row>
    <row r="285" spans="1:19">
      <c r="A285" s="101">
        <v>280</v>
      </c>
      <c r="B285" s="75" t="s">
        <v>1918</v>
      </c>
      <c r="C285" s="102" t="s">
        <v>1919</v>
      </c>
      <c r="D285" s="103" t="s">
        <v>2110</v>
      </c>
      <c r="E285" s="13" t="s">
        <v>2111</v>
      </c>
      <c r="F285" s="75" t="s">
        <v>826</v>
      </c>
      <c r="G285" s="75" t="s">
        <v>811</v>
      </c>
      <c r="H285" s="104">
        <v>0.2</v>
      </c>
      <c r="I285" s="75"/>
      <c r="J285" s="107"/>
      <c r="K285" s="75">
        <v>2</v>
      </c>
      <c r="L285" s="75"/>
      <c r="M285" s="75"/>
      <c r="N285" s="75"/>
      <c r="O285" s="75"/>
      <c r="P285" s="75"/>
      <c r="Q285" s="75"/>
      <c r="R285" s="91">
        <v>0.3</v>
      </c>
      <c r="S285" s="108"/>
    </row>
    <row r="286" spans="1:19">
      <c r="A286" s="101">
        <v>281</v>
      </c>
      <c r="B286" s="75" t="s">
        <v>1918</v>
      </c>
      <c r="C286" s="102" t="s">
        <v>1919</v>
      </c>
      <c r="D286" s="103" t="s">
        <v>2110</v>
      </c>
      <c r="E286" s="13" t="s">
        <v>2111</v>
      </c>
      <c r="F286" s="75" t="s">
        <v>1929</v>
      </c>
      <c r="G286" s="75" t="s">
        <v>2001</v>
      </c>
      <c r="H286" s="104">
        <v>0.1</v>
      </c>
      <c r="I286" s="75"/>
      <c r="J286" s="107"/>
      <c r="K286" s="75">
        <v>2</v>
      </c>
      <c r="L286" s="75"/>
      <c r="M286" s="75"/>
      <c r="N286" s="75"/>
      <c r="O286" s="75"/>
      <c r="P286" s="75"/>
      <c r="Q286" s="75"/>
      <c r="R286" s="91">
        <v>0.3</v>
      </c>
      <c r="S286" s="108"/>
    </row>
    <row r="287" spans="1:19">
      <c r="A287" s="101">
        <v>282</v>
      </c>
      <c r="B287" s="75" t="s">
        <v>1918</v>
      </c>
      <c r="C287" s="102" t="s">
        <v>1919</v>
      </c>
      <c r="D287" s="103" t="s">
        <v>2112</v>
      </c>
      <c r="E287" s="13" t="s">
        <v>1913</v>
      </c>
      <c r="F287" s="75" t="s">
        <v>1922</v>
      </c>
      <c r="G287" s="75" t="s">
        <v>1923</v>
      </c>
      <c r="H287" s="104">
        <v>0.1</v>
      </c>
      <c r="I287" s="75"/>
      <c r="J287" s="107"/>
      <c r="K287" s="75">
        <v>1</v>
      </c>
      <c r="L287" s="75"/>
      <c r="M287" s="75"/>
      <c r="N287" s="75"/>
      <c r="O287" s="75"/>
      <c r="P287" s="75"/>
      <c r="Q287" s="75"/>
      <c r="R287" s="91">
        <v>0.1</v>
      </c>
      <c r="S287" s="108"/>
    </row>
    <row r="288" spans="1:19">
      <c r="A288" s="101">
        <v>283</v>
      </c>
      <c r="B288" s="75" t="s">
        <v>1918</v>
      </c>
      <c r="C288" s="102" t="s">
        <v>1919</v>
      </c>
      <c r="D288" s="103" t="s">
        <v>2112</v>
      </c>
      <c r="E288" s="13" t="s">
        <v>1913</v>
      </c>
      <c r="F288" s="75" t="s">
        <v>1923</v>
      </c>
      <c r="G288" s="75" t="s">
        <v>805</v>
      </c>
      <c r="H288" s="104">
        <v>0.4</v>
      </c>
      <c r="I288" s="75"/>
      <c r="J288" s="107"/>
      <c r="K288" s="75">
        <v>2</v>
      </c>
      <c r="L288" s="75"/>
      <c r="M288" s="75"/>
      <c r="N288" s="75"/>
      <c r="O288" s="75"/>
      <c r="P288" s="75"/>
      <c r="Q288" s="75"/>
      <c r="R288" s="91">
        <v>0.3</v>
      </c>
      <c r="S288" s="108"/>
    </row>
    <row r="289" spans="1:19">
      <c r="A289" s="101">
        <v>284</v>
      </c>
      <c r="B289" s="75" t="s">
        <v>1918</v>
      </c>
      <c r="C289" s="102" t="s">
        <v>1919</v>
      </c>
      <c r="D289" s="103" t="s">
        <v>2112</v>
      </c>
      <c r="E289" s="13" t="s">
        <v>1913</v>
      </c>
      <c r="F289" s="75" t="s">
        <v>806</v>
      </c>
      <c r="G289" s="75" t="s">
        <v>800</v>
      </c>
      <c r="H289" s="104">
        <v>0.2</v>
      </c>
      <c r="I289" s="75"/>
      <c r="J289" s="107"/>
      <c r="K289" s="75">
        <v>2</v>
      </c>
      <c r="L289" s="75"/>
      <c r="M289" s="75"/>
      <c r="N289" s="75"/>
      <c r="O289" s="75"/>
      <c r="P289" s="75"/>
      <c r="Q289" s="75"/>
      <c r="R289" s="91">
        <v>0.3</v>
      </c>
      <c r="S289" s="108"/>
    </row>
    <row r="290" spans="1:19">
      <c r="A290" s="101">
        <v>285</v>
      </c>
      <c r="B290" s="75" t="s">
        <v>1918</v>
      </c>
      <c r="C290" s="102" t="s">
        <v>1919</v>
      </c>
      <c r="D290" s="103" t="s">
        <v>2112</v>
      </c>
      <c r="E290" s="13" t="s">
        <v>1913</v>
      </c>
      <c r="F290" s="75" t="s">
        <v>800</v>
      </c>
      <c r="G290" s="75" t="s">
        <v>803</v>
      </c>
      <c r="H290" s="104">
        <v>0.2</v>
      </c>
      <c r="I290" s="75"/>
      <c r="J290" s="107"/>
      <c r="K290" s="75">
        <v>4</v>
      </c>
      <c r="L290" s="75"/>
      <c r="M290" s="75"/>
      <c r="N290" s="75"/>
      <c r="O290" s="75"/>
      <c r="P290" s="75"/>
      <c r="Q290" s="75"/>
      <c r="R290" s="91">
        <v>0.6</v>
      </c>
      <c r="S290" s="108"/>
    </row>
    <row r="291" spans="1:19">
      <c r="A291" s="101">
        <v>286</v>
      </c>
      <c r="B291" s="75" t="s">
        <v>1918</v>
      </c>
      <c r="C291" s="102" t="s">
        <v>1919</v>
      </c>
      <c r="D291" s="103" t="s">
        <v>2113</v>
      </c>
      <c r="E291" s="13" t="s">
        <v>2114</v>
      </c>
      <c r="F291" s="75" t="s">
        <v>1922</v>
      </c>
      <c r="G291" s="75" t="s">
        <v>1923</v>
      </c>
      <c r="H291" s="104">
        <v>0.1</v>
      </c>
      <c r="I291" s="75"/>
      <c r="J291" s="107"/>
      <c r="K291" s="75">
        <v>1</v>
      </c>
      <c r="L291" s="75"/>
      <c r="M291" s="75"/>
      <c r="N291" s="75"/>
      <c r="O291" s="75"/>
      <c r="P291" s="75"/>
      <c r="Q291" s="75"/>
      <c r="R291" s="91">
        <v>0.1</v>
      </c>
      <c r="S291" s="108"/>
    </row>
    <row r="292" spans="1:19">
      <c r="A292" s="101">
        <v>287</v>
      </c>
      <c r="B292" s="75" t="s">
        <v>1918</v>
      </c>
      <c r="C292" s="102" t="s">
        <v>1919</v>
      </c>
      <c r="D292" s="103" t="s">
        <v>2113</v>
      </c>
      <c r="E292" s="13" t="s">
        <v>2114</v>
      </c>
      <c r="F292" s="75" t="s">
        <v>1923</v>
      </c>
      <c r="G292" s="75" t="s">
        <v>813</v>
      </c>
      <c r="H292" s="104">
        <v>0.1</v>
      </c>
      <c r="I292" s="75"/>
      <c r="J292" s="107"/>
      <c r="K292" s="75">
        <v>4</v>
      </c>
      <c r="L292" s="75"/>
      <c r="M292" s="75"/>
      <c r="N292" s="75"/>
      <c r="O292" s="75"/>
      <c r="P292" s="75"/>
      <c r="Q292" s="75"/>
      <c r="R292" s="91">
        <v>0.6</v>
      </c>
      <c r="S292" s="108"/>
    </row>
    <row r="293" spans="1:19">
      <c r="A293" s="101">
        <v>288</v>
      </c>
      <c r="B293" s="75" t="s">
        <v>1918</v>
      </c>
      <c r="C293" s="102" t="s">
        <v>1919</v>
      </c>
      <c r="D293" s="103" t="s">
        <v>2113</v>
      </c>
      <c r="E293" s="13" t="s">
        <v>2114</v>
      </c>
      <c r="F293" s="75" t="s">
        <v>806</v>
      </c>
      <c r="G293" s="75" t="s">
        <v>766</v>
      </c>
      <c r="H293" s="104">
        <v>0.1</v>
      </c>
      <c r="I293" s="75"/>
      <c r="J293" s="107"/>
      <c r="K293" s="75">
        <v>2</v>
      </c>
      <c r="L293" s="75"/>
      <c r="M293" s="75"/>
      <c r="N293" s="75"/>
      <c r="O293" s="75"/>
      <c r="P293" s="75"/>
      <c r="Q293" s="75"/>
      <c r="R293" s="91">
        <v>0.3</v>
      </c>
      <c r="S293" s="108"/>
    </row>
    <row r="294" spans="1:19">
      <c r="A294" s="101">
        <v>289</v>
      </c>
      <c r="B294" s="75" t="s">
        <v>1918</v>
      </c>
      <c r="C294" s="102" t="s">
        <v>1919</v>
      </c>
      <c r="D294" s="103" t="s">
        <v>2113</v>
      </c>
      <c r="E294" s="13" t="s">
        <v>2114</v>
      </c>
      <c r="F294" s="75" t="s">
        <v>806</v>
      </c>
      <c r="G294" s="75" t="s">
        <v>1924</v>
      </c>
      <c r="H294" s="104">
        <v>0.5</v>
      </c>
      <c r="I294" s="75"/>
      <c r="J294" s="107"/>
      <c r="K294" s="75">
        <v>2</v>
      </c>
      <c r="L294" s="75"/>
      <c r="M294" s="75"/>
      <c r="N294" s="75"/>
      <c r="O294" s="75"/>
      <c r="P294" s="75"/>
      <c r="Q294" s="75"/>
      <c r="R294" s="91">
        <v>0.3</v>
      </c>
      <c r="S294" s="108"/>
    </row>
    <row r="295" spans="1:19">
      <c r="A295" s="101">
        <v>290</v>
      </c>
      <c r="B295" s="75" t="s">
        <v>1918</v>
      </c>
      <c r="C295" s="102" t="s">
        <v>1919</v>
      </c>
      <c r="D295" s="103" t="s">
        <v>2113</v>
      </c>
      <c r="E295" s="13" t="s">
        <v>2114</v>
      </c>
      <c r="F295" s="75" t="s">
        <v>800</v>
      </c>
      <c r="G295" s="75" t="s">
        <v>801</v>
      </c>
      <c r="H295" s="104">
        <v>0.1</v>
      </c>
      <c r="I295" s="75"/>
      <c r="J295" s="107"/>
      <c r="K295" s="75">
        <v>2</v>
      </c>
      <c r="L295" s="75"/>
      <c r="M295" s="75"/>
      <c r="N295" s="75">
        <v>4</v>
      </c>
      <c r="O295" s="75"/>
      <c r="P295" s="75"/>
      <c r="Q295" s="75"/>
      <c r="R295" s="91">
        <v>0.4</v>
      </c>
      <c r="S295" s="108"/>
    </row>
    <row r="296" spans="1:19">
      <c r="A296" s="101">
        <v>291</v>
      </c>
      <c r="B296" s="75" t="s">
        <v>1918</v>
      </c>
      <c r="C296" s="102" t="s">
        <v>1919</v>
      </c>
      <c r="D296" s="103" t="s">
        <v>2113</v>
      </c>
      <c r="E296" s="13" t="s">
        <v>2114</v>
      </c>
      <c r="F296" s="75" t="s">
        <v>826</v>
      </c>
      <c r="G296" s="75" t="s">
        <v>1929</v>
      </c>
      <c r="H296" s="104">
        <v>1</v>
      </c>
      <c r="I296" s="75"/>
      <c r="J296" s="107"/>
      <c r="K296" s="75">
        <v>2</v>
      </c>
      <c r="L296" s="75"/>
      <c r="M296" s="75"/>
      <c r="N296" s="75"/>
      <c r="O296" s="75"/>
      <c r="P296" s="75"/>
      <c r="Q296" s="75"/>
      <c r="R296" s="91">
        <v>0.3</v>
      </c>
      <c r="S296" s="108"/>
    </row>
    <row r="297" spans="1:19">
      <c r="A297" s="101">
        <v>292</v>
      </c>
      <c r="B297" s="75" t="s">
        <v>1918</v>
      </c>
      <c r="C297" s="102" t="s">
        <v>1919</v>
      </c>
      <c r="D297" s="103" t="s">
        <v>2113</v>
      </c>
      <c r="E297" s="13" t="s">
        <v>2114</v>
      </c>
      <c r="F297" s="75" t="s">
        <v>752</v>
      </c>
      <c r="G297" s="75" t="s">
        <v>1929</v>
      </c>
      <c r="H297" s="104">
        <v>0.7</v>
      </c>
      <c r="I297" s="75"/>
      <c r="J297" s="107"/>
      <c r="K297" s="75">
        <v>2</v>
      </c>
      <c r="L297" s="75"/>
      <c r="M297" s="75"/>
      <c r="N297" s="75"/>
      <c r="O297" s="75"/>
      <c r="P297" s="75"/>
      <c r="Q297" s="75"/>
      <c r="R297" s="91">
        <v>0.3</v>
      </c>
      <c r="S297" s="108"/>
    </row>
    <row r="298" spans="1:19">
      <c r="A298" s="101">
        <v>293</v>
      </c>
      <c r="B298" s="75" t="s">
        <v>1918</v>
      </c>
      <c r="C298" s="102" t="s">
        <v>1919</v>
      </c>
      <c r="D298" s="103" t="s">
        <v>2113</v>
      </c>
      <c r="E298" s="13" t="s">
        <v>2114</v>
      </c>
      <c r="F298" s="75" t="s">
        <v>1937</v>
      </c>
      <c r="G298" s="75" t="s">
        <v>2007</v>
      </c>
      <c r="H298" s="104">
        <v>0.1</v>
      </c>
      <c r="I298" s="75">
        <v>30</v>
      </c>
      <c r="J298" s="107"/>
      <c r="K298" s="75"/>
      <c r="L298" s="75"/>
      <c r="M298" s="75"/>
      <c r="N298" s="75"/>
      <c r="O298" s="75"/>
      <c r="P298" s="75"/>
      <c r="Q298" s="75"/>
      <c r="R298" s="91">
        <v>0.4</v>
      </c>
      <c r="S298" s="108"/>
    </row>
    <row r="299" spans="1:19">
      <c r="A299" s="101">
        <v>294</v>
      </c>
      <c r="B299" s="75" t="s">
        <v>1918</v>
      </c>
      <c r="C299" s="102" t="s">
        <v>1919</v>
      </c>
      <c r="D299" s="103" t="s">
        <v>2115</v>
      </c>
      <c r="E299" s="13" t="s">
        <v>2116</v>
      </c>
      <c r="F299" s="75" t="s">
        <v>1922</v>
      </c>
      <c r="G299" s="75" t="s">
        <v>1923</v>
      </c>
      <c r="H299" s="104">
        <v>0.1</v>
      </c>
      <c r="I299" s="75"/>
      <c r="J299" s="107"/>
      <c r="K299" s="75">
        <v>1</v>
      </c>
      <c r="L299" s="75"/>
      <c r="M299" s="75"/>
      <c r="N299" s="75"/>
      <c r="O299" s="75"/>
      <c r="P299" s="75"/>
      <c r="Q299" s="75"/>
      <c r="R299" s="91">
        <v>0.1</v>
      </c>
      <c r="S299" s="108"/>
    </row>
    <row r="300" spans="1:19">
      <c r="A300" s="101">
        <v>295</v>
      </c>
      <c r="B300" s="75" t="s">
        <v>1918</v>
      </c>
      <c r="C300" s="102" t="s">
        <v>1919</v>
      </c>
      <c r="D300" s="103" t="s">
        <v>2115</v>
      </c>
      <c r="E300" s="13" t="s">
        <v>2116</v>
      </c>
      <c r="F300" s="75" t="s">
        <v>1922</v>
      </c>
      <c r="G300" s="75" t="s">
        <v>805</v>
      </c>
      <c r="H300" s="104">
        <v>0.5</v>
      </c>
      <c r="I300" s="75"/>
      <c r="J300" s="107"/>
      <c r="K300" s="75">
        <v>2</v>
      </c>
      <c r="L300" s="75"/>
      <c r="M300" s="75"/>
      <c r="N300" s="75"/>
      <c r="O300" s="75"/>
      <c r="P300" s="75"/>
      <c r="Q300" s="75"/>
      <c r="R300" s="91">
        <v>0.3</v>
      </c>
      <c r="S300" s="108"/>
    </row>
    <row r="301" spans="1:19">
      <c r="A301" s="101">
        <v>296</v>
      </c>
      <c r="B301" s="75" t="s">
        <v>1918</v>
      </c>
      <c r="C301" s="102" t="s">
        <v>1919</v>
      </c>
      <c r="D301" s="103" t="s">
        <v>2117</v>
      </c>
      <c r="E301" s="13" t="s">
        <v>2118</v>
      </c>
      <c r="F301" s="75" t="s">
        <v>1923</v>
      </c>
      <c r="G301" s="75" t="s">
        <v>813</v>
      </c>
      <c r="H301" s="104">
        <v>0.1</v>
      </c>
      <c r="I301" s="75"/>
      <c r="J301" s="107"/>
      <c r="K301" s="75">
        <v>2</v>
      </c>
      <c r="L301" s="75"/>
      <c r="M301" s="75"/>
      <c r="N301" s="75">
        <v>4</v>
      </c>
      <c r="O301" s="75"/>
      <c r="P301" s="75"/>
      <c r="Q301" s="75"/>
      <c r="R301" s="91">
        <v>0.4</v>
      </c>
      <c r="S301" s="108"/>
    </row>
    <row r="302" spans="1:19">
      <c r="A302" s="101">
        <v>297</v>
      </c>
      <c r="B302" s="75" t="s">
        <v>1918</v>
      </c>
      <c r="C302" s="102" t="s">
        <v>1919</v>
      </c>
      <c r="D302" s="103" t="s">
        <v>2117</v>
      </c>
      <c r="E302" s="13" t="s">
        <v>2118</v>
      </c>
      <c r="F302" s="75" t="s">
        <v>1923</v>
      </c>
      <c r="G302" s="75" t="s">
        <v>836</v>
      </c>
      <c r="H302" s="104">
        <v>0.5</v>
      </c>
      <c r="I302" s="75"/>
      <c r="J302" s="107"/>
      <c r="K302" s="75">
        <v>2</v>
      </c>
      <c r="L302" s="75"/>
      <c r="M302" s="75"/>
      <c r="N302" s="75"/>
      <c r="O302" s="75"/>
      <c r="P302" s="75"/>
      <c r="Q302" s="75"/>
      <c r="R302" s="91">
        <v>0.3</v>
      </c>
      <c r="S302" s="108"/>
    </row>
    <row r="303" spans="1:19">
      <c r="A303" s="101">
        <v>298</v>
      </c>
      <c r="B303" s="75" t="s">
        <v>1918</v>
      </c>
      <c r="C303" s="102" t="s">
        <v>1919</v>
      </c>
      <c r="D303" s="103" t="s">
        <v>2117</v>
      </c>
      <c r="E303" s="13" t="s">
        <v>2118</v>
      </c>
      <c r="F303" s="75" t="s">
        <v>801</v>
      </c>
      <c r="G303" s="75" t="s">
        <v>1946</v>
      </c>
      <c r="H303" s="104">
        <v>0.8</v>
      </c>
      <c r="I303" s="75"/>
      <c r="J303" s="107"/>
      <c r="K303" s="75">
        <v>2</v>
      </c>
      <c r="L303" s="75"/>
      <c r="M303" s="75"/>
      <c r="N303" s="75"/>
      <c r="O303" s="75"/>
      <c r="P303" s="75"/>
      <c r="Q303" s="75"/>
      <c r="R303" s="91">
        <v>0.3</v>
      </c>
      <c r="S303" s="108"/>
    </row>
    <row r="304" spans="1:19">
      <c r="A304" s="101">
        <v>299</v>
      </c>
      <c r="B304" s="75" t="s">
        <v>1918</v>
      </c>
      <c r="C304" s="102" t="s">
        <v>1919</v>
      </c>
      <c r="D304" s="103" t="s">
        <v>2117</v>
      </c>
      <c r="E304" s="13" t="s">
        <v>2118</v>
      </c>
      <c r="F304" s="75" t="s">
        <v>1927</v>
      </c>
      <c r="G304" s="75" t="s">
        <v>1937</v>
      </c>
      <c r="H304" s="104">
        <v>0.2</v>
      </c>
      <c r="I304" s="75"/>
      <c r="J304" s="107"/>
      <c r="K304" s="75">
        <v>2</v>
      </c>
      <c r="L304" s="75"/>
      <c r="M304" s="75"/>
      <c r="N304" s="75"/>
      <c r="O304" s="75"/>
      <c r="P304" s="75"/>
      <c r="Q304" s="75"/>
      <c r="R304" s="91">
        <v>0.3</v>
      </c>
      <c r="S304" s="108"/>
    </row>
    <row r="305" spans="1:19">
      <c r="A305" s="101">
        <v>300</v>
      </c>
      <c r="B305" s="75" t="s">
        <v>1918</v>
      </c>
      <c r="C305" s="102" t="s">
        <v>1919</v>
      </c>
      <c r="D305" s="103" t="s">
        <v>2119</v>
      </c>
      <c r="E305" s="13" t="s">
        <v>2120</v>
      </c>
      <c r="F305" s="75" t="s">
        <v>828</v>
      </c>
      <c r="G305" s="75" t="s">
        <v>801</v>
      </c>
      <c r="H305" s="104">
        <v>0.6</v>
      </c>
      <c r="I305" s="75"/>
      <c r="J305" s="107"/>
      <c r="K305" s="75">
        <v>2</v>
      </c>
      <c r="L305" s="75"/>
      <c r="M305" s="75"/>
      <c r="N305" s="75"/>
      <c r="O305" s="75"/>
      <c r="P305" s="75"/>
      <c r="Q305" s="75"/>
      <c r="R305" s="91">
        <v>0.3</v>
      </c>
      <c r="S305" s="108"/>
    </row>
    <row r="306" spans="1:19">
      <c r="A306" s="101">
        <v>301</v>
      </c>
      <c r="B306" s="75" t="s">
        <v>1918</v>
      </c>
      <c r="C306" s="102" t="s">
        <v>1919</v>
      </c>
      <c r="D306" s="103" t="s">
        <v>2119</v>
      </c>
      <c r="E306" s="13" t="s">
        <v>2120</v>
      </c>
      <c r="F306" s="75" t="s">
        <v>1926</v>
      </c>
      <c r="G306" s="75" t="s">
        <v>1927</v>
      </c>
      <c r="H306" s="104">
        <v>0.1</v>
      </c>
      <c r="I306" s="75"/>
      <c r="J306" s="107"/>
      <c r="K306" s="75">
        <v>2</v>
      </c>
      <c r="L306" s="75"/>
      <c r="M306" s="75"/>
      <c r="N306" s="75">
        <v>4</v>
      </c>
      <c r="O306" s="75"/>
      <c r="P306" s="75"/>
      <c r="Q306" s="75"/>
      <c r="R306" s="91">
        <v>0.4</v>
      </c>
      <c r="S306" s="108"/>
    </row>
    <row r="307" spans="1:19">
      <c r="A307" s="101">
        <v>302</v>
      </c>
      <c r="B307" s="75" t="s">
        <v>1918</v>
      </c>
      <c r="C307" s="102" t="s">
        <v>1919</v>
      </c>
      <c r="D307" s="103" t="s">
        <v>2119</v>
      </c>
      <c r="E307" s="13" t="s">
        <v>2120</v>
      </c>
      <c r="F307" s="75" t="s">
        <v>1927</v>
      </c>
      <c r="G307" s="75" t="s">
        <v>831</v>
      </c>
      <c r="H307" s="104">
        <v>0.1</v>
      </c>
      <c r="I307" s="75"/>
      <c r="J307" s="107"/>
      <c r="K307" s="75">
        <v>2</v>
      </c>
      <c r="L307" s="75"/>
      <c r="M307" s="75"/>
      <c r="N307" s="75"/>
      <c r="O307" s="75"/>
      <c r="P307" s="75"/>
      <c r="Q307" s="75"/>
      <c r="R307" s="91">
        <v>0.3</v>
      </c>
      <c r="S307" s="108"/>
    </row>
    <row r="308" spans="1:19">
      <c r="A308" s="101">
        <v>303</v>
      </c>
      <c r="B308" s="75" t="s">
        <v>1918</v>
      </c>
      <c r="C308" s="102" t="s">
        <v>1919</v>
      </c>
      <c r="D308" s="103" t="s">
        <v>2119</v>
      </c>
      <c r="E308" s="13" t="s">
        <v>2120</v>
      </c>
      <c r="F308" s="75" t="s">
        <v>1937</v>
      </c>
      <c r="G308" s="75" t="s">
        <v>1939</v>
      </c>
      <c r="H308" s="104">
        <v>0.6</v>
      </c>
      <c r="I308" s="75"/>
      <c r="J308" s="107"/>
      <c r="K308" s="75">
        <v>2</v>
      </c>
      <c r="L308" s="75"/>
      <c r="M308" s="75"/>
      <c r="N308" s="75"/>
      <c r="O308" s="75"/>
      <c r="P308" s="75"/>
      <c r="Q308" s="75"/>
      <c r="R308" s="91">
        <v>0.3</v>
      </c>
      <c r="S308" s="108"/>
    </row>
    <row r="309" spans="1:19">
      <c r="A309" s="101">
        <v>304</v>
      </c>
      <c r="B309" s="75" t="s">
        <v>1918</v>
      </c>
      <c r="C309" s="102" t="s">
        <v>1919</v>
      </c>
      <c r="D309" s="103" t="s">
        <v>2119</v>
      </c>
      <c r="E309" s="13" t="s">
        <v>2120</v>
      </c>
      <c r="F309" s="75" t="s">
        <v>1939</v>
      </c>
      <c r="G309" s="75" t="s">
        <v>2030</v>
      </c>
      <c r="H309" s="104">
        <v>0.1</v>
      </c>
      <c r="I309" s="75"/>
      <c r="J309" s="107"/>
      <c r="K309" s="75">
        <v>2</v>
      </c>
      <c r="L309" s="75"/>
      <c r="M309" s="75"/>
      <c r="N309" s="75">
        <v>4</v>
      </c>
      <c r="O309" s="75"/>
      <c r="P309" s="75"/>
      <c r="Q309" s="75"/>
      <c r="R309" s="91">
        <v>0.4</v>
      </c>
      <c r="S309" s="108"/>
    </row>
    <row r="310" spans="1:19">
      <c r="A310" s="101">
        <v>305</v>
      </c>
      <c r="B310" s="75" t="s">
        <v>1918</v>
      </c>
      <c r="C310" s="102" t="s">
        <v>1919</v>
      </c>
      <c r="D310" s="103" t="s">
        <v>2119</v>
      </c>
      <c r="E310" s="13" t="s">
        <v>2120</v>
      </c>
      <c r="F310" s="75" t="s">
        <v>1959</v>
      </c>
      <c r="G310" s="75" t="s">
        <v>2067</v>
      </c>
      <c r="H310" s="104">
        <v>1.3</v>
      </c>
      <c r="I310" s="75"/>
      <c r="J310" s="107"/>
      <c r="K310" s="75">
        <v>2</v>
      </c>
      <c r="L310" s="75"/>
      <c r="M310" s="75"/>
      <c r="N310" s="75"/>
      <c r="O310" s="75"/>
      <c r="P310" s="75"/>
      <c r="Q310" s="75"/>
      <c r="R310" s="91">
        <v>0.3</v>
      </c>
      <c r="S310" s="108"/>
    </row>
    <row r="311" spans="1:19">
      <c r="A311" s="101">
        <v>306</v>
      </c>
      <c r="B311" s="75" t="s">
        <v>1918</v>
      </c>
      <c r="C311" s="102" t="s">
        <v>1919</v>
      </c>
      <c r="D311" s="103" t="s">
        <v>2119</v>
      </c>
      <c r="E311" s="13" t="s">
        <v>2120</v>
      </c>
      <c r="F311" s="75" t="s">
        <v>2042</v>
      </c>
      <c r="G311" s="75" t="s">
        <v>1992</v>
      </c>
      <c r="H311" s="104">
        <v>0.2</v>
      </c>
      <c r="I311" s="75"/>
      <c r="J311" s="107"/>
      <c r="K311" s="75">
        <v>2</v>
      </c>
      <c r="L311" s="75"/>
      <c r="M311" s="75"/>
      <c r="N311" s="75"/>
      <c r="O311" s="75"/>
      <c r="P311" s="75"/>
      <c r="Q311" s="75"/>
      <c r="R311" s="91">
        <v>0.3</v>
      </c>
      <c r="S311" s="108"/>
    </row>
    <row r="312" spans="1:19">
      <c r="A312" s="101">
        <v>307</v>
      </c>
      <c r="B312" s="75" t="s">
        <v>1918</v>
      </c>
      <c r="C312" s="102" t="s">
        <v>1919</v>
      </c>
      <c r="D312" s="103" t="s">
        <v>2119</v>
      </c>
      <c r="E312" s="13" t="s">
        <v>2120</v>
      </c>
      <c r="F312" s="75" t="s">
        <v>732</v>
      </c>
      <c r="G312" s="75" t="s">
        <v>2067</v>
      </c>
      <c r="H312" s="104">
        <v>0.3</v>
      </c>
      <c r="I312" s="75"/>
      <c r="J312" s="107"/>
      <c r="K312" s="75">
        <v>2</v>
      </c>
      <c r="L312" s="75"/>
      <c r="M312" s="75"/>
      <c r="N312" s="75"/>
      <c r="O312" s="75"/>
      <c r="P312" s="75"/>
      <c r="Q312" s="75"/>
      <c r="R312" s="91">
        <v>0.3</v>
      </c>
      <c r="S312" s="108"/>
    </row>
    <row r="313" spans="1:19">
      <c r="A313" s="101">
        <v>308</v>
      </c>
      <c r="B313" s="75" t="s">
        <v>1918</v>
      </c>
      <c r="C313" s="102" t="s">
        <v>1919</v>
      </c>
      <c r="D313" s="103" t="s">
        <v>2119</v>
      </c>
      <c r="E313" s="13" t="s">
        <v>2120</v>
      </c>
      <c r="F313" s="75" t="s">
        <v>736</v>
      </c>
      <c r="G313" s="75" t="s">
        <v>737</v>
      </c>
      <c r="H313" s="104">
        <v>0.5</v>
      </c>
      <c r="I313" s="75"/>
      <c r="J313" s="107"/>
      <c r="K313" s="75">
        <v>2</v>
      </c>
      <c r="L313" s="75"/>
      <c r="M313" s="75"/>
      <c r="N313" s="75"/>
      <c r="O313" s="75"/>
      <c r="P313" s="75"/>
      <c r="Q313" s="75"/>
      <c r="R313" s="91">
        <v>0.3</v>
      </c>
      <c r="S313" s="108"/>
    </row>
    <row r="314" spans="1:19">
      <c r="A314" s="101">
        <v>309</v>
      </c>
      <c r="B314" s="75" t="s">
        <v>1918</v>
      </c>
      <c r="C314" s="102" t="s">
        <v>1919</v>
      </c>
      <c r="D314" s="103" t="s">
        <v>2121</v>
      </c>
      <c r="E314" s="13" t="s">
        <v>2122</v>
      </c>
      <c r="F314" s="75" t="s">
        <v>1922</v>
      </c>
      <c r="G314" s="75" t="s">
        <v>1923</v>
      </c>
      <c r="H314" s="104">
        <v>0.1</v>
      </c>
      <c r="I314" s="75"/>
      <c r="J314" s="107"/>
      <c r="K314" s="75">
        <v>1</v>
      </c>
      <c r="L314" s="75"/>
      <c r="M314" s="75"/>
      <c r="N314" s="75">
        <v>4</v>
      </c>
      <c r="O314" s="75"/>
      <c r="P314" s="75"/>
      <c r="Q314" s="75"/>
      <c r="R314" s="91">
        <v>0.2</v>
      </c>
      <c r="S314" s="108"/>
    </row>
    <row r="315" spans="1:19">
      <c r="A315" s="101">
        <v>310</v>
      </c>
      <c r="B315" s="75" t="s">
        <v>1918</v>
      </c>
      <c r="C315" s="102" t="s">
        <v>1919</v>
      </c>
      <c r="D315" s="103" t="s">
        <v>2123</v>
      </c>
      <c r="E315" s="13" t="s">
        <v>2124</v>
      </c>
      <c r="F315" s="75" t="s">
        <v>1922</v>
      </c>
      <c r="G315" s="75" t="s">
        <v>1923</v>
      </c>
      <c r="H315" s="104">
        <v>0.1</v>
      </c>
      <c r="I315" s="75"/>
      <c r="J315" s="107"/>
      <c r="K315" s="75">
        <v>1</v>
      </c>
      <c r="L315" s="75"/>
      <c r="M315" s="75"/>
      <c r="N315" s="75">
        <v>4</v>
      </c>
      <c r="O315" s="75"/>
      <c r="P315" s="75"/>
      <c r="Q315" s="75"/>
      <c r="R315" s="91">
        <v>0.2</v>
      </c>
      <c r="S315" s="108"/>
    </row>
    <row r="316" spans="1:19">
      <c r="A316" s="101">
        <v>311</v>
      </c>
      <c r="B316" s="75" t="s">
        <v>1918</v>
      </c>
      <c r="C316" s="102" t="s">
        <v>1919</v>
      </c>
      <c r="D316" s="103" t="s">
        <v>2123</v>
      </c>
      <c r="E316" s="13" t="s">
        <v>2124</v>
      </c>
      <c r="F316" s="75" t="s">
        <v>1923</v>
      </c>
      <c r="G316" s="75" t="s">
        <v>813</v>
      </c>
      <c r="H316" s="104">
        <v>0.1</v>
      </c>
      <c r="I316" s="75"/>
      <c r="J316" s="107"/>
      <c r="K316" s="75">
        <v>2</v>
      </c>
      <c r="L316" s="75"/>
      <c r="M316" s="75"/>
      <c r="N316" s="75">
        <v>4</v>
      </c>
      <c r="O316" s="75"/>
      <c r="P316" s="75"/>
      <c r="Q316" s="75"/>
      <c r="R316" s="91">
        <v>0.4</v>
      </c>
      <c r="S316" s="108"/>
    </row>
    <row r="317" spans="1:19">
      <c r="A317" s="101">
        <v>312</v>
      </c>
      <c r="B317" s="75" t="s">
        <v>1918</v>
      </c>
      <c r="C317" s="102" t="s">
        <v>1919</v>
      </c>
      <c r="D317" s="103" t="s">
        <v>2123</v>
      </c>
      <c r="E317" s="13" t="s">
        <v>2124</v>
      </c>
      <c r="F317" s="75" t="s">
        <v>1923</v>
      </c>
      <c r="G317" s="75" t="s">
        <v>813</v>
      </c>
      <c r="H317" s="104">
        <v>0.1</v>
      </c>
      <c r="I317" s="75"/>
      <c r="J317" s="107"/>
      <c r="K317" s="75">
        <v>2</v>
      </c>
      <c r="L317" s="75"/>
      <c r="M317" s="75"/>
      <c r="N317" s="75"/>
      <c r="O317" s="75"/>
      <c r="P317" s="75"/>
      <c r="Q317" s="75"/>
      <c r="R317" s="91">
        <v>0.3</v>
      </c>
      <c r="S317" s="108"/>
    </row>
    <row r="318" spans="1:19">
      <c r="A318" s="101">
        <v>313</v>
      </c>
      <c r="B318" s="75" t="s">
        <v>1918</v>
      </c>
      <c r="C318" s="102" t="s">
        <v>1919</v>
      </c>
      <c r="D318" s="103" t="s">
        <v>2123</v>
      </c>
      <c r="E318" s="13" t="s">
        <v>2124</v>
      </c>
      <c r="F318" s="75" t="s">
        <v>828</v>
      </c>
      <c r="G318" s="75" t="s">
        <v>805</v>
      </c>
      <c r="H318" s="104">
        <v>0.1</v>
      </c>
      <c r="I318" s="75"/>
      <c r="J318" s="107"/>
      <c r="K318" s="75">
        <v>2</v>
      </c>
      <c r="L318" s="75"/>
      <c r="M318" s="75"/>
      <c r="N318" s="75">
        <v>4</v>
      </c>
      <c r="O318" s="75"/>
      <c r="P318" s="75"/>
      <c r="Q318" s="75"/>
      <c r="R318" s="91">
        <v>0.4</v>
      </c>
      <c r="S318" s="108"/>
    </row>
    <row r="319" spans="1:19">
      <c r="A319" s="101">
        <v>314</v>
      </c>
      <c r="B319" s="75" t="s">
        <v>1918</v>
      </c>
      <c r="C319" s="102" t="s">
        <v>1919</v>
      </c>
      <c r="D319" s="103" t="s">
        <v>2123</v>
      </c>
      <c r="E319" s="13" t="s">
        <v>2124</v>
      </c>
      <c r="F319" s="75" t="s">
        <v>805</v>
      </c>
      <c r="G319" s="75" t="s">
        <v>836</v>
      </c>
      <c r="H319" s="104">
        <v>0.1</v>
      </c>
      <c r="I319" s="75"/>
      <c r="J319" s="107"/>
      <c r="K319" s="75">
        <v>2</v>
      </c>
      <c r="L319" s="75"/>
      <c r="M319" s="75"/>
      <c r="N319" s="75">
        <v>4</v>
      </c>
      <c r="O319" s="75"/>
      <c r="P319" s="75"/>
      <c r="Q319" s="75"/>
      <c r="R319" s="91">
        <v>0.4</v>
      </c>
      <c r="S319" s="108"/>
    </row>
    <row r="320" spans="1:19">
      <c r="A320" s="101">
        <v>315</v>
      </c>
      <c r="B320" s="75" t="s">
        <v>1918</v>
      </c>
      <c r="C320" s="102" t="s">
        <v>1919</v>
      </c>
      <c r="D320" s="103" t="s">
        <v>2123</v>
      </c>
      <c r="E320" s="13" t="s">
        <v>2124</v>
      </c>
      <c r="F320" s="75" t="s">
        <v>766</v>
      </c>
      <c r="G320" s="75" t="s">
        <v>800</v>
      </c>
      <c r="H320" s="104">
        <v>0.1</v>
      </c>
      <c r="I320" s="75"/>
      <c r="J320" s="107"/>
      <c r="K320" s="75">
        <v>2</v>
      </c>
      <c r="L320" s="75"/>
      <c r="M320" s="75"/>
      <c r="N320" s="75"/>
      <c r="O320" s="75"/>
      <c r="P320" s="75"/>
      <c r="Q320" s="75"/>
      <c r="R320" s="91">
        <v>0.3</v>
      </c>
      <c r="S320" s="108"/>
    </row>
    <row r="321" spans="1:19">
      <c r="A321" s="101">
        <v>316</v>
      </c>
      <c r="B321" s="75" t="s">
        <v>1918</v>
      </c>
      <c r="C321" s="102" t="s">
        <v>1919</v>
      </c>
      <c r="D321" s="103" t="s">
        <v>2123</v>
      </c>
      <c r="E321" s="13" t="s">
        <v>2124</v>
      </c>
      <c r="F321" s="75" t="s">
        <v>1946</v>
      </c>
      <c r="G321" s="75" t="s">
        <v>811</v>
      </c>
      <c r="H321" s="104">
        <v>0.1</v>
      </c>
      <c r="I321" s="75"/>
      <c r="J321" s="107"/>
      <c r="K321" s="75">
        <v>2</v>
      </c>
      <c r="L321" s="75"/>
      <c r="M321" s="75"/>
      <c r="N321" s="75">
        <v>4</v>
      </c>
      <c r="O321" s="75"/>
      <c r="P321" s="75"/>
      <c r="Q321" s="75"/>
      <c r="R321" s="91">
        <v>0.4</v>
      </c>
      <c r="S321" s="108"/>
    </row>
    <row r="322" spans="1:19">
      <c r="A322" s="101">
        <v>317</v>
      </c>
      <c r="B322" s="75" t="s">
        <v>1918</v>
      </c>
      <c r="C322" s="102" t="s">
        <v>1919</v>
      </c>
      <c r="D322" s="103" t="s">
        <v>2123</v>
      </c>
      <c r="E322" s="13" t="s">
        <v>2124</v>
      </c>
      <c r="F322" s="75" t="s">
        <v>2007</v>
      </c>
      <c r="G322" s="75" t="s">
        <v>1928</v>
      </c>
      <c r="H322" s="104">
        <v>0.1</v>
      </c>
      <c r="I322" s="75"/>
      <c r="J322" s="107"/>
      <c r="K322" s="75">
        <v>1</v>
      </c>
      <c r="L322" s="75"/>
      <c r="M322" s="75"/>
      <c r="N322" s="75">
        <v>4</v>
      </c>
      <c r="O322" s="75"/>
      <c r="P322" s="75"/>
      <c r="Q322" s="75"/>
      <c r="R322" s="91">
        <v>0.2</v>
      </c>
      <c r="S322" s="108"/>
    </row>
    <row r="323" spans="1:19">
      <c r="A323" s="101">
        <v>318</v>
      </c>
      <c r="B323" s="75" t="s">
        <v>1918</v>
      </c>
      <c r="C323" s="102" t="s">
        <v>1919</v>
      </c>
      <c r="D323" s="105" t="s">
        <v>2125</v>
      </c>
      <c r="E323" s="105" t="s">
        <v>2126</v>
      </c>
      <c r="F323" s="76" t="s">
        <v>1922</v>
      </c>
      <c r="G323" s="76" t="s">
        <v>1923</v>
      </c>
      <c r="H323" s="104">
        <v>0.1</v>
      </c>
      <c r="I323" s="75"/>
      <c r="J323" s="107"/>
      <c r="K323" s="76">
        <v>1</v>
      </c>
      <c r="L323" s="75"/>
      <c r="M323" s="75"/>
      <c r="N323" s="76">
        <v>4</v>
      </c>
      <c r="O323" s="75"/>
      <c r="P323" s="75"/>
      <c r="Q323" s="75"/>
      <c r="R323" s="91">
        <v>0.2</v>
      </c>
      <c r="S323" s="108"/>
    </row>
    <row r="324" spans="1:19">
      <c r="A324" s="101">
        <v>319</v>
      </c>
      <c r="B324" s="75" t="s">
        <v>1918</v>
      </c>
      <c r="C324" s="102" t="s">
        <v>1919</v>
      </c>
      <c r="D324" s="105" t="s">
        <v>2125</v>
      </c>
      <c r="E324" s="105" t="s">
        <v>2126</v>
      </c>
      <c r="F324" s="76" t="s">
        <v>1923</v>
      </c>
      <c r="G324" s="76" t="s">
        <v>813</v>
      </c>
      <c r="H324" s="104">
        <v>0.1</v>
      </c>
      <c r="I324" s="75"/>
      <c r="J324" s="107"/>
      <c r="K324" s="76">
        <v>2</v>
      </c>
      <c r="L324" s="75"/>
      <c r="M324" s="75"/>
      <c r="N324" s="75"/>
      <c r="O324" s="75"/>
      <c r="P324" s="75"/>
      <c r="Q324" s="75"/>
      <c r="R324" s="91">
        <v>0.3</v>
      </c>
      <c r="S324" s="108"/>
    </row>
    <row r="325" spans="1:19">
      <c r="A325" s="101">
        <v>320</v>
      </c>
      <c r="B325" s="75" t="s">
        <v>1918</v>
      </c>
      <c r="C325" s="102" t="s">
        <v>1919</v>
      </c>
      <c r="D325" s="105" t="s">
        <v>2125</v>
      </c>
      <c r="E325" s="105" t="s">
        <v>2126</v>
      </c>
      <c r="F325" s="76" t="s">
        <v>805</v>
      </c>
      <c r="G325" s="76" t="s">
        <v>766</v>
      </c>
      <c r="H325" s="77">
        <v>0.3</v>
      </c>
      <c r="I325" s="75"/>
      <c r="J325" s="107"/>
      <c r="K325" s="76">
        <v>2</v>
      </c>
      <c r="L325" s="75"/>
      <c r="M325" s="75"/>
      <c r="N325" s="75"/>
      <c r="O325" s="75"/>
      <c r="P325" s="75"/>
      <c r="Q325" s="75"/>
      <c r="R325" s="91">
        <v>0.3</v>
      </c>
      <c r="S325" s="108"/>
    </row>
    <row r="326" spans="1:19">
      <c r="A326" s="101">
        <v>321</v>
      </c>
      <c r="B326" s="75" t="s">
        <v>1918</v>
      </c>
      <c r="C326" s="102" t="s">
        <v>1919</v>
      </c>
      <c r="D326" s="105" t="s">
        <v>2125</v>
      </c>
      <c r="E326" s="105" t="s">
        <v>2126</v>
      </c>
      <c r="F326" s="76" t="s">
        <v>801</v>
      </c>
      <c r="G326" s="76" t="s">
        <v>826</v>
      </c>
      <c r="H326" s="77">
        <v>0.7</v>
      </c>
      <c r="I326" s="75"/>
      <c r="J326" s="107"/>
      <c r="K326" s="76">
        <v>2</v>
      </c>
      <c r="L326" s="75"/>
      <c r="M326" s="75"/>
      <c r="N326" s="75"/>
      <c r="O326" s="75"/>
      <c r="P326" s="75"/>
      <c r="Q326" s="75"/>
      <c r="R326" s="91">
        <v>0.3</v>
      </c>
      <c r="S326" s="108"/>
    </row>
    <row r="327" spans="1:19">
      <c r="A327" s="101">
        <v>322</v>
      </c>
      <c r="B327" s="75" t="s">
        <v>1918</v>
      </c>
      <c r="C327" s="102" t="s">
        <v>1919</v>
      </c>
      <c r="D327" s="105" t="s">
        <v>2125</v>
      </c>
      <c r="E327" s="105" t="s">
        <v>2126</v>
      </c>
      <c r="F327" s="76" t="s">
        <v>751</v>
      </c>
      <c r="G327" s="76" t="s">
        <v>826</v>
      </c>
      <c r="H327" s="104">
        <v>0.1</v>
      </c>
      <c r="I327" s="75"/>
      <c r="J327" s="107"/>
      <c r="K327" s="76">
        <v>2</v>
      </c>
      <c r="L327" s="75"/>
      <c r="M327" s="75"/>
      <c r="N327" s="76">
        <v>4</v>
      </c>
      <c r="O327" s="75"/>
      <c r="P327" s="75"/>
      <c r="Q327" s="75"/>
      <c r="R327" s="91">
        <v>0.4</v>
      </c>
      <c r="S327" s="108"/>
    </row>
    <row r="328" spans="1:19">
      <c r="A328" s="101">
        <v>323</v>
      </c>
      <c r="B328" s="75" t="s">
        <v>1918</v>
      </c>
      <c r="C328" s="102" t="s">
        <v>1919</v>
      </c>
      <c r="D328" s="105" t="s">
        <v>2125</v>
      </c>
      <c r="E328" s="105" t="s">
        <v>2126</v>
      </c>
      <c r="F328" s="76" t="s">
        <v>751</v>
      </c>
      <c r="G328" s="76" t="s">
        <v>1927</v>
      </c>
      <c r="H328" s="77">
        <v>0.6</v>
      </c>
      <c r="I328" s="75"/>
      <c r="J328" s="107"/>
      <c r="K328" s="76">
        <v>2</v>
      </c>
      <c r="L328" s="75"/>
      <c r="M328" s="75"/>
      <c r="N328" s="75"/>
      <c r="O328" s="75"/>
      <c r="P328" s="75"/>
      <c r="Q328" s="75"/>
      <c r="R328" s="91">
        <v>0.3</v>
      </c>
      <c r="S328" s="108"/>
    </row>
    <row r="329" spans="1:19">
      <c r="A329" s="101">
        <v>324</v>
      </c>
      <c r="B329" s="75" t="s">
        <v>1918</v>
      </c>
      <c r="C329" s="102" t="s">
        <v>1919</v>
      </c>
      <c r="D329" s="105" t="s">
        <v>2125</v>
      </c>
      <c r="E329" s="105" t="s">
        <v>2126</v>
      </c>
      <c r="F329" s="76" t="s">
        <v>1929</v>
      </c>
      <c r="G329" s="76" t="s">
        <v>2001</v>
      </c>
      <c r="H329" s="104">
        <v>0.1</v>
      </c>
      <c r="I329" s="75"/>
      <c r="J329" s="107"/>
      <c r="K329" s="76">
        <v>2</v>
      </c>
      <c r="L329" s="75"/>
      <c r="M329" s="75"/>
      <c r="N329" s="75"/>
      <c r="O329" s="75"/>
      <c r="P329" s="75"/>
      <c r="Q329" s="75"/>
      <c r="R329" s="91">
        <v>0.3</v>
      </c>
      <c r="S329" s="108"/>
    </row>
    <row r="330" spans="1:19">
      <c r="A330" s="101">
        <v>325</v>
      </c>
      <c r="B330" s="75" t="s">
        <v>1918</v>
      </c>
      <c r="C330" s="102" t="s">
        <v>1919</v>
      </c>
      <c r="D330" s="105" t="s">
        <v>2125</v>
      </c>
      <c r="E330" s="105" t="s">
        <v>2126</v>
      </c>
      <c r="F330" s="76" t="s">
        <v>821</v>
      </c>
      <c r="G330" s="76" t="s">
        <v>833</v>
      </c>
      <c r="H330" s="104">
        <v>0.1</v>
      </c>
      <c r="I330" s="75"/>
      <c r="J330" s="107"/>
      <c r="K330" s="76">
        <v>2</v>
      </c>
      <c r="L330" s="75"/>
      <c r="M330" s="75"/>
      <c r="N330" s="76">
        <v>4</v>
      </c>
      <c r="O330" s="75"/>
      <c r="P330" s="75"/>
      <c r="Q330" s="75"/>
      <c r="R330" s="91">
        <v>0.4</v>
      </c>
      <c r="S330" s="108"/>
    </row>
    <row r="331" spans="1:19">
      <c r="A331" s="101">
        <v>326</v>
      </c>
      <c r="B331" s="75" t="s">
        <v>1918</v>
      </c>
      <c r="C331" s="102" t="s">
        <v>1919</v>
      </c>
      <c r="D331" s="103" t="s">
        <v>2127</v>
      </c>
      <c r="E331" s="13" t="s">
        <v>2128</v>
      </c>
      <c r="F331" s="75" t="s">
        <v>1922</v>
      </c>
      <c r="G331" s="75" t="s">
        <v>1923</v>
      </c>
      <c r="H331" s="104">
        <v>0.1</v>
      </c>
      <c r="I331" s="75"/>
      <c r="J331" s="107"/>
      <c r="K331" s="75">
        <v>1</v>
      </c>
      <c r="L331" s="75"/>
      <c r="M331" s="75"/>
      <c r="N331" s="75"/>
      <c r="O331" s="75"/>
      <c r="P331" s="75"/>
      <c r="Q331" s="75"/>
      <c r="R331" s="91">
        <v>0.1</v>
      </c>
      <c r="S331" s="108"/>
    </row>
    <row r="332" spans="1:19">
      <c r="A332" s="101">
        <v>327</v>
      </c>
      <c r="B332" s="75" t="s">
        <v>1918</v>
      </c>
      <c r="C332" s="102" t="s">
        <v>1919</v>
      </c>
      <c r="D332" s="103" t="s">
        <v>2127</v>
      </c>
      <c r="E332" s="13" t="s">
        <v>2128</v>
      </c>
      <c r="F332" s="75" t="s">
        <v>828</v>
      </c>
      <c r="G332" s="75" t="s">
        <v>806</v>
      </c>
      <c r="H332" s="104">
        <v>0.3</v>
      </c>
      <c r="I332" s="75"/>
      <c r="J332" s="107"/>
      <c r="K332" s="75">
        <v>2</v>
      </c>
      <c r="L332" s="75"/>
      <c r="M332" s="75"/>
      <c r="N332" s="75"/>
      <c r="O332" s="75"/>
      <c r="P332" s="75"/>
      <c r="Q332" s="75"/>
      <c r="R332" s="91">
        <v>0.3</v>
      </c>
      <c r="S332" s="108"/>
    </row>
    <row r="333" spans="1:19">
      <c r="A333" s="101">
        <v>328</v>
      </c>
      <c r="B333" s="75" t="s">
        <v>1918</v>
      </c>
      <c r="C333" s="102" t="s">
        <v>1919</v>
      </c>
      <c r="D333" s="103" t="s">
        <v>2127</v>
      </c>
      <c r="E333" s="13" t="s">
        <v>2128</v>
      </c>
      <c r="F333" s="75" t="s">
        <v>801</v>
      </c>
      <c r="G333" s="75" t="s">
        <v>751</v>
      </c>
      <c r="H333" s="104">
        <v>0.6</v>
      </c>
      <c r="I333" s="75"/>
      <c r="J333" s="107"/>
      <c r="K333" s="75">
        <v>2</v>
      </c>
      <c r="L333" s="75"/>
      <c r="M333" s="75"/>
      <c r="N333" s="75"/>
      <c r="O333" s="75"/>
      <c r="P333" s="75"/>
      <c r="Q333" s="75"/>
      <c r="R333" s="91">
        <v>0.3</v>
      </c>
      <c r="S333" s="108"/>
    </row>
    <row r="334" spans="1:19">
      <c r="A334" s="101">
        <v>329</v>
      </c>
      <c r="B334" s="75" t="s">
        <v>1918</v>
      </c>
      <c r="C334" s="102" t="s">
        <v>1919</v>
      </c>
      <c r="D334" s="103" t="s">
        <v>2127</v>
      </c>
      <c r="E334" s="13" t="s">
        <v>2128</v>
      </c>
      <c r="F334" s="75" t="s">
        <v>1924</v>
      </c>
      <c r="G334" s="75" t="s">
        <v>1928</v>
      </c>
      <c r="H334" s="104">
        <v>1.4</v>
      </c>
      <c r="I334" s="75"/>
      <c r="J334" s="107"/>
      <c r="K334" s="75">
        <v>2</v>
      </c>
      <c r="L334" s="75"/>
      <c r="M334" s="75"/>
      <c r="N334" s="75"/>
      <c r="O334" s="75"/>
      <c r="P334" s="75"/>
      <c r="Q334" s="75"/>
      <c r="R334" s="91">
        <v>0.3</v>
      </c>
      <c r="S334" s="108"/>
    </row>
    <row r="335" spans="1:19">
      <c r="A335" s="101">
        <v>330</v>
      </c>
      <c r="B335" s="75" t="s">
        <v>1918</v>
      </c>
      <c r="C335" s="102" t="s">
        <v>1919</v>
      </c>
      <c r="D335" s="103" t="s">
        <v>2127</v>
      </c>
      <c r="E335" s="13" t="s">
        <v>2128</v>
      </c>
      <c r="F335" s="75" t="s">
        <v>826</v>
      </c>
      <c r="G335" s="75" t="s">
        <v>752</v>
      </c>
      <c r="H335" s="104">
        <v>0.3</v>
      </c>
      <c r="I335" s="75"/>
      <c r="J335" s="107"/>
      <c r="K335" s="75">
        <v>4</v>
      </c>
      <c r="L335" s="75"/>
      <c r="M335" s="75"/>
      <c r="N335" s="75"/>
      <c r="O335" s="75"/>
      <c r="P335" s="75"/>
      <c r="Q335" s="75"/>
      <c r="R335" s="91">
        <v>0.6</v>
      </c>
      <c r="S335" s="108"/>
    </row>
    <row r="336" spans="1:19">
      <c r="A336" s="101">
        <v>331</v>
      </c>
      <c r="B336" s="75" t="s">
        <v>1918</v>
      </c>
      <c r="C336" s="102" t="s">
        <v>1919</v>
      </c>
      <c r="D336" s="103" t="s">
        <v>2127</v>
      </c>
      <c r="E336" s="13" t="s">
        <v>2128</v>
      </c>
      <c r="F336" s="75" t="s">
        <v>2001</v>
      </c>
      <c r="G336" s="75" t="s">
        <v>1939</v>
      </c>
      <c r="H336" s="104">
        <v>0.2</v>
      </c>
      <c r="I336" s="75"/>
      <c r="J336" s="107"/>
      <c r="K336" s="75">
        <v>2</v>
      </c>
      <c r="L336" s="75"/>
      <c r="M336" s="75"/>
      <c r="N336" s="75"/>
      <c r="O336" s="75"/>
      <c r="P336" s="75"/>
      <c r="Q336" s="75"/>
      <c r="R336" s="91">
        <v>0.3</v>
      </c>
      <c r="S336" s="108"/>
    </row>
    <row r="337" spans="1:19">
      <c r="A337" s="101">
        <v>332</v>
      </c>
      <c r="B337" s="75" t="s">
        <v>1918</v>
      </c>
      <c r="C337" s="102" t="s">
        <v>1919</v>
      </c>
      <c r="D337" s="103" t="s">
        <v>2129</v>
      </c>
      <c r="E337" s="13" t="s">
        <v>2130</v>
      </c>
      <c r="F337" s="109">
        <v>0</v>
      </c>
      <c r="G337" s="109">
        <v>1700</v>
      </c>
      <c r="H337" s="104">
        <v>1.7</v>
      </c>
      <c r="I337" s="75"/>
      <c r="J337" s="107"/>
      <c r="K337" s="75">
        <v>2</v>
      </c>
      <c r="L337" s="75"/>
      <c r="M337" s="75"/>
      <c r="N337" s="75">
        <v>4</v>
      </c>
      <c r="O337" s="75"/>
      <c r="P337" s="75"/>
      <c r="Q337" s="75"/>
      <c r="R337" s="91">
        <v>0.4</v>
      </c>
      <c r="S337" s="108"/>
    </row>
    <row r="338" spans="1:19">
      <c r="A338" s="101">
        <v>333</v>
      </c>
      <c r="B338" s="75" t="s">
        <v>1918</v>
      </c>
      <c r="C338" s="102" t="s">
        <v>1919</v>
      </c>
      <c r="D338" s="103" t="s">
        <v>2129</v>
      </c>
      <c r="E338" s="13" t="s">
        <v>2130</v>
      </c>
      <c r="F338" s="109">
        <v>1700</v>
      </c>
      <c r="G338" s="109">
        <v>2300</v>
      </c>
      <c r="H338" s="104">
        <v>0.6</v>
      </c>
      <c r="I338" s="75"/>
      <c r="J338" s="107"/>
      <c r="K338" s="75">
        <v>2</v>
      </c>
      <c r="L338" s="75"/>
      <c r="M338" s="75"/>
      <c r="N338" s="75">
        <v>4</v>
      </c>
      <c r="O338" s="75"/>
      <c r="P338" s="75"/>
      <c r="Q338" s="75"/>
      <c r="R338" s="91">
        <v>0.4</v>
      </c>
      <c r="S338" s="108"/>
    </row>
    <row r="339" spans="1:19">
      <c r="A339" s="101">
        <v>334</v>
      </c>
      <c r="B339" s="75" t="s">
        <v>1918</v>
      </c>
      <c r="C339" s="102" t="s">
        <v>1919</v>
      </c>
      <c r="D339" s="103" t="s">
        <v>2129</v>
      </c>
      <c r="E339" s="13" t="s">
        <v>2130</v>
      </c>
      <c r="F339" s="109">
        <v>2500</v>
      </c>
      <c r="G339" s="109">
        <v>3200</v>
      </c>
      <c r="H339" s="104">
        <v>0.7</v>
      </c>
      <c r="I339" s="75"/>
      <c r="J339" s="107"/>
      <c r="K339" s="75">
        <v>2</v>
      </c>
      <c r="L339" s="75"/>
      <c r="M339" s="75"/>
      <c r="N339" s="75">
        <v>4</v>
      </c>
      <c r="O339" s="75"/>
      <c r="P339" s="75"/>
      <c r="Q339" s="75"/>
      <c r="R339" s="91">
        <v>0.4</v>
      </c>
      <c r="S339" s="108"/>
    </row>
    <row r="340" spans="1:19">
      <c r="A340" s="101">
        <v>335</v>
      </c>
      <c r="B340" s="75" t="s">
        <v>1918</v>
      </c>
      <c r="C340" s="102" t="s">
        <v>1919</v>
      </c>
      <c r="D340" s="103" t="s">
        <v>2131</v>
      </c>
      <c r="E340" s="13" t="s">
        <v>940</v>
      </c>
      <c r="F340" s="109">
        <v>0</v>
      </c>
      <c r="G340" s="109">
        <v>1400</v>
      </c>
      <c r="H340" s="104">
        <v>1.4</v>
      </c>
      <c r="I340" s="75"/>
      <c r="J340" s="107"/>
      <c r="K340" s="75">
        <v>1</v>
      </c>
      <c r="L340" s="75"/>
      <c r="M340" s="75"/>
      <c r="N340" s="75">
        <v>4</v>
      </c>
      <c r="O340" s="75"/>
      <c r="P340" s="75"/>
      <c r="Q340" s="75"/>
      <c r="R340" s="91">
        <v>0.2</v>
      </c>
      <c r="S340" s="108"/>
    </row>
    <row r="341" spans="1:19">
      <c r="A341" s="101">
        <v>336</v>
      </c>
      <c r="B341" s="75" t="s">
        <v>1918</v>
      </c>
      <c r="C341" s="102" t="s">
        <v>1919</v>
      </c>
      <c r="D341" s="103" t="s">
        <v>2131</v>
      </c>
      <c r="E341" s="13" t="s">
        <v>940</v>
      </c>
      <c r="F341" s="109">
        <v>1400</v>
      </c>
      <c r="G341" s="109">
        <v>1800</v>
      </c>
      <c r="H341" s="104">
        <v>0.4</v>
      </c>
      <c r="I341" s="75">
        <v>120</v>
      </c>
      <c r="J341" s="107"/>
      <c r="K341" s="75">
        <v>2</v>
      </c>
      <c r="L341" s="75"/>
      <c r="M341" s="75"/>
      <c r="N341" s="75">
        <v>4</v>
      </c>
      <c r="O341" s="75"/>
      <c r="P341" s="75"/>
      <c r="Q341" s="75"/>
      <c r="R341" s="91">
        <v>2.1</v>
      </c>
      <c r="S341" s="108"/>
    </row>
    <row r="342" spans="1:19">
      <c r="A342" s="101">
        <v>337</v>
      </c>
      <c r="B342" s="75" t="s">
        <v>1918</v>
      </c>
      <c r="C342" s="102" t="s">
        <v>1919</v>
      </c>
      <c r="D342" s="103" t="s">
        <v>2132</v>
      </c>
      <c r="E342" s="13" t="s">
        <v>2133</v>
      </c>
      <c r="F342" s="109">
        <v>0</v>
      </c>
      <c r="G342" s="109">
        <v>1100</v>
      </c>
      <c r="H342" s="104">
        <v>1.1</v>
      </c>
      <c r="I342" s="75"/>
      <c r="J342" s="107"/>
      <c r="K342" s="75">
        <v>2</v>
      </c>
      <c r="L342" s="75"/>
      <c r="M342" s="75"/>
      <c r="N342" s="75">
        <v>4</v>
      </c>
      <c r="O342" s="75"/>
      <c r="P342" s="75"/>
      <c r="Q342" s="75"/>
      <c r="R342" s="91">
        <v>0.4</v>
      </c>
      <c r="S342" s="108"/>
    </row>
    <row r="343" spans="1:19">
      <c r="A343" s="101">
        <v>338</v>
      </c>
      <c r="B343" s="75" t="s">
        <v>1918</v>
      </c>
      <c r="C343" s="102" t="s">
        <v>1919</v>
      </c>
      <c r="D343" s="103" t="s">
        <v>2132</v>
      </c>
      <c r="E343" s="13" t="s">
        <v>2133</v>
      </c>
      <c r="F343" s="109">
        <v>2800</v>
      </c>
      <c r="G343" s="109">
        <v>3300</v>
      </c>
      <c r="H343" s="104">
        <v>0.5</v>
      </c>
      <c r="I343" s="75"/>
      <c r="J343" s="107"/>
      <c r="K343" s="75">
        <v>1</v>
      </c>
      <c r="L343" s="75"/>
      <c r="M343" s="75"/>
      <c r="N343" s="75"/>
      <c r="O343" s="75"/>
      <c r="P343" s="75"/>
      <c r="Q343" s="75"/>
      <c r="R343" s="91">
        <v>0.1</v>
      </c>
      <c r="S343" s="108"/>
    </row>
    <row r="344" spans="1:19">
      <c r="A344" s="101">
        <v>339</v>
      </c>
      <c r="B344" s="75" t="s">
        <v>1918</v>
      </c>
      <c r="C344" s="102" t="s">
        <v>1919</v>
      </c>
      <c r="D344" s="103" t="s">
        <v>2134</v>
      </c>
      <c r="E344" s="13" t="s">
        <v>2135</v>
      </c>
      <c r="F344" s="109">
        <v>0</v>
      </c>
      <c r="G344" s="109">
        <v>600</v>
      </c>
      <c r="H344" s="104">
        <v>0.6</v>
      </c>
      <c r="I344" s="75"/>
      <c r="J344" s="107"/>
      <c r="K344" s="75">
        <v>3</v>
      </c>
      <c r="L344" s="75"/>
      <c r="M344" s="75"/>
      <c r="N344" s="75">
        <v>4</v>
      </c>
      <c r="O344" s="75"/>
      <c r="P344" s="75"/>
      <c r="Q344" s="75"/>
      <c r="R344" s="91">
        <v>0.5</v>
      </c>
      <c r="S344" s="108"/>
    </row>
    <row r="345" spans="1:19">
      <c r="A345" s="101">
        <v>340</v>
      </c>
      <c r="B345" s="75" t="s">
        <v>1918</v>
      </c>
      <c r="C345" s="102" t="s">
        <v>1919</v>
      </c>
      <c r="D345" s="103" t="s">
        <v>2134</v>
      </c>
      <c r="E345" s="13" t="s">
        <v>2135</v>
      </c>
      <c r="F345" s="109">
        <v>600</v>
      </c>
      <c r="G345" s="109">
        <v>1300</v>
      </c>
      <c r="H345" s="104">
        <v>0.7</v>
      </c>
      <c r="I345" s="75"/>
      <c r="J345" s="107"/>
      <c r="K345" s="75">
        <v>1</v>
      </c>
      <c r="L345" s="75"/>
      <c r="M345" s="75"/>
      <c r="N345" s="75">
        <v>4</v>
      </c>
      <c r="O345" s="75"/>
      <c r="P345" s="75"/>
      <c r="Q345" s="75"/>
      <c r="R345" s="91">
        <v>0.2</v>
      </c>
      <c r="S345" s="108"/>
    </row>
    <row r="346" spans="1:19">
      <c r="A346" s="101">
        <v>341</v>
      </c>
      <c r="B346" s="75" t="s">
        <v>1918</v>
      </c>
      <c r="C346" s="102" t="s">
        <v>1919</v>
      </c>
      <c r="D346" s="103" t="s">
        <v>2136</v>
      </c>
      <c r="E346" s="13" t="s">
        <v>2137</v>
      </c>
      <c r="F346" s="109">
        <v>2000</v>
      </c>
      <c r="G346" s="109">
        <v>2100</v>
      </c>
      <c r="H346" s="104">
        <v>0.1</v>
      </c>
      <c r="I346" s="75"/>
      <c r="J346" s="107"/>
      <c r="K346" s="75">
        <v>2</v>
      </c>
      <c r="L346" s="75"/>
      <c r="M346" s="75"/>
      <c r="N346" s="75"/>
      <c r="O346" s="75"/>
      <c r="P346" s="75"/>
      <c r="Q346" s="75"/>
      <c r="R346" s="91">
        <v>0.3</v>
      </c>
      <c r="S346" s="108"/>
    </row>
    <row r="347" spans="1:19">
      <c r="A347" s="101">
        <v>342</v>
      </c>
      <c r="B347" s="75" t="s">
        <v>1918</v>
      </c>
      <c r="C347" s="102" t="s">
        <v>1919</v>
      </c>
      <c r="D347" s="103" t="s">
        <v>2136</v>
      </c>
      <c r="E347" s="13" t="s">
        <v>2137</v>
      </c>
      <c r="F347" s="109">
        <v>2600</v>
      </c>
      <c r="G347" s="109">
        <v>3100</v>
      </c>
      <c r="H347" s="104">
        <v>0.5</v>
      </c>
      <c r="I347" s="75"/>
      <c r="J347" s="107"/>
      <c r="K347" s="75">
        <v>2</v>
      </c>
      <c r="L347" s="75"/>
      <c r="M347" s="75"/>
      <c r="N347" s="75"/>
      <c r="O347" s="75"/>
      <c r="P347" s="75"/>
      <c r="Q347" s="75"/>
      <c r="R347" s="91">
        <v>0.3</v>
      </c>
      <c r="S347" s="108"/>
    </row>
    <row r="348" spans="1:19">
      <c r="A348" s="101">
        <v>343</v>
      </c>
      <c r="B348" s="75" t="s">
        <v>1918</v>
      </c>
      <c r="C348" s="102" t="s">
        <v>1919</v>
      </c>
      <c r="D348" s="103" t="s">
        <v>2138</v>
      </c>
      <c r="E348" s="13" t="s">
        <v>2139</v>
      </c>
      <c r="F348" s="109">
        <v>0</v>
      </c>
      <c r="G348" s="109">
        <v>200</v>
      </c>
      <c r="H348" s="104">
        <v>0.2</v>
      </c>
      <c r="I348" s="75"/>
      <c r="J348" s="107"/>
      <c r="K348" s="75">
        <v>2</v>
      </c>
      <c r="L348" s="75"/>
      <c r="M348" s="75"/>
      <c r="N348" s="75">
        <v>4</v>
      </c>
      <c r="O348" s="75"/>
      <c r="P348" s="75"/>
      <c r="Q348" s="75"/>
      <c r="R348" s="91">
        <v>0.4</v>
      </c>
      <c r="S348" s="108"/>
    </row>
    <row r="349" spans="1:19">
      <c r="A349" s="101">
        <v>344</v>
      </c>
      <c r="B349" s="75" t="s">
        <v>1918</v>
      </c>
      <c r="C349" s="102" t="s">
        <v>1919</v>
      </c>
      <c r="D349" s="103" t="s">
        <v>2138</v>
      </c>
      <c r="E349" s="13" t="s">
        <v>2139</v>
      </c>
      <c r="F349" s="109">
        <v>600</v>
      </c>
      <c r="G349" s="109">
        <v>1300</v>
      </c>
      <c r="H349" s="104">
        <v>0.7</v>
      </c>
      <c r="I349" s="75"/>
      <c r="J349" s="107"/>
      <c r="K349" s="75">
        <v>1</v>
      </c>
      <c r="L349" s="75"/>
      <c r="M349" s="75"/>
      <c r="N349" s="75"/>
      <c r="O349" s="75"/>
      <c r="P349" s="75"/>
      <c r="Q349" s="75"/>
      <c r="R349" s="91">
        <v>0.1</v>
      </c>
      <c r="S349" s="108"/>
    </row>
    <row r="350" spans="1:19">
      <c r="A350" s="101">
        <v>345</v>
      </c>
      <c r="B350" s="75" t="s">
        <v>1918</v>
      </c>
      <c r="C350" s="102" t="s">
        <v>1919</v>
      </c>
      <c r="D350" s="103" t="s">
        <v>2140</v>
      </c>
      <c r="E350" s="13" t="s">
        <v>2141</v>
      </c>
      <c r="F350" s="109">
        <v>0</v>
      </c>
      <c r="G350" s="109">
        <v>100</v>
      </c>
      <c r="H350" s="104">
        <v>0.1</v>
      </c>
      <c r="I350" s="75"/>
      <c r="J350" s="107"/>
      <c r="K350" s="75">
        <v>1</v>
      </c>
      <c r="L350" s="75"/>
      <c r="M350" s="75"/>
      <c r="N350" s="75">
        <v>4</v>
      </c>
      <c r="O350" s="75"/>
      <c r="P350" s="75"/>
      <c r="Q350" s="75"/>
      <c r="R350" s="91">
        <v>0.2</v>
      </c>
      <c r="S350" s="108"/>
    </row>
    <row r="351" spans="1:19">
      <c r="A351" s="101">
        <v>346</v>
      </c>
      <c r="B351" s="75" t="s">
        <v>1918</v>
      </c>
      <c r="C351" s="102" t="s">
        <v>1919</v>
      </c>
      <c r="D351" s="103" t="s">
        <v>2140</v>
      </c>
      <c r="E351" s="13" t="s">
        <v>2141</v>
      </c>
      <c r="F351" s="109">
        <v>600</v>
      </c>
      <c r="G351" s="109">
        <v>2300</v>
      </c>
      <c r="H351" s="104">
        <v>1.7</v>
      </c>
      <c r="I351" s="75"/>
      <c r="J351" s="107"/>
      <c r="K351" s="75">
        <v>2</v>
      </c>
      <c r="L351" s="75"/>
      <c r="M351" s="75"/>
      <c r="N351" s="75"/>
      <c r="O351" s="75"/>
      <c r="P351" s="75"/>
      <c r="Q351" s="75"/>
      <c r="R351" s="91">
        <v>0.3</v>
      </c>
      <c r="S351" s="108"/>
    </row>
    <row r="352" spans="1:19">
      <c r="A352" s="101">
        <v>347</v>
      </c>
      <c r="B352" s="75" t="s">
        <v>1918</v>
      </c>
      <c r="C352" s="102" t="s">
        <v>1919</v>
      </c>
      <c r="D352" s="103" t="s">
        <v>2140</v>
      </c>
      <c r="E352" s="13" t="s">
        <v>2141</v>
      </c>
      <c r="F352" s="109">
        <v>3000</v>
      </c>
      <c r="G352" s="109">
        <v>3100</v>
      </c>
      <c r="H352" s="104">
        <v>0.1</v>
      </c>
      <c r="I352" s="75"/>
      <c r="J352" s="107"/>
      <c r="K352" s="75">
        <v>1</v>
      </c>
      <c r="L352" s="75"/>
      <c r="M352" s="75"/>
      <c r="N352" s="75">
        <v>4</v>
      </c>
      <c r="O352" s="75"/>
      <c r="P352" s="75"/>
      <c r="Q352" s="75"/>
      <c r="R352" s="91">
        <v>0.2</v>
      </c>
      <c r="S352" s="108"/>
    </row>
    <row r="353" spans="1:19">
      <c r="A353" s="101">
        <v>348</v>
      </c>
      <c r="B353" s="75" t="s">
        <v>1918</v>
      </c>
      <c r="C353" s="102" t="s">
        <v>1919</v>
      </c>
      <c r="D353" s="103" t="s">
        <v>2142</v>
      </c>
      <c r="E353" s="13" t="s">
        <v>2143</v>
      </c>
      <c r="F353" s="109">
        <v>0</v>
      </c>
      <c r="G353" s="109">
        <v>100</v>
      </c>
      <c r="H353" s="104">
        <v>0.1</v>
      </c>
      <c r="I353" s="75"/>
      <c r="J353" s="107"/>
      <c r="K353" s="75">
        <v>1</v>
      </c>
      <c r="L353" s="75"/>
      <c r="M353" s="75"/>
      <c r="N353" s="75">
        <v>4</v>
      </c>
      <c r="O353" s="75"/>
      <c r="P353" s="75"/>
      <c r="Q353" s="75"/>
      <c r="R353" s="91">
        <v>0.2</v>
      </c>
      <c r="S353" s="108"/>
    </row>
    <row r="354" spans="1:19">
      <c r="A354" s="101">
        <v>349</v>
      </c>
      <c r="B354" s="75" t="s">
        <v>1918</v>
      </c>
      <c r="C354" s="102" t="s">
        <v>1919</v>
      </c>
      <c r="D354" s="103" t="s">
        <v>2142</v>
      </c>
      <c r="E354" s="13" t="s">
        <v>2143</v>
      </c>
      <c r="F354" s="109">
        <v>400</v>
      </c>
      <c r="G354" s="109">
        <v>1100</v>
      </c>
      <c r="H354" s="104">
        <v>0.7</v>
      </c>
      <c r="I354" s="75">
        <v>1400</v>
      </c>
      <c r="J354" s="107"/>
      <c r="K354" s="75"/>
      <c r="L354" s="75"/>
      <c r="M354" s="75"/>
      <c r="N354" s="75"/>
      <c r="O354" s="75"/>
      <c r="P354" s="75"/>
      <c r="Q354" s="75"/>
      <c r="R354" s="91">
        <v>20.3</v>
      </c>
      <c r="S354" s="108"/>
    </row>
    <row r="355" spans="1:19">
      <c r="A355" s="101">
        <v>350</v>
      </c>
      <c r="B355" s="75" t="s">
        <v>1918</v>
      </c>
      <c r="C355" s="102" t="s">
        <v>1919</v>
      </c>
      <c r="D355" s="103" t="s">
        <v>2142</v>
      </c>
      <c r="E355" s="13" t="s">
        <v>2143</v>
      </c>
      <c r="F355" s="109">
        <v>1100</v>
      </c>
      <c r="G355" s="109">
        <v>1400</v>
      </c>
      <c r="H355" s="104">
        <v>0.3</v>
      </c>
      <c r="I355" s="75">
        <v>300</v>
      </c>
      <c r="J355" s="107"/>
      <c r="K355" s="75"/>
      <c r="L355" s="75"/>
      <c r="M355" s="75"/>
      <c r="N355" s="75"/>
      <c r="O355" s="75"/>
      <c r="P355" s="75"/>
      <c r="Q355" s="75"/>
      <c r="R355" s="91">
        <v>4.4</v>
      </c>
      <c r="S355" s="108"/>
    </row>
    <row r="356" spans="1:19">
      <c r="A356" s="101">
        <v>351</v>
      </c>
      <c r="B356" s="75" t="s">
        <v>1918</v>
      </c>
      <c r="C356" s="102" t="s">
        <v>1919</v>
      </c>
      <c r="D356" s="103" t="s">
        <v>2142</v>
      </c>
      <c r="E356" s="13" t="s">
        <v>2143</v>
      </c>
      <c r="F356" s="109">
        <v>1400</v>
      </c>
      <c r="G356" s="109">
        <v>1800</v>
      </c>
      <c r="H356" s="104">
        <v>0.4</v>
      </c>
      <c r="I356" s="75">
        <v>800</v>
      </c>
      <c r="J356" s="107"/>
      <c r="K356" s="75"/>
      <c r="L356" s="75"/>
      <c r="M356" s="75"/>
      <c r="N356" s="75"/>
      <c r="O356" s="75"/>
      <c r="P356" s="75"/>
      <c r="Q356" s="75"/>
      <c r="R356" s="91">
        <v>11.6</v>
      </c>
      <c r="S356" s="108"/>
    </row>
    <row r="357" spans="1:19">
      <c r="A357" s="101">
        <v>352</v>
      </c>
      <c r="B357" s="75" t="s">
        <v>1918</v>
      </c>
      <c r="C357" s="102" t="s">
        <v>1919</v>
      </c>
      <c r="D357" s="103" t="s">
        <v>2142</v>
      </c>
      <c r="E357" s="13" t="s">
        <v>2143</v>
      </c>
      <c r="F357" s="109">
        <v>2100</v>
      </c>
      <c r="G357" s="109">
        <v>2200</v>
      </c>
      <c r="H357" s="104">
        <v>0.1</v>
      </c>
      <c r="I357" s="75"/>
      <c r="J357" s="107"/>
      <c r="K357" s="75">
        <v>1</v>
      </c>
      <c r="L357" s="75"/>
      <c r="M357" s="75"/>
      <c r="N357" s="75"/>
      <c r="O357" s="75"/>
      <c r="P357" s="75"/>
      <c r="Q357" s="75"/>
      <c r="R357" s="91">
        <v>0.1</v>
      </c>
      <c r="S357" s="108"/>
    </row>
    <row r="358" spans="1:19">
      <c r="A358" s="101">
        <v>353</v>
      </c>
      <c r="B358" s="75" t="s">
        <v>1918</v>
      </c>
      <c r="C358" s="102" t="s">
        <v>1919</v>
      </c>
      <c r="D358" s="103" t="s">
        <v>2144</v>
      </c>
      <c r="E358" s="13" t="s">
        <v>2145</v>
      </c>
      <c r="F358" s="109">
        <v>0</v>
      </c>
      <c r="G358" s="109">
        <v>100</v>
      </c>
      <c r="H358" s="104">
        <v>0.1</v>
      </c>
      <c r="I358" s="75"/>
      <c r="J358" s="107"/>
      <c r="K358" s="75">
        <v>1</v>
      </c>
      <c r="L358" s="75"/>
      <c r="M358" s="75"/>
      <c r="N358" s="75">
        <v>4</v>
      </c>
      <c r="O358" s="75"/>
      <c r="P358" s="75"/>
      <c r="Q358" s="75"/>
      <c r="R358" s="91">
        <v>0.2</v>
      </c>
      <c r="S358" s="108"/>
    </row>
    <row r="359" spans="1:19">
      <c r="A359" s="101">
        <v>354</v>
      </c>
      <c r="B359" s="75" t="s">
        <v>1918</v>
      </c>
      <c r="C359" s="102" t="s">
        <v>1919</v>
      </c>
      <c r="D359" s="103" t="s">
        <v>2144</v>
      </c>
      <c r="E359" s="13" t="s">
        <v>2145</v>
      </c>
      <c r="F359" s="109">
        <v>600</v>
      </c>
      <c r="G359" s="109">
        <v>1400</v>
      </c>
      <c r="H359" s="104">
        <v>0.8</v>
      </c>
      <c r="I359" s="75"/>
      <c r="J359" s="107"/>
      <c r="K359" s="75">
        <v>1</v>
      </c>
      <c r="L359" s="75"/>
      <c r="M359" s="75"/>
      <c r="N359" s="75"/>
      <c r="O359" s="75"/>
      <c r="P359" s="75"/>
      <c r="Q359" s="75"/>
      <c r="R359" s="91">
        <v>0.1</v>
      </c>
      <c r="S359" s="108"/>
    </row>
    <row r="360" spans="1:19">
      <c r="A360" s="101">
        <v>355</v>
      </c>
      <c r="B360" s="75" t="s">
        <v>1918</v>
      </c>
      <c r="C360" s="102" t="s">
        <v>1919</v>
      </c>
      <c r="D360" s="103" t="s">
        <v>2144</v>
      </c>
      <c r="E360" s="13" t="s">
        <v>2145</v>
      </c>
      <c r="F360" s="109">
        <v>2900</v>
      </c>
      <c r="G360" s="109">
        <v>3000</v>
      </c>
      <c r="H360" s="104">
        <v>0.1</v>
      </c>
      <c r="I360" s="75"/>
      <c r="J360" s="107"/>
      <c r="K360" s="75">
        <v>1</v>
      </c>
      <c r="L360" s="75"/>
      <c r="M360" s="75"/>
      <c r="N360" s="75"/>
      <c r="O360" s="75"/>
      <c r="P360" s="75"/>
      <c r="Q360" s="75"/>
      <c r="R360" s="91">
        <v>0.1</v>
      </c>
      <c r="S360" s="108"/>
    </row>
    <row r="361" spans="1:19">
      <c r="A361" s="101">
        <v>356</v>
      </c>
      <c r="B361" s="75" t="s">
        <v>1918</v>
      </c>
      <c r="C361" s="102" t="s">
        <v>1919</v>
      </c>
      <c r="D361" s="103" t="s">
        <v>2144</v>
      </c>
      <c r="E361" s="13" t="s">
        <v>2145</v>
      </c>
      <c r="F361" s="109">
        <v>3200</v>
      </c>
      <c r="G361" s="109">
        <v>3300</v>
      </c>
      <c r="H361" s="104">
        <v>0.1</v>
      </c>
      <c r="I361" s="75"/>
      <c r="J361" s="107"/>
      <c r="K361" s="75">
        <v>1</v>
      </c>
      <c r="L361" s="75"/>
      <c r="M361" s="75"/>
      <c r="N361" s="75">
        <v>4</v>
      </c>
      <c r="O361" s="75"/>
      <c r="P361" s="75"/>
      <c r="Q361" s="75"/>
      <c r="R361" s="91">
        <v>0.2</v>
      </c>
      <c r="S361" s="108"/>
    </row>
    <row r="362" spans="1:19">
      <c r="A362" s="101">
        <v>357</v>
      </c>
      <c r="B362" s="75" t="s">
        <v>1918</v>
      </c>
      <c r="C362" s="102" t="s">
        <v>1919</v>
      </c>
      <c r="D362" s="103" t="s">
        <v>2144</v>
      </c>
      <c r="E362" s="13" t="s">
        <v>2145</v>
      </c>
      <c r="F362" s="109">
        <v>3500</v>
      </c>
      <c r="G362" s="109">
        <v>3600</v>
      </c>
      <c r="H362" s="104">
        <v>0.1</v>
      </c>
      <c r="I362" s="75"/>
      <c r="J362" s="107"/>
      <c r="K362" s="75">
        <v>1</v>
      </c>
      <c r="L362" s="75"/>
      <c r="M362" s="75"/>
      <c r="N362" s="75">
        <v>4</v>
      </c>
      <c r="O362" s="75"/>
      <c r="P362" s="75"/>
      <c r="Q362" s="75"/>
      <c r="R362" s="91">
        <v>0.2</v>
      </c>
      <c r="S362" s="108"/>
    </row>
    <row r="363" spans="1:19">
      <c r="A363" s="101">
        <v>358</v>
      </c>
      <c r="B363" s="75" t="s">
        <v>1918</v>
      </c>
      <c r="C363" s="102" t="s">
        <v>1919</v>
      </c>
      <c r="D363" s="103" t="s">
        <v>2146</v>
      </c>
      <c r="E363" s="13" t="s">
        <v>2147</v>
      </c>
      <c r="F363" s="109">
        <v>0</v>
      </c>
      <c r="G363" s="109">
        <v>100</v>
      </c>
      <c r="H363" s="104">
        <v>0.1</v>
      </c>
      <c r="I363" s="75"/>
      <c r="J363" s="107"/>
      <c r="K363" s="75">
        <v>1</v>
      </c>
      <c r="L363" s="75"/>
      <c r="M363" s="75"/>
      <c r="N363" s="75">
        <v>4</v>
      </c>
      <c r="O363" s="75"/>
      <c r="P363" s="75"/>
      <c r="Q363" s="75"/>
      <c r="R363" s="91">
        <v>0.2</v>
      </c>
      <c r="S363" s="108"/>
    </row>
    <row r="364" spans="1:19">
      <c r="A364" s="101">
        <v>359</v>
      </c>
      <c r="B364" s="75" t="s">
        <v>1918</v>
      </c>
      <c r="C364" s="102" t="s">
        <v>1919</v>
      </c>
      <c r="D364" s="103" t="s">
        <v>2146</v>
      </c>
      <c r="E364" s="13" t="s">
        <v>2147</v>
      </c>
      <c r="F364" s="109">
        <v>200</v>
      </c>
      <c r="G364" s="109">
        <v>1300</v>
      </c>
      <c r="H364" s="104">
        <v>1.1</v>
      </c>
      <c r="I364" s="75"/>
      <c r="J364" s="107"/>
      <c r="K364" s="75">
        <v>1</v>
      </c>
      <c r="L364" s="75"/>
      <c r="M364" s="75"/>
      <c r="N364" s="75"/>
      <c r="O364" s="75"/>
      <c r="P364" s="75"/>
      <c r="Q364" s="75"/>
      <c r="R364" s="91">
        <v>0.1</v>
      </c>
      <c r="S364" s="108"/>
    </row>
    <row r="365" spans="1:19">
      <c r="A365" s="101">
        <v>360</v>
      </c>
      <c r="B365" s="75" t="s">
        <v>1918</v>
      </c>
      <c r="C365" s="102" t="s">
        <v>1919</v>
      </c>
      <c r="D365" s="103" t="s">
        <v>2146</v>
      </c>
      <c r="E365" s="13" t="s">
        <v>2147</v>
      </c>
      <c r="F365" s="109">
        <v>1700</v>
      </c>
      <c r="G365" s="109">
        <v>1800</v>
      </c>
      <c r="H365" s="104">
        <v>0.1</v>
      </c>
      <c r="I365" s="75"/>
      <c r="J365" s="107"/>
      <c r="K365" s="75">
        <v>1</v>
      </c>
      <c r="L365" s="75"/>
      <c r="M365" s="75"/>
      <c r="N365" s="75">
        <v>4</v>
      </c>
      <c r="O365" s="75"/>
      <c r="P365" s="75"/>
      <c r="Q365" s="75"/>
      <c r="R365" s="91">
        <v>0.2</v>
      </c>
      <c r="S365" s="108"/>
    </row>
    <row r="366" spans="1:19">
      <c r="A366" s="101">
        <v>361</v>
      </c>
      <c r="B366" s="75" t="s">
        <v>1918</v>
      </c>
      <c r="C366" s="102" t="s">
        <v>1919</v>
      </c>
      <c r="D366" s="103" t="s">
        <v>2148</v>
      </c>
      <c r="E366" s="13" t="s">
        <v>2149</v>
      </c>
      <c r="F366" s="109">
        <v>0</v>
      </c>
      <c r="G366" s="109">
        <v>100</v>
      </c>
      <c r="H366" s="104">
        <v>0.1</v>
      </c>
      <c r="I366" s="75"/>
      <c r="J366" s="107"/>
      <c r="K366" s="75">
        <v>1</v>
      </c>
      <c r="L366" s="75"/>
      <c r="M366" s="75"/>
      <c r="N366" s="75">
        <v>4</v>
      </c>
      <c r="O366" s="75"/>
      <c r="P366" s="75"/>
      <c r="Q366" s="75"/>
      <c r="R366" s="91">
        <v>0.2</v>
      </c>
      <c r="S366" s="108"/>
    </row>
    <row r="367" spans="1:19">
      <c r="A367" s="101">
        <v>362</v>
      </c>
      <c r="B367" s="75" t="s">
        <v>1918</v>
      </c>
      <c r="C367" s="102" t="s">
        <v>1919</v>
      </c>
      <c r="D367" s="103" t="s">
        <v>2148</v>
      </c>
      <c r="E367" s="13" t="s">
        <v>2149</v>
      </c>
      <c r="F367" s="109">
        <v>600</v>
      </c>
      <c r="G367" s="109">
        <v>700</v>
      </c>
      <c r="H367" s="104">
        <v>0.1</v>
      </c>
      <c r="I367" s="75"/>
      <c r="J367" s="107"/>
      <c r="K367" s="75">
        <v>1</v>
      </c>
      <c r="L367" s="75"/>
      <c r="M367" s="75"/>
      <c r="N367" s="75">
        <v>4</v>
      </c>
      <c r="O367" s="75"/>
      <c r="P367" s="75"/>
      <c r="Q367" s="75"/>
      <c r="R367" s="91">
        <v>0.2</v>
      </c>
      <c r="S367" s="108"/>
    </row>
    <row r="368" spans="1:19">
      <c r="A368" s="101">
        <v>363</v>
      </c>
      <c r="B368" s="75" t="s">
        <v>1918</v>
      </c>
      <c r="C368" s="102" t="s">
        <v>1919</v>
      </c>
      <c r="D368" s="103" t="s">
        <v>2148</v>
      </c>
      <c r="E368" s="13" t="s">
        <v>2149</v>
      </c>
      <c r="F368" s="109">
        <v>1100</v>
      </c>
      <c r="G368" s="109">
        <v>1200</v>
      </c>
      <c r="H368" s="104">
        <v>0.1</v>
      </c>
      <c r="I368" s="75"/>
      <c r="J368" s="107"/>
      <c r="K368" s="75">
        <v>1</v>
      </c>
      <c r="L368" s="75"/>
      <c r="M368" s="75"/>
      <c r="N368" s="75">
        <v>4</v>
      </c>
      <c r="O368" s="75"/>
      <c r="P368" s="75"/>
      <c r="Q368" s="75"/>
      <c r="R368" s="91">
        <v>0.2</v>
      </c>
      <c r="S368" s="108"/>
    </row>
    <row r="369" spans="1:19">
      <c r="A369" s="101">
        <v>364</v>
      </c>
      <c r="B369" s="75" t="s">
        <v>1918</v>
      </c>
      <c r="C369" s="102" t="s">
        <v>1919</v>
      </c>
      <c r="D369" s="103" t="s">
        <v>2148</v>
      </c>
      <c r="E369" s="13" t="s">
        <v>2149</v>
      </c>
      <c r="F369" s="109">
        <v>1300</v>
      </c>
      <c r="G369" s="109">
        <v>1400</v>
      </c>
      <c r="H369" s="104">
        <v>0.1</v>
      </c>
      <c r="I369" s="75"/>
      <c r="J369" s="107"/>
      <c r="K369" s="75">
        <v>1</v>
      </c>
      <c r="L369" s="75"/>
      <c r="M369" s="75"/>
      <c r="N369" s="75">
        <v>4</v>
      </c>
      <c r="O369" s="75"/>
      <c r="P369" s="75"/>
      <c r="Q369" s="75"/>
      <c r="R369" s="91">
        <v>0.2</v>
      </c>
      <c r="S369" s="108"/>
    </row>
    <row r="370" spans="1:19">
      <c r="A370" s="101">
        <v>365</v>
      </c>
      <c r="B370" s="75" t="s">
        <v>1918</v>
      </c>
      <c r="C370" s="102" t="s">
        <v>1919</v>
      </c>
      <c r="D370" s="103" t="s">
        <v>2148</v>
      </c>
      <c r="E370" s="13" t="s">
        <v>2149</v>
      </c>
      <c r="F370" s="109">
        <v>2300</v>
      </c>
      <c r="G370" s="109">
        <v>2400</v>
      </c>
      <c r="H370" s="104">
        <v>0.1</v>
      </c>
      <c r="I370" s="75"/>
      <c r="J370" s="107"/>
      <c r="K370" s="75">
        <v>1</v>
      </c>
      <c r="L370" s="75"/>
      <c r="M370" s="75"/>
      <c r="N370" s="75">
        <v>4</v>
      </c>
      <c r="O370" s="75"/>
      <c r="P370" s="75"/>
      <c r="Q370" s="75"/>
      <c r="R370" s="91">
        <v>0.2</v>
      </c>
      <c r="S370" s="108"/>
    </row>
    <row r="371" spans="1:19">
      <c r="A371" s="101">
        <v>366</v>
      </c>
      <c r="B371" s="75" t="s">
        <v>1918</v>
      </c>
      <c r="C371" s="102" t="s">
        <v>1919</v>
      </c>
      <c r="D371" s="103" t="s">
        <v>2148</v>
      </c>
      <c r="E371" s="13" t="s">
        <v>2149</v>
      </c>
      <c r="F371" s="109">
        <v>3100</v>
      </c>
      <c r="G371" s="109">
        <v>3200</v>
      </c>
      <c r="H371" s="104">
        <v>0.1</v>
      </c>
      <c r="I371" s="75"/>
      <c r="J371" s="107"/>
      <c r="K371" s="75">
        <v>1</v>
      </c>
      <c r="L371" s="75"/>
      <c r="M371" s="75"/>
      <c r="N371" s="75">
        <v>4</v>
      </c>
      <c r="O371" s="75"/>
      <c r="P371" s="75"/>
      <c r="Q371" s="75"/>
      <c r="R371" s="91">
        <v>0.2</v>
      </c>
      <c r="S371" s="108"/>
    </row>
    <row r="372" spans="1:19">
      <c r="A372" s="101">
        <v>367</v>
      </c>
      <c r="B372" s="75" t="s">
        <v>1918</v>
      </c>
      <c r="C372" s="102" t="s">
        <v>1919</v>
      </c>
      <c r="D372" s="103" t="s">
        <v>2150</v>
      </c>
      <c r="E372" s="13" t="s">
        <v>2151</v>
      </c>
      <c r="F372" s="109">
        <v>0</v>
      </c>
      <c r="G372" s="109">
        <v>100</v>
      </c>
      <c r="H372" s="104">
        <v>0.1</v>
      </c>
      <c r="I372" s="75"/>
      <c r="J372" s="107"/>
      <c r="K372" s="75">
        <v>2</v>
      </c>
      <c r="L372" s="75"/>
      <c r="M372" s="75"/>
      <c r="N372" s="75">
        <v>4</v>
      </c>
      <c r="O372" s="75"/>
      <c r="P372" s="75"/>
      <c r="Q372" s="75"/>
      <c r="R372" s="91">
        <v>0.4</v>
      </c>
      <c r="S372" s="108"/>
    </row>
    <row r="373" spans="1:19">
      <c r="A373" s="101">
        <v>368</v>
      </c>
      <c r="B373" s="75" t="s">
        <v>1918</v>
      </c>
      <c r="C373" s="102" t="s">
        <v>1919</v>
      </c>
      <c r="D373" s="103" t="s">
        <v>2150</v>
      </c>
      <c r="E373" s="13" t="s">
        <v>2151</v>
      </c>
      <c r="F373" s="109">
        <v>500</v>
      </c>
      <c r="G373" s="109">
        <v>600</v>
      </c>
      <c r="H373" s="104">
        <v>0.1</v>
      </c>
      <c r="I373" s="75"/>
      <c r="J373" s="107"/>
      <c r="K373" s="75">
        <v>1</v>
      </c>
      <c r="L373" s="75"/>
      <c r="M373" s="75"/>
      <c r="N373" s="75">
        <v>4</v>
      </c>
      <c r="O373" s="75"/>
      <c r="P373" s="75"/>
      <c r="Q373" s="75"/>
      <c r="R373" s="91">
        <v>0.2</v>
      </c>
      <c r="S373" s="108"/>
    </row>
    <row r="374" spans="1:19">
      <c r="A374" s="101">
        <v>369</v>
      </c>
      <c r="B374" s="75" t="s">
        <v>1918</v>
      </c>
      <c r="C374" s="102" t="s">
        <v>1919</v>
      </c>
      <c r="D374" s="103" t="s">
        <v>2150</v>
      </c>
      <c r="E374" s="13" t="s">
        <v>2151</v>
      </c>
      <c r="F374" s="109">
        <v>1100</v>
      </c>
      <c r="G374" s="109">
        <v>1200</v>
      </c>
      <c r="H374" s="104">
        <v>0.1</v>
      </c>
      <c r="I374" s="75"/>
      <c r="J374" s="107"/>
      <c r="K374" s="75">
        <v>1</v>
      </c>
      <c r="L374" s="75"/>
      <c r="M374" s="75"/>
      <c r="N374" s="75">
        <v>4</v>
      </c>
      <c r="O374" s="75"/>
      <c r="P374" s="75"/>
      <c r="Q374" s="75"/>
      <c r="R374" s="91">
        <v>0.2</v>
      </c>
      <c r="S374" s="108"/>
    </row>
    <row r="375" spans="1:19">
      <c r="A375" s="101">
        <v>370</v>
      </c>
      <c r="B375" s="75" t="s">
        <v>1918</v>
      </c>
      <c r="C375" s="102" t="s">
        <v>1919</v>
      </c>
      <c r="D375" s="103" t="s">
        <v>2152</v>
      </c>
      <c r="E375" s="13" t="s">
        <v>2153</v>
      </c>
      <c r="F375" s="109">
        <v>0</v>
      </c>
      <c r="G375" s="109">
        <v>100</v>
      </c>
      <c r="H375" s="104">
        <v>0.1</v>
      </c>
      <c r="I375" s="75"/>
      <c r="J375" s="107"/>
      <c r="K375" s="75">
        <v>1</v>
      </c>
      <c r="L375" s="75"/>
      <c r="M375" s="75"/>
      <c r="N375" s="75">
        <v>4</v>
      </c>
      <c r="O375" s="75"/>
      <c r="P375" s="75"/>
      <c r="Q375" s="75"/>
      <c r="R375" s="91">
        <v>0.2</v>
      </c>
      <c r="S375" s="108"/>
    </row>
    <row r="376" spans="1:19">
      <c r="A376" s="101">
        <v>371</v>
      </c>
      <c r="B376" s="75" t="s">
        <v>1918</v>
      </c>
      <c r="C376" s="102" t="s">
        <v>1919</v>
      </c>
      <c r="D376" s="103" t="s">
        <v>2152</v>
      </c>
      <c r="E376" s="13" t="s">
        <v>2153</v>
      </c>
      <c r="F376" s="109">
        <v>500</v>
      </c>
      <c r="G376" s="109">
        <v>900</v>
      </c>
      <c r="H376" s="104">
        <v>0.4</v>
      </c>
      <c r="I376" s="75"/>
      <c r="J376" s="107"/>
      <c r="K376" s="75">
        <v>1</v>
      </c>
      <c r="L376" s="75"/>
      <c r="M376" s="75"/>
      <c r="N376" s="75"/>
      <c r="O376" s="75"/>
      <c r="P376" s="75"/>
      <c r="Q376" s="75"/>
      <c r="R376" s="91">
        <v>0.1</v>
      </c>
      <c r="S376" s="108"/>
    </row>
    <row r="377" spans="1:19">
      <c r="A377" s="101">
        <v>372</v>
      </c>
      <c r="B377" s="75" t="s">
        <v>1918</v>
      </c>
      <c r="C377" s="102" t="s">
        <v>1919</v>
      </c>
      <c r="D377" s="103" t="s">
        <v>2152</v>
      </c>
      <c r="E377" s="13" t="s">
        <v>2153</v>
      </c>
      <c r="F377" s="109">
        <v>900</v>
      </c>
      <c r="G377" s="109">
        <v>1300</v>
      </c>
      <c r="H377" s="104">
        <v>0.4</v>
      </c>
      <c r="I377" s="75">
        <v>400</v>
      </c>
      <c r="J377" s="107"/>
      <c r="K377" s="75"/>
      <c r="L377" s="75"/>
      <c r="M377" s="75"/>
      <c r="N377" s="75"/>
      <c r="O377" s="75"/>
      <c r="P377" s="75"/>
      <c r="Q377" s="75"/>
      <c r="R377" s="91">
        <v>5.8</v>
      </c>
      <c r="S377" s="108"/>
    </row>
    <row r="378" spans="1:19">
      <c r="A378" s="101">
        <v>373</v>
      </c>
      <c r="B378" s="75" t="s">
        <v>1918</v>
      </c>
      <c r="C378" s="102" t="s">
        <v>1919</v>
      </c>
      <c r="D378" s="103" t="s">
        <v>2154</v>
      </c>
      <c r="E378" s="13" t="s">
        <v>2155</v>
      </c>
      <c r="F378" s="109">
        <v>0</v>
      </c>
      <c r="G378" s="109">
        <v>100</v>
      </c>
      <c r="H378" s="104">
        <v>0.1</v>
      </c>
      <c r="I378" s="75"/>
      <c r="J378" s="107"/>
      <c r="K378" s="75">
        <v>1</v>
      </c>
      <c r="L378" s="75"/>
      <c r="M378" s="75"/>
      <c r="N378" s="75">
        <v>4</v>
      </c>
      <c r="O378" s="75"/>
      <c r="P378" s="75"/>
      <c r="Q378" s="75"/>
      <c r="R378" s="91">
        <v>0.2</v>
      </c>
      <c r="S378" s="108"/>
    </row>
    <row r="379" spans="1:19">
      <c r="A379" s="101">
        <v>374</v>
      </c>
      <c r="B379" s="75" t="s">
        <v>1918</v>
      </c>
      <c r="C379" s="102" t="s">
        <v>1919</v>
      </c>
      <c r="D379" s="103" t="s">
        <v>2154</v>
      </c>
      <c r="E379" s="13" t="s">
        <v>2155</v>
      </c>
      <c r="F379" s="109">
        <v>100</v>
      </c>
      <c r="G379" s="109">
        <v>900</v>
      </c>
      <c r="H379" s="104">
        <v>0.8</v>
      </c>
      <c r="I379" s="75"/>
      <c r="J379" s="107"/>
      <c r="K379" s="75">
        <v>1</v>
      </c>
      <c r="L379" s="75"/>
      <c r="M379" s="75"/>
      <c r="N379" s="75"/>
      <c r="O379" s="75"/>
      <c r="P379" s="75"/>
      <c r="Q379" s="75"/>
      <c r="R379" s="91">
        <v>0.1</v>
      </c>
      <c r="S379" s="108"/>
    </row>
    <row r="380" spans="1:19">
      <c r="A380" s="101">
        <v>375</v>
      </c>
      <c r="B380" s="75" t="s">
        <v>1918</v>
      </c>
      <c r="C380" s="102" t="s">
        <v>1919</v>
      </c>
      <c r="D380" s="103" t="s">
        <v>2154</v>
      </c>
      <c r="E380" s="13" t="s">
        <v>2155</v>
      </c>
      <c r="F380" s="109">
        <v>1300</v>
      </c>
      <c r="G380" s="109">
        <v>3000</v>
      </c>
      <c r="H380" s="104">
        <v>1.7</v>
      </c>
      <c r="I380" s="75"/>
      <c r="J380" s="107"/>
      <c r="K380" s="75">
        <v>1</v>
      </c>
      <c r="L380" s="75"/>
      <c r="M380" s="75"/>
      <c r="N380" s="75"/>
      <c r="O380" s="75"/>
      <c r="P380" s="75"/>
      <c r="Q380" s="75"/>
      <c r="R380" s="91">
        <v>0.1</v>
      </c>
      <c r="S380" s="108"/>
    </row>
    <row r="381" spans="1:19">
      <c r="A381" s="101">
        <v>376</v>
      </c>
      <c r="B381" s="75" t="s">
        <v>1918</v>
      </c>
      <c r="C381" s="102" t="s">
        <v>1919</v>
      </c>
      <c r="D381" s="103" t="s">
        <v>2156</v>
      </c>
      <c r="E381" s="13" t="s">
        <v>2157</v>
      </c>
      <c r="F381" s="109">
        <v>0</v>
      </c>
      <c r="G381" s="109">
        <v>100</v>
      </c>
      <c r="H381" s="104">
        <v>0.1</v>
      </c>
      <c r="I381" s="75"/>
      <c r="J381" s="107"/>
      <c r="K381" s="75">
        <v>1</v>
      </c>
      <c r="L381" s="75"/>
      <c r="M381" s="75"/>
      <c r="N381" s="75">
        <v>4</v>
      </c>
      <c r="O381" s="75"/>
      <c r="P381" s="75"/>
      <c r="Q381" s="75"/>
      <c r="R381" s="91">
        <v>0.2</v>
      </c>
      <c r="S381" s="108"/>
    </row>
    <row r="382" spans="1:19">
      <c r="A382" s="101">
        <v>377</v>
      </c>
      <c r="B382" s="75" t="s">
        <v>1918</v>
      </c>
      <c r="C382" s="102" t="s">
        <v>1919</v>
      </c>
      <c r="D382" s="103" t="s">
        <v>2156</v>
      </c>
      <c r="E382" s="13" t="s">
        <v>2157</v>
      </c>
      <c r="F382" s="109">
        <v>500</v>
      </c>
      <c r="G382" s="109">
        <v>600</v>
      </c>
      <c r="H382" s="104">
        <v>0.1</v>
      </c>
      <c r="I382" s="75"/>
      <c r="J382" s="107"/>
      <c r="K382" s="75">
        <v>1</v>
      </c>
      <c r="L382" s="75"/>
      <c r="M382" s="75"/>
      <c r="N382" s="75"/>
      <c r="O382" s="75"/>
      <c r="P382" s="75"/>
      <c r="Q382" s="75"/>
      <c r="R382" s="91">
        <v>0.1</v>
      </c>
      <c r="S382" s="108"/>
    </row>
    <row r="383" spans="1:19">
      <c r="A383" s="101">
        <v>378</v>
      </c>
      <c r="B383" s="75" t="s">
        <v>1918</v>
      </c>
      <c r="C383" s="102" t="s">
        <v>1919</v>
      </c>
      <c r="D383" s="103" t="s">
        <v>2158</v>
      </c>
      <c r="E383" s="13" t="s">
        <v>2159</v>
      </c>
      <c r="F383" s="109">
        <v>0</v>
      </c>
      <c r="G383" s="109">
        <v>100</v>
      </c>
      <c r="H383" s="104">
        <v>0.1</v>
      </c>
      <c r="I383" s="75"/>
      <c r="J383" s="107"/>
      <c r="K383" s="75">
        <v>1</v>
      </c>
      <c r="L383" s="75"/>
      <c r="M383" s="75"/>
      <c r="N383" s="75">
        <v>4</v>
      </c>
      <c r="O383" s="75"/>
      <c r="P383" s="75"/>
      <c r="Q383" s="75"/>
      <c r="R383" s="91">
        <v>0.2</v>
      </c>
      <c r="S383" s="108"/>
    </row>
    <row r="384" spans="1:19">
      <c r="A384" s="101">
        <v>379</v>
      </c>
      <c r="B384" s="75" t="s">
        <v>1918</v>
      </c>
      <c r="C384" s="102" t="s">
        <v>1919</v>
      </c>
      <c r="D384" s="103" t="s">
        <v>2158</v>
      </c>
      <c r="E384" s="13" t="s">
        <v>2159</v>
      </c>
      <c r="F384" s="109">
        <v>1000</v>
      </c>
      <c r="G384" s="109">
        <v>1200</v>
      </c>
      <c r="H384" s="104">
        <v>0.2</v>
      </c>
      <c r="I384" s="75"/>
      <c r="J384" s="107"/>
      <c r="K384" s="75">
        <v>2</v>
      </c>
      <c r="L384" s="75"/>
      <c r="M384" s="75"/>
      <c r="N384" s="75">
        <v>4</v>
      </c>
      <c r="O384" s="75"/>
      <c r="P384" s="75"/>
      <c r="Q384" s="75"/>
      <c r="R384" s="91">
        <v>0.4</v>
      </c>
      <c r="S384" s="108"/>
    </row>
    <row r="385" spans="1:19">
      <c r="A385" s="101">
        <v>380</v>
      </c>
      <c r="B385" s="75" t="s">
        <v>1918</v>
      </c>
      <c r="C385" s="102" t="s">
        <v>1919</v>
      </c>
      <c r="D385" s="103" t="s">
        <v>2158</v>
      </c>
      <c r="E385" s="13" t="s">
        <v>2159</v>
      </c>
      <c r="F385" s="109">
        <v>2200</v>
      </c>
      <c r="G385" s="109">
        <v>2300</v>
      </c>
      <c r="H385" s="104">
        <v>0.1</v>
      </c>
      <c r="I385" s="75"/>
      <c r="J385" s="107"/>
      <c r="K385" s="75">
        <v>1</v>
      </c>
      <c r="L385" s="75"/>
      <c r="M385" s="75"/>
      <c r="N385" s="75"/>
      <c r="O385" s="75"/>
      <c r="P385" s="75"/>
      <c r="Q385" s="75"/>
      <c r="R385" s="91">
        <v>0.1</v>
      </c>
      <c r="S385" s="108"/>
    </row>
    <row r="386" spans="1:19">
      <c r="A386" s="101">
        <v>381</v>
      </c>
      <c r="B386" s="75" t="s">
        <v>1918</v>
      </c>
      <c r="C386" s="102" t="s">
        <v>1919</v>
      </c>
      <c r="D386" s="103" t="s">
        <v>2158</v>
      </c>
      <c r="E386" s="13" t="s">
        <v>2159</v>
      </c>
      <c r="F386" s="109">
        <v>2400</v>
      </c>
      <c r="G386" s="109">
        <v>2500</v>
      </c>
      <c r="H386" s="104">
        <v>0.1</v>
      </c>
      <c r="I386" s="75"/>
      <c r="J386" s="107"/>
      <c r="K386" s="75">
        <v>1</v>
      </c>
      <c r="L386" s="75"/>
      <c r="M386" s="75"/>
      <c r="N386" s="75"/>
      <c r="O386" s="75"/>
      <c r="P386" s="75"/>
      <c r="Q386" s="75"/>
      <c r="R386" s="91">
        <v>0.1</v>
      </c>
      <c r="S386" s="108"/>
    </row>
    <row r="387" spans="1:19">
      <c r="A387" s="101">
        <v>382</v>
      </c>
      <c r="B387" s="75" t="s">
        <v>1918</v>
      </c>
      <c r="C387" s="102" t="s">
        <v>1919</v>
      </c>
      <c r="D387" s="103" t="s">
        <v>2160</v>
      </c>
      <c r="E387" s="13" t="s">
        <v>2161</v>
      </c>
      <c r="F387" s="109">
        <v>0</v>
      </c>
      <c r="G387" s="109">
        <v>100</v>
      </c>
      <c r="H387" s="104">
        <v>0.1</v>
      </c>
      <c r="I387" s="75"/>
      <c r="J387" s="107"/>
      <c r="K387" s="75">
        <v>1</v>
      </c>
      <c r="L387" s="75"/>
      <c r="M387" s="75"/>
      <c r="N387" s="75">
        <v>4</v>
      </c>
      <c r="O387" s="75"/>
      <c r="P387" s="75"/>
      <c r="Q387" s="75"/>
      <c r="R387" s="91">
        <v>0.2</v>
      </c>
      <c r="S387" s="108"/>
    </row>
    <row r="388" spans="1:19">
      <c r="A388" s="101">
        <v>383</v>
      </c>
      <c r="B388" s="75" t="s">
        <v>1918</v>
      </c>
      <c r="C388" s="102" t="s">
        <v>1919</v>
      </c>
      <c r="D388" s="103" t="s">
        <v>2160</v>
      </c>
      <c r="E388" s="13" t="s">
        <v>2161</v>
      </c>
      <c r="F388" s="109">
        <v>200</v>
      </c>
      <c r="G388" s="109">
        <v>300</v>
      </c>
      <c r="H388" s="104">
        <v>0.1</v>
      </c>
      <c r="I388" s="75"/>
      <c r="J388" s="107"/>
      <c r="K388" s="75">
        <v>2</v>
      </c>
      <c r="L388" s="75"/>
      <c r="M388" s="75"/>
      <c r="N388" s="75"/>
      <c r="O388" s="75"/>
      <c r="P388" s="75"/>
      <c r="Q388" s="75"/>
      <c r="R388" s="91">
        <v>0.3</v>
      </c>
      <c r="S388" s="108"/>
    </row>
    <row r="389" spans="1:19">
      <c r="A389" s="101">
        <v>384</v>
      </c>
      <c r="B389" s="75" t="s">
        <v>1918</v>
      </c>
      <c r="C389" s="102" t="s">
        <v>1919</v>
      </c>
      <c r="D389" s="103" t="s">
        <v>2162</v>
      </c>
      <c r="E389" s="13" t="s">
        <v>2163</v>
      </c>
      <c r="F389" s="109">
        <v>0</v>
      </c>
      <c r="G389" s="109">
        <v>100</v>
      </c>
      <c r="H389" s="104">
        <v>0.1</v>
      </c>
      <c r="I389" s="75"/>
      <c r="J389" s="107"/>
      <c r="K389" s="75">
        <v>1</v>
      </c>
      <c r="L389" s="75"/>
      <c r="M389" s="75"/>
      <c r="N389" s="75">
        <v>4</v>
      </c>
      <c r="O389" s="75"/>
      <c r="P389" s="75"/>
      <c r="Q389" s="75"/>
      <c r="R389" s="91">
        <v>0.2</v>
      </c>
      <c r="S389" s="108"/>
    </row>
    <row r="390" spans="1:19">
      <c r="A390" s="101">
        <v>385</v>
      </c>
      <c r="B390" s="75" t="s">
        <v>1918</v>
      </c>
      <c r="C390" s="102" t="s">
        <v>1919</v>
      </c>
      <c r="D390" s="103" t="s">
        <v>2162</v>
      </c>
      <c r="E390" s="13" t="s">
        <v>2163</v>
      </c>
      <c r="F390" s="109">
        <v>100</v>
      </c>
      <c r="G390" s="109">
        <v>300</v>
      </c>
      <c r="H390" s="104">
        <v>0.2</v>
      </c>
      <c r="I390" s="75">
        <v>560</v>
      </c>
      <c r="J390" s="107"/>
      <c r="K390" s="75"/>
      <c r="L390" s="75"/>
      <c r="M390" s="75"/>
      <c r="N390" s="75"/>
      <c r="O390" s="75"/>
      <c r="P390" s="75"/>
      <c r="Q390" s="75"/>
      <c r="R390" s="91">
        <v>8.1</v>
      </c>
      <c r="S390" s="108"/>
    </row>
    <row r="391" spans="1:19">
      <c r="A391" s="101">
        <v>386</v>
      </c>
      <c r="B391" s="75" t="s">
        <v>1918</v>
      </c>
      <c r="C391" s="102" t="s">
        <v>1919</v>
      </c>
      <c r="D391" s="103" t="s">
        <v>2162</v>
      </c>
      <c r="E391" s="13" t="s">
        <v>2163</v>
      </c>
      <c r="F391" s="109">
        <v>100</v>
      </c>
      <c r="G391" s="109">
        <v>200</v>
      </c>
      <c r="H391" s="104">
        <v>0.1</v>
      </c>
      <c r="I391" s="75"/>
      <c r="J391" s="107"/>
      <c r="K391" s="75">
        <v>1</v>
      </c>
      <c r="L391" s="75"/>
      <c r="M391" s="75"/>
      <c r="N391" s="75"/>
      <c r="O391" s="75"/>
      <c r="P391" s="75"/>
      <c r="Q391" s="75"/>
      <c r="R391" s="91">
        <v>0.1</v>
      </c>
      <c r="S391" s="108"/>
    </row>
    <row r="392" spans="1:19">
      <c r="A392" s="101">
        <v>387</v>
      </c>
      <c r="B392" s="75" t="s">
        <v>1918</v>
      </c>
      <c r="C392" s="102" t="s">
        <v>1919</v>
      </c>
      <c r="D392" s="103" t="s">
        <v>2164</v>
      </c>
      <c r="E392" s="13" t="s">
        <v>2165</v>
      </c>
      <c r="F392" s="109">
        <v>0</v>
      </c>
      <c r="G392" s="109">
        <v>100</v>
      </c>
      <c r="H392" s="104">
        <v>0.1</v>
      </c>
      <c r="I392" s="75"/>
      <c r="J392" s="107"/>
      <c r="K392" s="75">
        <v>1</v>
      </c>
      <c r="L392" s="75"/>
      <c r="M392" s="75"/>
      <c r="N392" s="75">
        <v>4</v>
      </c>
      <c r="O392" s="75"/>
      <c r="P392" s="75"/>
      <c r="Q392" s="75"/>
      <c r="R392" s="91">
        <v>0.2</v>
      </c>
      <c r="S392" s="108"/>
    </row>
    <row r="393" spans="1:19">
      <c r="A393" s="101">
        <v>388</v>
      </c>
      <c r="B393" s="75" t="s">
        <v>1918</v>
      </c>
      <c r="C393" s="102" t="s">
        <v>1919</v>
      </c>
      <c r="D393" s="103" t="s">
        <v>2164</v>
      </c>
      <c r="E393" s="13" t="s">
        <v>2165</v>
      </c>
      <c r="F393" s="109">
        <v>100</v>
      </c>
      <c r="G393" s="109">
        <v>2000</v>
      </c>
      <c r="H393" s="104">
        <v>1.9</v>
      </c>
      <c r="I393" s="75"/>
      <c r="J393" s="107"/>
      <c r="K393" s="75">
        <v>1</v>
      </c>
      <c r="L393" s="75"/>
      <c r="M393" s="75"/>
      <c r="N393" s="75"/>
      <c r="O393" s="75"/>
      <c r="P393" s="75"/>
      <c r="Q393" s="75"/>
      <c r="R393" s="91">
        <v>0.1</v>
      </c>
      <c r="S393" s="108"/>
    </row>
    <row r="394" spans="1:19">
      <c r="A394" s="101">
        <v>389</v>
      </c>
      <c r="B394" s="75" t="s">
        <v>1918</v>
      </c>
      <c r="C394" s="102" t="s">
        <v>1919</v>
      </c>
      <c r="D394" s="103" t="s">
        <v>2164</v>
      </c>
      <c r="E394" s="13" t="s">
        <v>2165</v>
      </c>
      <c r="F394" s="109">
        <v>1500</v>
      </c>
      <c r="G394" s="109">
        <v>1600</v>
      </c>
      <c r="H394" s="104">
        <v>0.1</v>
      </c>
      <c r="I394" s="75"/>
      <c r="J394" s="107"/>
      <c r="K394" s="75">
        <v>1</v>
      </c>
      <c r="L394" s="75"/>
      <c r="M394" s="75"/>
      <c r="N394" s="75">
        <v>4</v>
      </c>
      <c r="O394" s="75"/>
      <c r="P394" s="75"/>
      <c r="Q394" s="75"/>
      <c r="R394" s="91">
        <v>0.2</v>
      </c>
      <c r="S394" s="108"/>
    </row>
    <row r="395" spans="1:19">
      <c r="A395" s="101">
        <v>390</v>
      </c>
      <c r="B395" s="75" t="s">
        <v>1918</v>
      </c>
      <c r="C395" s="102" t="s">
        <v>1919</v>
      </c>
      <c r="D395" s="103" t="s">
        <v>2164</v>
      </c>
      <c r="E395" s="13" t="s">
        <v>2165</v>
      </c>
      <c r="F395" s="109">
        <v>1900</v>
      </c>
      <c r="G395" s="109">
        <v>2000</v>
      </c>
      <c r="H395" s="104">
        <v>0.1</v>
      </c>
      <c r="I395" s="75"/>
      <c r="J395" s="107"/>
      <c r="K395" s="75">
        <v>1</v>
      </c>
      <c r="L395" s="75"/>
      <c r="M395" s="75"/>
      <c r="N395" s="75"/>
      <c r="O395" s="75"/>
      <c r="P395" s="75"/>
      <c r="Q395" s="75"/>
      <c r="R395" s="91">
        <v>0.1</v>
      </c>
      <c r="S395" s="108"/>
    </row>
    <row r="396" spans="1:19">
      <c r="A396" s="101">
        <v>391</v>
      </c>
      <c r="B396" s="75" t="s">
        <v>1918</v>
      </c>
      <c r="C396" s="102" t="s">
        <v>1919</v>
      </c>
      <c r="D396" s="103" t="s">
        <v>2166</v>
      </c>
      <c r="E396" s="13" t="s">
        <v>2167</v>
      </c>
      <c r="F396" s="109">
        <v>3200</v>
      </c>
      <c r="G396" s="109">
        <v>5200</v>
      </c>
      <c r="H396" s="104">
        <v>2</v>
      </c>
      <c r="I396" s="75"/>
      <c r="J396" s="107"/>
      <c r="K396" s="75">
        <v>2</v>
      </c>
      <c r="L396" s="75"/>
      <c r="M396" s="75"/>
      <c r="N396" s="75"/>
      <c r="O396" s="75"/>
      <c r="P396" s="75"/>
      <c r="Q396" s="75"/>
      <c r="R396" s="91">
        <v>0.3</v>
      </c>
      <c r="S396" s="108"/>
    </row>
    <row r="397" spans="1:19">
      <c r="A397" s="101">
        <v>392</v>
      </c>
      <c r="B397" s="75" t="s">
        <v>1918</v>
      </c>
      <c r="C397" s="102" t="s">
        <v>1919</v>
      </c>
      <c r="D397" s="103" t="s">
        <v>2166</v>
      </c>
      <c r="E397" s="13" t="s">
        <v>2167</v>
      </c>
      <c r="F397" s="109">
        <v>13000</v>
      </c>
      <c r="G397" s="109">
        <v>13200</v>
      </c>
      <c r="H397" s="104">
        <v>0.2</v>
      </c>
      <c r="I397" s="75"/>
      <c r="J397" s="107"/>
      <c r="K397" s="75">
        <v>2</v>
      </c>
      <c r="L397" s="75"/>
      <c r="M397" s="75"/>
      <c r="N397" s="75"/>
      <c r="O397" s="75"/>
      <c r="P397" s="75"/>
      <c r="Q397" s="75"/>
      <c r="R397" s="91">
        <v>0.3</v>
      </c>
      <c r="S397" s="108"/>
    </row>
    <row r="398" spans="1:19">
      <c r="A398" s="101">
        <v>393</v>
      </c>
      <c r="B398" s="75" t="s">
        <v>1918</v>
      </c>
      <c r="C398" s="102" t="s">
        <v>1919</v>
      </c>
      <c r="D398" s="103" t="s">
        <v>2166</v>
      </c>
      <c r="E398" s="13" t="s">
        <v>2167</v>
      </c>
      <c r="F398" s="109">
        <v>13400</v>
      </c>
      <c r="G398" s="109">
        <v>13700</v>
      </c>
      <c r="H398" s="104">
        <v>0.3</v>
      </c>
      <c r="I398" s="75">
        <v>230</v>
      </c>
      <c r="J398" s="107"/>
      <c r="K398" s="75"/>
      <c r="L398" s="75"/>
      <c r="M398" s="75"/>
      <c r="N398" s="75"/>
      <c r="O398" s="75"/>
      <c r="P398" s="75"/>
      <c r="Q398" s="75"/>
      <c r="R398" s="91">
        <v>3.3</v>
      </c>
      <c r="S398" s="108"/>
    </row>
    <row r="399" spans="1:19">
      <c r="A399" s="101">
        <v>394</v>
      </c>
      <c r="B399" s="75" t="s">
        <v>1918</v>
      </c>
      <c r="C399" s="102" t="s">
        <v>1919</v>
      </c>
      <c r="D399" s="103" t="s">
        <v>2166</v>
      </c>
      <c r="E399" s="13" t="s">
        <v>2167</v>
      </c>
      <c r="F399" s="109">
        <v>14000</v>
      </c>
      <c r="G399" s="109">
        <v>14200</v>
      </c>
      <c r="H399" s="104">
        <v>0.2</v>
      </c>
      <c r="I399" s="75">
        <v>90</v>
      </c>
      <c r="J399" s="107"/>
      <c r="K399" s="75"/>
      <c r="L399" s="75"/>
      <c r="M399" s="75"/>
      <c r="N399" s="75"/>
      <c r="O399" s="75"/>
      <c r="P399" s="75"/>
      <c r="Q399" s="75"/>
      <c r="R399" s="91">
        <v>1.3</v>
      </c>
      <c r="S399" s="108"/>
    </row>
    <row r="400" spans="1:19">
      <c r="A400" s="101">
        <v>395</v>
      </c>
      <c r="B400" s="75" t="s">
        <v>1918</v>
      </c>
      <c r="C400" s="102" t="s">
        <v>1919</v>
      </c>
      <c r="D400" s="103" t="s">
        <v>2166</v>
      </c>
      <c r="E400" s="13" t="s">
        <v>2167</v>
      </c>
      <c r="F400" s="109">
        <v>14500</v>
      </c>
      <c r="G400" s="109">
        <v>17400</v>
      </c>
      <c r="H400" s="104">
        <v>2.9</v>
      </c>
      <c r="I400" s="75"/>
      <c r="J400" s="107"/>
      <c r="K400" s="75">
        <v>1</v>
      </c>
      <c r="L400" s="75"/>
      <c r="M400" s="75"/>
      <c r="N400" s="75"/>
      <c r="O400" s="75"/>
      <c r="P400" s="75"/>
      <c r="Q400" s="75"/>
      <c r="R400" s="91">
        <v>0.1</v>
      </c>
      <c r="S400" s="108"/>
    </row>
    <row r="401" spans="1:19">
      <c r="A401" s="101">
        <v>396</v>
      </c>
      <c r="B401" s="75" t="s">
        <v>1918</v>
      </c>
      <c r="C401" s="102" t="s">
        <v>1919</v>
      </c>
      <c r="D401" s="103" t="s">
        <v>2166</v>
      </c>
      <c r="E401" s="13" t="s">
        <v>2167</v>
      </c>
      <c r="F401" s="109">
        <v>14600</v>
      </c>
      <c r="G401" s="109">
        <v>15600</v>
      </c>
      <c r="H401" s="104">
        <v>1</v>
      </c>
      <c r="I401" s="75">
        <v>520</v>
      </c>
      <c r="J401" s="107"/>
      <c r="K401" s="75"/>
      <c r="L401" s="75"/>
      <c r="M401" s="75"/>
      <c r="N401" s="75"/>
      <c r="O401" s="75"/>
      <c r="P401" s="75"/>
      <c r="Q401" s="75"/>
      <c r="R401" s="91">
        <v>7.5</v>
      </c>
      <c r="S401" s="108"/>
    </row>
    <row r="402" spans="1:19">
      <c r="A402" s="101">
        <v>397</v>
      </c>
      <c r="B402" s="75" t="s">
        <v>1918</v>
      </c>
      <c r="C402" s="102" t="s">
        <v>1919</v>
      </c>
      <c r="D402" s="103" t="s">
        <v>2166</v>
      </c>
      <c r="E402" s="13" t="s">
        <v>2167</v>
      </c>
      <c r="F402" s="109">
        <v>16400</v>
      </c>
      <c r="G402" s="109">
        <v>16800</v>
      </c>
      <c r="H402" s="104">
        <v>0.4</v>
      </c>
      <c r="I402" s="75">
        <v>130</v>
      </c>
      <c r="J402" s="107"/>
      <c r="K402" s="75"/>
      <c r="L402" s="75"/>
      <c r="M402" s="75"/>
      <c r="N402" s="75"/>
      <c r="O402" s="75"/>
      <c r="P402" s="75"/>
      <c r="Q402" s="75"/>
      <c r="R402" s="91">
        <v>1.9</v>
      </c>
      <c r="S402" s="108"/>
    </row>
    <row r="403" spans="1:19">
      <c r="A403" s="101">
        <v>398</v>
      </c>
      <c r="B403" s="75" t="s">
        <v>1918</v>
      </c>
      <c r="C403" s="102" t="s">
        <v>1919</v>
      </c>
      <c r="D403" s="103" t="s">
        <v>2166</v>
      </c>
      <c r="E403" s="13" t="s">
        <v>2167</v>
      </c>
      <c r="F403" s="109">
        <v>17000</v>
      </c>
      <c r="G403" s="109">
        <v>17100</v>
      </c>
      <c r="H403" s="104">
        <v>0.1</v>
      </c>
      <c r="I403" s="75"/>
      <c r="J403" s="107"/>
      <c r="K403" s="75">
        <v>1</v>
      </c>
      <c r="L403" s="75"/>
      <c r="M403" s="75"/>
      <c r="N403" s="75"/>
      <c r="O403" s="75"/>
      <c r="P403" s="75"/>
      <c r="Q403" s="75"/>
      <c r="R403" s="91">
        <v>0.1</v>
      </c>
      <c r="S403" s="108"/>
    </row>
    <row r="404" spans="1:19">
      <c r="A404" s="101">
        <v>399</v>
      </c>
      <c r="B404" s="75" t="s">
        <v>1918</v>
      </c>
      <c r="C404" s="102" t="s">
        <v>1919</v>
      </c>
      <c r="D404" s="103" t="s">
        <v>2166</v>
      </c>
      <c r="E404" s="13" t="s">
        <v>2167</v>
      </c>
      <c r="F404" s="109">
        <v>17200</v>
      </c>
      <c r="G404" s="109">
        <v>17600</v>
      </c>
      <c r="H404" s="104">
        <v>0.4</v>
      </c>
      <c r="I404" s="75">
        <v>520</v>
      </c>
      <c r="J404" s="107"/>
      <c r="K404" s="75"/>
      <c r="L404" s="75"/>
      <c r="M404" s="75"/>
      <c r="N404" s="75"/>
      <c r="O404" s="75"/>
      <c r="P404" s="75"/>
      <c r="Q404" s="75"/>
      <c r="R404" s="91">
        <v>7.5</v>
      </c>
      <c r="S404" s="108"/>
    </row>
    <row r="405" spans="1:19">
      <c r="A405" s="101">
        <v>400</v>
      </c>
      <c r="B405" s="75" t="s">
        <v>1918</v>
      </c>
      <c r="C405" s="102" t="s">
        <v>1919</v>
      </c>
      <c r="D405" s="103" t="s">
        <v>2166</v>
      </c>
      <c r="E405" s="13" t="s">
        <v>2167</v>
      </c>
      <c r="F405" s="109">
        <v>19000</v>
      </c>
      <c r="G405" s="109">
        <v>19400</v>
      </c>
      <c r="H405" s="104">
        <v>0.4</v>
      </c>
      <c r="I405" s="75">
        <v>400</v>
      </c>
      <c r="J405" s="107"/>
      <c r="K405" s="75"/>
      <c r="L405" s="75"/>
      <c r="M405" s="75"/>
      <c r="N405" s="75"/>
      <c r="O405" s="75"/>
      <c r="P405" s="75"/>
      <c r="Q405" s="75"/>
      <c r="R405" s="91">
        <v>5.8</v>
      </c>
      <c r="S405" s="108"/>
    </row>
    <row r="406" spans="1:19">
      <c r="A406" s="101">
        <v>401</v>
      </c>
      <c r="B406" s="75" t="s">
        <v>1918</v>
      </c>
      <c r="C406" s="102" t="s">
        <v>1919</v>
      </c>
      <c r="D406" s="103" t="s">
        <v>2166</v>
      </c>
      <c r="E406" s="13" t="s">
        <v>2167</v>
      </c>
      <c r="F406" s="109">
        <v>19500</v>
      </c>
      <c r="G406" s="109">
        <v>19600</v>
      </c>
      <c r="H406" s="104">
        <v>0.1</v>
      </c>
      <c r="I406" s="75"/>
      <c r="J406" s="107"/>
      <c r="K406" s="75">
        <v>1</v>
      </c>
      <c r="L406" s="75"/>
      <c r="M406" s="75"/>
      <c r="N406" s="75">
        <v>4</v>
      </c>
      <c r="O406" s="75"/>
      <c r="P406" s="75"/>
      <c r="Q406" s="75"/>
      <c r="R406" s="91">
        <v>0.2</v>
      </c>
      <c r="S406" s="108"/>
    </row>
    <row r="407" spans="1:19">
      <c r="A407" s="101">
        <v>402</v>
      </c>
      <c r="B407" s="75" t="s">
        <v>1918</v>
      </c>
      <c r="C407" s="102" t="s">
        <v>1919</v>
      </c>
      <c r="D407" s="103" t="s">
        <v>2166</v>
      </c>
      <c r="E407" s="13" t="s">
        <v>2167</v>
      </c>
      <c r="F407" s="109">
        <v>19600</v>
      </c>
      <c r="G407" s="109">
        <v>19700</v>
      </c>
      <c r="H407" s="104">
        <v>0.1</v>
      </c>
      <c r="I407" s="75"/>
      <c r="J407" s="107"/>
      <c r="K407" s="75">
        <v>1</v>
      </c>
      <c r="L407" s="75"/>
      <c r="M407" s="75"/>
      <c r="N407" s="75">
        <v>4</v>
      </c>
      <c r="O407" s="75"/>
      <c r="P407" s="75"/>
      <c r="Q407" s="75"/>
      <c r="R407" s="91">
        <v>0.2</v>
      </c>
      <c r="S407" s="108"/>
    </row>
    <row r="408" spans="1:19">
      <c r="A408" s="101">
        <v>403</v>
      </c>
      <c r="B408" s="75" t="s">
        <v>1918</v>
      </c>
      <c r="C408" s="102" t="s">
        <v>1919</v>
      </c>
      <c r="D408" s="103" t="s">
        <v>2166</v>
      </c>
      <c r="E408" s="13" t="s">
        <v>2167</v>
      </c>
      <c r="F408" s="109">
        <v>19700</v>
      </c>
      <c r="G408" s="109">
        <v>22300</v>
      </c>
      <c r="H408" s="104">
        <v>2.6</v>
      </c>
      <c r="I408" s="75"/>
      <c r="J408" s="107"/>
      <c r="K408" s="75">
        <v>2</v>
      </c>
      <c r="L408" s="75"/>
      <c r="M408" s="75"/>
      <c r="N408" s="75"/>
      <c r="O408" s="75"/>
      <c r="P408" s="75"/>
      <c r="Q408" s="75"/>
      <c r="R408" s="91">
        <v>0.3</v>
      </c>
      <c r="S408" s="108"/>
    </row>
    <row r="409" spans="1:19">
      <c r="A409" s="101">
        <v>404</v>
      </c>
      <c r="B409" s="75" t="s">
        <v>1918</v>
      </c>
      <c r="C409" s="102" t="s">
        <v>1919</v>
      </c>
      <c r="D409" s="103" t="s">
        <v>2166</v>
      </c>
      <c r="E409" s="13" t="s">
        <v>2167</v>
      </c>
      <c r="F409" s="109">
        <v>22300</v>
      </c>
      <c r="G409" s="109">
        <v>22400</v>
      </c>
      <c r="H409" s="104">
        <v>0.1</v>
      </c>
      <c r="I409" s="75">
        <v>30</v>
      </c>
      <c r="J409" s="107"/>
      <c r="K409" s="75"/>
      <c r="L409" s="75"/>
      <c r="M409" s="75"/>
      <c r="N409" s="75"/>
      <c r="O409" s="75"/>
      <c r="P409" s="75"/>
      <c r="Q409" s="75"/>
      <c r="R409" s="91">
        <v>0.4</v>
      </c>
      <c r="S409" s="108"/>
    </row>
    <row r="410" spans="1:19">
      <c r="A410" s="101">
        <v>405</v>
      </c>
      <c r="B410" s="75" t="s">
        <v>1918</v>
      </c>
      <c r="C410" s="102" t="s">
        <v>1919</v>
      </c>
      <c r="D410" s="103" t="s">
        <v>2166</v>
      </c>
      <c r="E410" s="13" t="s">
        <v>2167</v>
      </c>
      <c r="F410" s="109">
        <v>22400</v>
      </c>
      <c r="G410" s="109">
        <v>22500</v>
      </c>
      <c r="H410" s="104">
        <v>0.1</v>
      </c>
      <c r="I410" s="75"/>
      <c r="J410" s="107"/>
      <c r="K410" s="75">
        <v>1</v>
      </c>
      <c r="L410" s="75"/>
      <c r="M410" s="75"/>
      <c r="N410" s="75"/>
      <c r="O410" s="75"/>
      <c r="P410" s="75"/>
      <c r="Q410" s="75"/>
      <c r="R410" s="91">
        <v>0.1</v>
      </c>
      <c r="S410" s="108"/>
    </row>
    <row r="411" spans="1:19">
      <c r="A411" s="101">
        <v>406</v>
      </c>
      <c r="B411" s="75" t="s">
        <v>1918</v>
      </c>
      <c r="C411" s="102" t="s">
        <v>1919</v>
      </c>
      <c r="D411" s="103" t="s">
        <v>2168</v>
      </c>
      <c r="E411" s="13" t="s">
        <v>2169</v>
      </c>
      <c r="F411" s="109">
        <v>3400</v>
      </c>
      <c r="G411" s="109">
        <v>3800</v>
      </c>
      <c r="H411" s="104">
        <v>0.4</v>
      </c>
      <c r="I411" s="75"/>
      <c r="J411" s="107"/>
      <c r="K411" s="75">
        <v>2</v>
      </c>
      <c r="L411" s="75"/>
      <c r="M411" s="75"/>
      <c r="N411" s="75">
        <v>4</v>
      </c>
      <c r="O411" s="75"/>
      <c r="P411" s="75"/>
      <c r="Q411" s="75"/>
      <c r="R411" s="91">
        <v>0.4</v>
      </c>
      <c r="S411" s="108"/>
    </row>
    <row r="412" spans="1:19">
      <c r="A412" s="101">
        <v>407</v>
      </c>
      <c r="B412" s="75" t="s">
        <v>1918</v>
      </c>
      <c r="C412" s="102" t="s">
        <v>1919</v>
      </c>
      <c r="D412" s="103" t="s">
        <v>2168</v>
      </c>
      <c r="E412" s="13" t="s">
        <v>2169</v>
      </c>
      <c r="F412" s="109">
        <v>6000</v>
      </c>
      <c r="G412" s="109">
        <v>6100</v>
      </c>
      <c r="H412" s="104">
        <v>0.1</v>
      </c>
      <c r="I412" s="75"/>
      <c r="J412" s="107"/>
      <c r="K412" s="75">
        <v>2</v>
      </c>
      <c r="L412" s="75"/>
      <c r="M412" s="75"/>
      <c r="N412" s="75">
        <v>4</v>
      </c>
      <c r="O412" s="75"/>
      <c r="P412" s="75"/>
      <c r="Q412" s="75"/>
      <c r="R412" s="91">
        <v>0.4</v>
      </c>
      <c r="S412" s="108"/>
    </row>
    <row r="413" spans="1:19">
      <c r="A413" s="101">
        <v>408</v>
      </c>
      <c r="B413" s="75" t="s">
        <v>1918</v>
      </c>
      <c r="C413" s="102" t="s">
        <v>1919</v>
      </c>
      <c r="D413" s="103" t="s">
        <v>2170</v>
      </c>
      <c r="E413" s="13" t="s">
        <v>2171</v>
      </c>
      <c r="F413" s="109">
        <v>0</v>
      </c>
      <c r="G413" s="109">
        <v>100</v>
      </c>
      <c r="H413" s="104">
        <v>0.1</v>
      </c>
      <c r="I413" s="75"/>
      <c r="J413" s="107"/>
      <c r="K413" s="75">
        <v>2</v>
      </c>
      <c r="L413" s="75"/>
      <c r="M413" s="75"/>
      <c r="N413" s="75">
        <v>4</v>
      </c>
      <c r="O413" s="75"/>
      <c r="P413" s="75"/>
      <c r="Q413" s="75"/>
      <c r="R413" s="91">
        <v>0.4</v>
      </c>
      <c r="S413" s="108"/>
    </row>
    <row r="414" spans="1:19">
      <c r="A414" s="101">
        <v>409</v>
      </c>
      <c r="B414" s="75" t="s">
        <v>1918</v>
      </c>
      <c r="C414" s="102" t="s">
        <v>1919</v>
      </c>
      <c r="D414" s="103" t="s">
        <v>2170</v>
      </c>
      <c r="E414" s="13" t="s">
        <v>2171</v>
      </c>
      <c r="F414" s="109">
        <v>800</v>
      </c>
      <c r="G414" s="109">
        <v>900</v>
      </c>
      <c r="H414" s="104">
        <v>0.1</v>
      </c>
      <c r="I414" s="75"/>
      <c r="J414" s="107"/>
      <c r="K414" s="75">
        <v>2</v>
      </c>
      <c r="L414" s="75"/>
      <c r="M414" s="75"/>
      <c r="N414" s="75">
        <v>4</v>
      </c>
      <c r="O414" s="75"/>
      <c r="P414" s="75"/>
      <c r="Q414" s="75"/>
      <c r="R414" s="91">
        <v>0.4</v>
      </c>
      <c r="S414" s="108"/>
    </row>
    <row r="415" spans="1:19">
      <c r="A415" s="101">
        <v>410</v>
      </c>
      <c r="B415" s="75" t="s">
        <v>1918</v>
      </c>
      <c r="C415" s="102" t="s">
        <v>1919</v>
      </c>
      <c r="D415" s="103" t="s">
        <v>2170</v>
      </c>
      <c r="E415" s="13" t="s">
        <v>2171</v>
      </c>
      <c r="F415" s="109">
        <v>2200</v>
      </c>
      <c r="G415" s="109">
        <v>2600</v>
      </c>
      <c r="H415" s="104">
        <v>0.4</v>
      </c>
      <c r="I415" s="75"/>
      <c r="J415" s="107"/>
      <c r="K415" s="75">
        <v>4</v>
      </c>
      <c r="L415" s="75"/>
      <c r="M415" s="75"/>
      <c r="N415" s="75"/>
      <c r="O415" s="75"/>
      <c r="P415" s="75"/>
      <c r="Q415" s="75"/>
      <c r="R415" s="91">
        <v>0.6</v>
      </c>
      <c r="S415" s="108"/>
    </row>
    <row r="416" spans="1:19">
      <c r="A416" s="101">
        <v>411</v>
      </c>
      <c r="B416" s="75" t="s">
        <v>1918</v>
      </c>
      <c r="C416" s="102" t="s">
        <v>1919</v>
      </c>
      <c r="D416" s="103" t="s">
        <v>2172</v>
      </c>
      <c r="E416" s="13" t="s">
        <v>2173</v>
      </c>
      <c r="F416" s="109">
        <v>200</v>
      </c>
      <c r="G416" s="109">
        <v>500</v>
      </c>
      <c r="H416" s="104">
        <v>0.3</v>
      </c>
      <c r="I416" s="75"/>
      <c r="J416" s="107"/>
      <c r="K416" s="75">
        <v>2</v>
      </c>
      <c r="L416" s="75"/>
      <c r="M416" s="75"/>
      <c r="N416" s="75"/>
      <c r="O416" s="75"/>
      <c r="P416" s="75"/>
      <c r="Q416" s="75"/>
      <c r="R416" s="91">
        <v>0.3</v>
      </c>
      <c r="S416" s="108"/>
    </row>
    <row r="417" spans="1:19">
      <c r="A417" s="101">
        <v>412</v>
      </c>
      <c r="B417" s="75" t="s">
        <v>1918</v>
      </c>
      <c r="C417" s="102" t="s">
        <v>1919</v>
      </c>
      <c r="D417" s="103" t="s">
        <v>2172</v>
      </c>
      <c r="E417" s="13" t="s">
        <v>2173</v>
      </c>
      <c r="F417" s="109">
        <v>600</v>
      </c>
      <c r="G417" s="109">
        <v>1500</v>
      </c>
      <c r="H417" s="104">
        <v>0.9</v>
      </c>
      <c r="I417" s="75"/>
      <c r="J417" s="107"/>
      <c r="K417" s="75">
        <v>2</v>
      </c>
      <c r="L417" s="75"/>
      <c r="M417" s="75"/>
      <c r="N417" s="75"/>
      <c r="O417" s="75"/>
      <c r="P417" s="75"/>
      <c r="Q417" s="75"/>
      <c r="R417" s="91">
        <v>0.3</v>
      </c>
      <c r="S417" s="108"/>
    </row>
    <row r="418" spans="1:19">
      <c r="A418" s="101">
        <v>413</v>
      </c>
      <c r="B418" s="75" t="s">
        <v>1918</v>
      </c>
      <c r="C418" s="102" t="s">
        <v>1919</v>
      </c>
      <c r="D418" s="103" t="s">
        <v>2172</v>
      </c>
      <c r="E418" s="13" t="s">
        <v>2173</v>
      </c>
      <c r="F418" s="109">
        <v>1500</v>
      </c>
      <c r="G418" s="109">
        <v>1600</v>
      </c>
      <c r="H418" s="104">
        <v>0.1</v>
      </c>
      <c r="I418" s="75"/>
      <c r="J418" s="107"/>
      <c r="K418" s="75">
        <v>1</v>
      </c>
      <c r="L418" s="75"/>
      <c r="M418" s="75"/>
      <c r="N418" s="75"/>
      <c r="O418" s="75"/>
      <c r="P418" s="75"/>
      <c r="Q418" s="75"/>
      <c r="R418" s="91">
        <v>0.1</v>
      </c>
      <c r="S418" s="108"/>
    </row>
    <row r="419" spans="1:19">
      <c r="A419" s="101">
        <v>414</v>
      </c>
      <c r="B419" s="75" t="s">
        <v>1918</v>
      </c>
      <c r="C419" s="102" t="s">
        <v>1919</v>
      </c>
      <c r="D419" s="103" t="s">
        <v>2174</v>
      </c>
      <c r="E419" s="13" t="s">
        <v>2175</v>
      </c>
      <c r="F419" s="109">
        <v>0</v>
      </c>
      <c r="G419" s="109">
        <v>100</v>
      </c>
      <c r="H419" s="104">
        <v>0.1</v>
      </c>
      <c r="I419" s="75"/>
      <c r="J419" s="107"/>
      <c r="K419" s="75">
        <v>1</v>
      </c>
      <c r="L419" s="75"/>
      <c r="M419" s="75"/>
      <c r="N419" s="75">
        <v>4</v>
      </c>
      <c r="O419" s="75"/>
      <c r="P419" s="75"/>
      <c r="Q419" s="75"/>
      <c r="R419" s="91">
        <v>0.2</v>
      </c>
      <c r="S419" s="108"/>
    </row>
    <row r="420" spans="1:19">
      <c r="A420" s="101">
        <v>415</v>
      </c>
      <c r="B420" s="75" t="s">
        <v>1918</v>
      </c>
      <c r="C420" s="102" t="s">
        <v>1919</v>
      </c>
      <c r="D420" s="103" t="s">
        <v>2174</v>
      </c>
      <c r="E420" s="13" t="s">
        <v>2175</v>
      </c>
      <c r="F420" s="109">
        <v>600</v>
      </c>
      <c r="G420" s="109">
        <v>2500</v>
      </c>
      <c r="H420" s="104">
        <v>1.9</v>
      </c>
      <c r="I420" s="75"/>
      <c r="J420" s="107"/>
      <c r="K420" s="75">
        <v>4</v>
      </c>
      <c r="L420" s="75"/>
      <c r="M420" s="75"/>
      <c r="N420" s="75">
        <v>4</v>
      </c>
      <c r="O420" s="75"/>
      <c r="P420" s="75"/>
      <c r="Q420" s="75"/>
      <c r="R420" s="91">
        <v>0.7</v>
      </c>
      <c r="S420" s="108"/>
    </row>
    <row r="421" spans="1:19">
      <c r="A421" s="101">
        <v>416</v>
      </c>
      <c r="B421" s="75" t="s">
        <v>1918</v>
      </c>
      <c r="C421" s="102" t="s">
        <v>1919</v>
      </c>
      <c r="D421" s="103" t="s">
        <v>2176</v>
      </c>
      <c r="E421" s="13" t="s">
        <v>2177</v>
      </c>
      <c r="F421" s="109">
        <v>0</v>
      </c>
      <c r="G421" s="109">
        <v>100</v>
      </c>
      <c r="H421" s="104">
        <v>0.1</v>
      </c>
      <c r="I421" s="75"/>
      <c r="J421" s="107"/>
      <c r="K421" s="75">
        <v>1</v>
      </c>
      <c r="L421" s="75"/>
      <c r="M421" s="75"/>
      <c r="N421" s="75">
        <v>4</v>
      </c>
      <c r="O421" s="75"/>
      <c r="P421" s="75"/>
      <c r="Q421" s="75"/>
      <c r="R421" s="91">
        <v>0.2</v>
      </c>
      <c r="S421" s="108"/>
    </row>
    <row r="422" spans="1:19">
      <c r="A422" s="101">
        <v>417</v>
      </c>
      <c r="B422" s="75" t="s">
        <v>1918</v>
      </c>
      <c r="C422" s="102" t="s">
        <v>1919</v>
      </c>
      <c r="D422" s="103" t="s">
        <v>2176</v>
      </c>
      <c r="E422" s="13" t="s">
        <v>2177</v>
      </c>
      <c r="F422" s="109">
        <v>1000</v>
      </c>
      <c r="G422" s="109">
        <v>1200</v>
      </c>
      <c r="H422" s="104">
        <v>0.2</v>
      </c>
      <c r="I422" s="75"/>
      <c r="J422" s="107"/>
      <c r="K422" s="75">
        <v>2</v>
      </c>
      <c r="L422" s="75"/>
      <c r="M422" s="75"/>
      <c r="N422" s="75">
        <v>4</v>
      </c>
      <c r="O422" s="75"/>
      <c r="P422" s="75"/>
      <c r="Q422" s="75"/>
      <c r="R422" s="91">
        <v>0.4</v>
      </c>
      <c r="S422" s="108"/>
    </row>
    <row r="423" spans="1:19">
      <c r="A423" s="101">
        <v>418</v>
      </c>
      <c r="B423" s="75" t="s">
        <v>1918</v>
      </c>
      <c r="C423" s="102" t="s">
        <v>1919</v>
      </c>
      <c r="D423" s="103" t="s">
        <v>2178</v>
      </c>
      <c r="E423" s="13" t="s">
        <v>2179</v>
      </c>
      <c r="F423" s="109">
        <v>0</v>
      </c>
      <c r="G423" s="109">
        <v>100</v>
      </c>
      <c r="H423" s="104">
        <v>0.1</v>
      </c>
      <c r="I423" s="75"/>
      <c r="J423" s="107"/>
      <c r="K423" s="75">
        <v>1</v>
      </c>
      <c r="L423" s="75"/>
      <c r="M423" s="75"/>
      <c r="N423" s="75">
        <v>4</v>
      </c>
      <c r="O423" s="75"/>
      <c r="P423" s="75"/>
      <c r="Q423" s="75"/>
      <c r="R423" s="91">
        <v>0.2</v>
      </c>
      <c r="S423" s="108"/>
    </row>
    <row r="424" spans="1:19">
      <c r="A424" s="101">
        <v>419</v>
      </c>
      <c r="B424" s="75" t="s">
        <v>1918</v>
      </c>
      <c r="C424" s="102" t="s">
        <v>1919</v>
      </c>
      <c r="D424" s="103" t="s">
        <v>2178</v>
      </c>
      <c r="E424" s="13" t="s">
        <v>2179</v>
      </c>
      <c r="F424" s="109">
        <v>2000</v>
      </c>
      <c r="G424" s="109">
        <v>2100</v>
      </c>
      <c r="H424" s="104">
        <v>0.1</v>
      </c>
      <c r="I424" s="75"/>
      <c r="J424" s="107"/>
      <c r="K424" s="75">
        <v>1</v>
      </c>
      <c r="L424" s="75"/>
      <c r="M424" s="75"/>
      <c r="N424" s="75"/>
      <c r="O424" s="75"/>
      <c r="P424" s="75"/>
      <c r="Q424" s="75"/>
      <c r="R424" s="91">
        <v>0.1</v>
      </c>
      <c r="S424" s="108"/>
    </row>
    <row r="425" spans="1:19">
      <c r="A425" s="101">
        <v>420</v>
      </c>
      <c r="B425" s="75" t="s">
        <v>1918</v>
      </c>
      <c r="C425" s="102" t="s">
        <v>1919</v>
      </c>
      <c r="D425" s="103" t="s">
        <v>2178</v>
      </c>
      <c r="E425" s="13" t="s">
        <v>2179</v>
      </c>
      <c r="F425" s="109">
        <v>2400</v>
      </c>
      <c r="G425" s="109">
        <v>2500</v>
      </c>
      <c r="H425" s="104">
        <v>0.1</v>
      </c>
      <c r="I425" s="75"/>
      <c r="J425" s="107"/>
      <c r="K425" s="75">
        <v>1</v>
      </c>
      <c r="L425" s="75"/>
      <c r="M425" s="75"/>
      <c r="N425" s="75"/>
      <c r="O425" s="75"/>
      <c r="P425" s="75"/>
      <c r="Q425" s="75"/>
      <c r="R425" s="91">
        <v>0.1</v>
      </c>
      <c r="S425" s="108"/>
    </row>
    <row r="426" spans="1:19">
      <c r="A426" s="101">
        <v>421</v>
      </c>
      <c r="B426" s="75" t="s">
        <v>1918</v>
      </c>
      <c r="C426" s="102" t="s">
        <v>1919</v>
      </c>
      <c r="D426" s="103" t="s">
        <v>2180</v>
      </c>
      <c r="E426" s="13" t="s">
        <v>637</v>
      </c>
      <c r="F426" s="109">
        <v>0</v>
      </c>
      <c r="G426" s="109">
        <v>1100</v>
      </c>
      <c r="H426" s="104">
        <v>1.1</v>
      </c>
      <c r="I426" s="75"/>
      <c r="J426" s="107"/>
      <c r="K426" s="75">
        <v>3</v>
      </c>
      <c r="L426" s="75"/>
      <c r="M426" s="75"/>
      <c r="N426" s="75">
        <v>4</v>
      </c>
      <c r="O426" s="75"/>
      <c r="P426" s="75"/>
      <c r="Q426" s="75"/>
      <c r="R426" s="91">
        <v>0.5</v>
      </c>
      <c r="S426" s="108"/>
    </row>
    <row r="427" spans="1:19">
      <c r="A427" s="101">
        <v>422</v>
      </c>
      <c r="B427" s="75" t="s">
        <v>1918</v>
      </c>
      <c r="C427" s="102" t="s">
        <v>1919</v>
      </c>
      <c r="D427" s="103" t="s">
        <v>2181</v>
      </c>
      <c r="E427" s="13" t="s">
        <v>2182</v>
      </c>
      <c r="F427" s="109">
        <v>0</v>
      </c>
      <c r="G427" s="109">
        <v>100</v>
      </c>
      <c r="H427" s="104">
        <v>0.1</v>
      </c>
      <c r="I427" s="75"/>
      <c r="J427" s="107"/>
      <c r="K427" s="75">
        <v>1</v>
      </c>
      <c r="L427" s="75"/>
      <c r="M427" s="75"/>
      <c r="N427" s="75">
        <v>4</v>
      </c>
      <c r="O427" s="75"/>
      <c r="P427" s="75"/>
      <c r="Q427" s="75"/>
      <c r="R427" s="91">
        <v>0.2</v>
      </c>
      <c r="S427" s="108"/>
    </row>
    <row r="428" spans="1:19">
      <c r="A428" s="101">
        <v>423</v>
      </c>
      <c r="B428" s="75" t="s">
        <v>1918</v>
      </c>
      <c r="C428" s="102" t="s">
        <v>1919</v>
      </c>
      <c r="D428" s="103" t="s">
        <v>2181</v>
      </c>
      <c r="E428" s="13" t="s">
        <v>2182</v>
      </c>
      <c r="F428" s="109">
        <v>200</v>
      </c>
      <c r="G428" s="109">
        <v>800</v>
      </c>
      <c r="H428" s="104">
        <v>0.6</v>
      </c>
      <c r="I428" s="75"/>
      <c r="J428" s="107"/>
      <c r="K428" s="75">
        <v>1</v>
      </c>
      <c r="L428" s="75"/>
      <c r="M428" s="75"/>
      <c r="N428" s="75"/>
      <c r="O428" s="75"/>
      <c r="P428" s="75"/>
      <c r="Q428" s="75"/>
      <c r="R428" s="91">
        <v>0.1</v>
      </c>
      <c r="S428" s="108"/>
    </row>
    <row r="429" spans="1:19">
      <c r="A429" s="101">
        <v>424</v>
      </c>
      <c r="B429" s="75" t="s">
        <v>1918</v>
      </c>
      <c r="C429" s="102" t="s">
        <v>1919</v>
      </c>
      <c r="D429" s="103" t="s">
        <v>2181</v>
      </c>
      <c r="E429" s="13" t="s">
        <v>2182</v>
      </c>
      <c r="F429" s="109">
        <v>900</v>
      </c>
      <c r="G429" s="109">
        <v>1000</v>
      </c>
      <c r="H429" s="104">
        <v>0.1</v>
      </c>
      <c r="I429" s="75">
        <v>100</v>
      </c>
      <c r="J429" s="107"/>
      <c r="K429" s="75"/>
      <c r="L429" s="75"/>
      <c r="M429" s="75"/>
      <c r="N429" s="75"/>
      <c r="O429" s="75"/>
      <c r="P429" s="75"/>
      <c r="Q429" s="75"/>
      <c r="R429" s="91">
        <v>1.5</v>
      </c>
      <c r="S429" s="108"/>
    </row>
    <row r="430" spans="1:19">
      <c r="A430" s="101">
        <v>425</v>
      </c>
      <c r="B430" s="75" t="s">
        <v>1918</v>
      </c>
      <c r="C430" s="102" t="s">
        <v>1919</v>
      </c>
      <c r="D430" s="103" t="s">
        <v>2183</v>
      </c>
      <c r="E430" s="13" t="s">
        <v>2184</v>
      </c>
      <c r="F430" s="109">
        <v>400</v>
      </c>
      <c r="G430" s="109">
        <v>1700</v>
      </c>
      <c r="H430" s="104">
        <v>1.3</v>
      </c>
      <c r="I430" s="75"/>
      <c r="J430" s="107"/>
      <c r="K430" s="75">
        <v>1</v>
      </c>
      <c r="L430" s="75"/>
      <c r="M430" s="75"/>
      <c r="N430" s="75"/>
      <c r="O430" s="75"/>
      <c r="P430" s="75"/>
      <c r="Q430" s="75"/>
      <c r="R430" s="91">
        <v>0.1</v>
      </c>
      <c r="S430" s="108"/>
    </row>
    <row r="431" spans="1:19">
      <c r="A431" s="101">
        <v>426</v>
      </c>
      <c r="B431" s="75" t="s">
        <v>1918</v>
      </c>
      <c r="C431" s="102" t="s">
        <v>1919</v>
      </c>
      <c r="D431" s="103" t="s">
        <v>2185</v>
      </c>
      <c r="E431" s="13" t="s">
        <v>2186</v>
      </c>
      <c r="F431" s="109">
        <v>0</v>
      </c>
      <c r="G431" s="109">
        <v>1900</v>
      </c>
      <c r="H431" s="104">
        <v>1.9</v>
      </c>
      <c r="I431" s="75">
        <v>70</v>
      </c>
      <c r="J431" s="107"/>
      <c r="K431" s="75">
        <v>4</v>
      </c>
      <c r="L431" s="75"/>
      <c r="M431" s="75"/>
      <c r="N431" s="75">
        <v>4</v>
      </c>
      <c r="O431" s="75"/>
      <c r="P431" s="75"/>
      <c r="Q431" s="75"/>
      <c r="R431" s="91">
        <v>1.7</v>
      </c>
      <c r="S431" s="108"/>
    </row>
    <row r="432" spans="1:19">
      <c r="A432" s="101">
        <v>427</v>
      </c>
      <c r="B432" s="75" t="s">
        <v>1918</v>
      </c>
      <c r="C432" s="102" t="s">
        <v>1919</v>
      </c>
      <c r="D432" s="105" t="s">
        <v>2187</v>
      </c>
      <c r="E432" s="13" t="s">
        <v>2188</v>
      </c>
      <c r="F432" s="75" t="s">
        <v>801</v>
      </c>
      <c r="G432" s="75" t="s">
        <v>748</v>
      </c>
      <c r="H432" s="104">
        <v>0.3</v>
      </c>
      <c r="I432" s="75"/>
      <c r="J432" s="107"/>
      <c r="K432" s="75">
        <v>1</v>
      </c>
      <c r="L432" s="75"/>
      <c r="M432" s="75"/>
      <c r="N432" s="75">
        <v>4</v>
      </c>
      <c r="O432" s="75"/>
      <c r="P432" s="75"/>
      <c r="Q432" s="75"/>
      <c r="R432" s="91">
        <v>0.2</v>
      </c>
      <c r="S432" s="108"/>
    </row>
    <row r="433" spans="1:19">
      <c r="A433" s="101">
        <v>428</v>
      </c>
      <c r="B433" s="75" t="s">
        <v>1918</v>
      </c>
      <c r="C433" s="102" t="s">
        <v>1919</v>
      </c>
      <c r="D433" s="105" t="s">
        <v>2187</v>
      </c>
      <c r="E433" s="13" t="s">
        <v>2188</v>
      </c>
      <c r="F433" s="75" t="s">
        <v>805</v>
      </c>
      <c r="G433" s="75" t="s">
        <v>836</v>
      </c>
      <c r="H433" s="104">
        <v>0.1</v>
      </c>
      <c r="I433" s="75"/>
      <c r="J433" s="107"/>
      <c r="K433" s="75">
        <v>2</v>
      </c>
      <c r="L433" s="75"/>
      <c r="M433" s="75"/>
      <c r="N433" s="75">
        <v>4</v>
      </c>
      <c r="O433" s="75"/>
      <c r="P433" s="75"/>
      <c r="Q433" s="75"/>
      <c r="R433" s="91">
        <v>0.4</v>
      </c>
      <c r="S433" s="108"/>
    </row>
    <row r="434" spans="1:19">
      <c r="A434" s="101">
        <v>429</v>
      </c>
      <c r="B434" s="75" t="s">
        <v>1918</v>
      </c>
      <c r="C434" s="102" t="s">
        <v>1919</v>
      </c>
      <c r="D434" s="105" t="s">
        <v>2187</v>
      </c>
      <c r="E434" s="13" t="s">
        <v>2188</v>
      </c>
      <c r="F434" s="75" t="s">
        <v>766</v>
      </c>
      <c r="G434" s="75" t="s">
        <v>800</v>
      </c>
      <c r="H434" s="104">
        <v>0.1</v>
      </c>
      <c r="I434" s="75"/>
      <c r="J434" s="107"/>
      <c r="K434" s="75">
        <v>2</v>
      </c>
      <c r="L434" s="75"/>
      <c r="M434" s="75"/>
      <c r="N434" s="75">
        <v>4</v>
      </c>
      <c r="O434" s="75"/>
      <c r="P434" s="75"/>
      <c r="Q434" s="75"/>
      <c r="R434" s="91">
        <v>0.4</v>
      </c>
      <c r="S434" s="108"/>
    </row>
    <row r="435" spans="1:19">
      <c r="A435" s="101">
        <v>430</v>
      </c>
      <c r="B435" s="75" t="s">
        <v>1918</v>
      </c>
      <c r="C435" s="102" t="s">
        <v>1919</v>
      </c>
      <c r="D435" s="105" t="s">
        <v>2187</v>
      </c>
      <c r="E435" s="13" t="s">
        <v>2188</v>
      </c>
      <c r="F435" s="75" t="s">
        <v>801</v>
      </c>
      <c r="G435" s="75" t="s">
        <v>803</v>
      </c>
      <c r="H435" s="104">
        <v>0.1</v>
      </c>
      <c r="I435" s="75"/>
      <c r="J435" s="107"/>
      <c r="K435" s="75">
        <v>2</v>
      </c>
      <c r="L435" s="75"/>
      <c r="M435" s="75"/>
      <c r="N435" s="75">
        <v>4</v>
      </c>
      <c r="O435" s="75"/>
      <c r="P435" s="75"/>
      <c r="Q435" s="75"/>
      <c r="R435" s="91">
        <v>0.4</v>
      </c>
      <c r="S435" s="108"/>
    </row>
    <row r="436" spans="1:19">
      <c r="A436" s="101">
        <v>431</v>
      </c>
      <c r="B436" s="75" t="s">
        <v>1918</v>
      </c>
      <c r="C436" s="102" t="s">
        <v>1919</v>
      </c>
      <c r="D436" s="105" t="s">
        <v>2187</v>
      </c>
      <c r="E436" s="13" t="s">
        <v>2188</v>
      </c>
      <c r="F436" s="75" t="s">
        <v>1946</v>
      </c>
      <c r="G436" s="75" t="s">
        <v>811</v>
      </c>
      <c r="H436" s="104">
        <v>0.1</v>
      </c>
      <c r="I436" s="75"/>
      <c r="J436" s="107"/>
      <c r="K436" s="75">
        <v>2</v>
      </c>
      <c r="L436" s="75"/>
      <c r="M436" s="75"/>
      <c r="N436" s="75">
        <v>4</v>
      </c>
      <c r="O436" s="75"/>
      <c r="P436" s="75"/>
      <c r="Q436" s="75"/>
      <c r="R436" s="91">
        <v>0.4</v>
      </c>
      <c r="S436" s="108"/>
    </row>
    <row r="437" spans="1:19">
      <c r="A437" s="101">
        <v>432</v>
      </c>
      <c r="B437" s="75" t="s">
        <v>1918</v>
      </c>
      <c r="C437" s="102" t="s">
        <v>1919</v>
      </c>
      <c r="D437" s="105" t="s">
        <v>2187</v>
      </c>
      <c r="E437" s="13" t="s">
        <v>2188</v>
      </c>
      <c r="F437" s="75" t="s">
        <v>752</v>
      </c>
      <c r="G437" s="75" t="s">
        <v>1926</v>
      </c>
      <c r="H437" s="104">
        <v>0.1</v>
      </c>
      <c r="I437" s="75"/>
      <c r="J437" s="107"/>
      <c r="K437" s="75">
        <v>2</v>
      </c>
      <c r="L437" s="75"/>
      <c r="M437" s="75"/>
      <c r="N437" s="75">
        <v>4</v>
      </c>
      <c r="O437" s="75"/>
      <c r="P437" s="75"/>
      <c r="Q437" s="75"/>
      <c r="R437" s="91">
        <v>0.4</v>
      </c>
      <c r="S437" s="108"/>
    </row>
    <row r="438" spans="1:19">
      <c r="A438" s="101">
        <v>433</v>
      </c>
      <c r="B438" s="75" t="s">
        <v>1918</v>
      </c>
      <c r="C438" s="102" t="s">
        <v>1919</v>
      </c>
      <c r="D438" s="105" t="s">
        <v>2187</v>
      </c>
      <c r="E438" s="13" t="s">
        <v>2188</v>
      </c>
      <c r="F438" s="75" t="s">
        <v>752</v>
      </c>
      <c r="G438" s="75" t="s">
        <v>1927</v>
      </c>
      <c r="H438" s="104">
        <v>0.2</v>
      </c>
      <c r="I438" s="75"/>
      <c r="J438" s="107"/>
      <c r="K438" s="75">
        <v>2</v>
      </c>
      <c r="L438" s="75"/>
      <c r="M438" s="75"/>
      <c r="N438" s="75"/>
      <c r="O438" s="75"/>
      <c r="P438" s="75"/>
      <c r="Q438" s="75"/>
      <c r="R438" s="91">
        <v>0.3</v>
      </c>
      <c r="S438" s="108"/>
    </row>
    <row r="439" spans="1:19">
      <c r="A439" s="101">
        <v>434</v>
      </c>
      <c r="B439" s="75" t="s">
        <v>1918</v>
      </c>
      <c r="C439" s="102" t="s">
        <v>1919</v>
      </c>
      <c r="D439" s="105" t="s">
        <v>2187</v>
      </c>
      <c r="E439" s="13" t="s">
        <v>2188</v>
      </c>
      <c r="F439" s="75" t="s">
        <v>1927</v>
      </c>
      <c r="G439" s="75" t="s">
        <v>831</v>
      </c>
      <c r="H439" s="104">
        <v>0.1</v>
      </c>
      <c r="I439" s="75"/>
      <c r="J439" s="107"/>
      <c r="K439" s="75">
        <v>1</v>
      </c>
      <c r="L439" s="75"/>
      <c r="M439" s="75"/>
      <c r="N439" s="75"/>
      <c r="O439" s="75"/>
      <c r="P439" s="75"/>
      <c r="Q439" s="75"/>
      <c r="R439" s="91">
        <v>0.1</v>
      </c>
      <c r="S439" s="108"/>
    </row>
    <row r="440" spans="1:19">
      <c r="A440" s="101">
        <v>435</v>
      </c>
      <c r="B440" s="75" t="s">
        <v>1918</v>
      </c>
      <c r="C440" s="102" t="s">
        <v>1919</v>
      </c>
      <c r="D440" s="105" t="s">
        <v>2187</v>
      </c>
      <c r="E440" s="13" t="s">
        <v>2188</v>
      </c>
      <c r="F440" s="75" t="s">
        <v>1927</v>
      </c>
      <c r="G440" s="75" t="s">
        <v>2007</v>
      </c>
      <c r="H440" s="104">
        <v>0.3</v>
      </c>
      <c r="I440" s="75"/>
      <c r="J440" s="107"/>
      <c r="K440" s="75">
        <v>2</v>
      </c>
      <c r="L440" s="75"/>
      <c r="M440" s="75"/>
      <c r="N440" s="75"/>
      <c r="O440" s="75"/>
      <c r="P440" s="75"/>
      <c r="Q440" s="75"/>
      <c r="R440" s="91">
        <v>0.3</v>
      </c>
      <c r="S440" s="108"/>
    </row>
    <row r="441" spans="1:19">
      <c r="A441" s="101">
        <v>436</v>
      </c>
      <c r="B441" s="75" t="s">
        <v>1918</v>
      </c>
      <c r="C441" s="102" t="s">
        <v>1919</v>
      </c>
      <c r="D441" s="105" t="s">
        <v>2189</v>
      </c>
      <c r="E441" s="13" t="s">
        <v>2190</v>
      </c>
      <c r="F441" s="75" t="s">
        <v>1922</v>
      </c>
      <c r="G441" s="75" t="s">
        <v>1923</v>
      </c>
      <c r="H441" s="104">
        <v>0.1</v>
      </c>
      <c r="I441" s="75"/>
      <c r="J441" s="107"/>
      <c r="K441" s="75">
        <v>1</v>
      </c>
      <c r="L441" s="75"/>
      <c r="M441" s="75"/>
      <c r="N441" s="75"/>
      <c r="O441" s="75"/>
      <c r="P441" s="75"/>
      <c r="Q441" s="75"/>
      <c r="R441" s="91">
        <v>0.1</v>
      </c>
      <c r="S441" s="108"/>
    </row>
    <row r="442" spans="1:19">
      <c r="A442" s="101">
        <v>437</v>
      </c>
      <c r="B442" s="75" t="s">
        <v>1918</v>
      </c>
      <c r="C442" s="102" t="s">
        <v>1919</v>
      </c>
      <c r="D442" s="105" t="s">
        <v>2189</v>
      </c>
      <c r="E442" s="13" t="s">
        <v>2190</v>
      </c>
      <c r="F442" s="75" t="s">
        <v>813</v>
      </c>
      <c r="G442" s="75" t="s">
        <v>766</v>
      </c>
      <c r="H442" s="104">
        <v>0.6</v>
      </c>
      <c r="I442" s="75"/>
      <c r="J442" s="107"/>
      <c r="K442" s="75">
        <v>2</v>
      </c>
      <c r="L442" s="75"/>
      <c r="M442" s="75"/>
      <c r="N442" s="75"/>
      <c r="O442" s="75"/>
      <c r="P442" s="75"/>
      <c r="Q442" s="75"/>
      <c r="R442" s="91">
        <v>0.3</v>
      </c>
      <c r="S442" s="108"/>
    </row>
    <row r="443" spans="1:19">
      <c r="A443" s="101">
        <v>438</v>
      </c>
      <c r="B443" s="75" t="s">
        <v>1918</v>
      </c>
      <c r="C443" s="102" t="s">
        <v>1919</v>
      </c>
      <c r="D443" s="105" t="s">
        <v>2189</v>
      </c>
      <c r="E443" s="13" t="s">
        <v>2190</v>
      </c>
      <c r="F443" s="75" t="s">
        <v>813</v>
      </c>
      <c r="G443" s="75" t="s">
        <v>761</v>
      </c>
      <c r="H443" s="104">
        <v>0.1</v>
      </c>
      <c r="I443" s="75"/>
      <c r="J443" s="107"/>
      <c r="K443" s="75">
        <v>1</v>
      </c>
      <c r="L443" s="75"/>
      <c r="M443" s="75"/>
      <c r="N443" s="75"/>
      <c r="O443" s="75"/>
      <c r="P443" s="75"/>
      <c r="Q443" s="75"/>
      <c r="R443" s="91">
        <v>0.1</v>
      </c>
      <c r="S443" s="108"/>
    </row>
    <row r="444" spans="1:19">
      <c r="A444" s="101">
        <v>439</v>
      </c>
      <c r="B444" s="75" t="s">
        <v>1918</v>
      </c>
      <c r="C444" s="102" t="s">
        <v>1919</v>
      </c>
      <c r="D444" s="105" t="s">
        <v>2189</v>
      </c>
      <c r="E444" s="13" t="s">
        <v>2190</v>
      </c>
      <c r="F444" s="75" t="s">
        <v>2007</v>
      </c>
      <c r="G444" s="75" t="s">
        <v>1928</v>
      </c>
      <c r="H444" s="104">
        <v>0.1</v>
      </c>
      <c r="I444" s="75"/>
      <c r="J444" s="107"/>
      <c r="K444" s="75">
        <v>2</v>
      </c>
      <c r="L444" s="75"/>
      <c r="M444" s="75"/>
      <c r="N444" s="75"/>
      <c r="O444" s="75"/>
      <c r="P444" s="75"/>
      <c r="Q444" s="75"/>
      <c r="R444" s="91">
        <v>0.3</v>
      </c>
      <c r="S444" s="108"/>
    </row>
    <row r="445" spans="1:19">
      <c r="A445" s="101">
        <v>440</v>
      </c>
      <c r="B445" s="75" t="s">
        <v>1918</v>
      </c>
      <c r="C445" s="102" t="s">
        <v>1919</v>
      </c>
      <c r="D445" s="105" t="s">
        <v>2189</v>
      </c>
      <c r="E445" s="13" t="s">
        <v>2190</v>
      </c>
      <c r="F445" s="75" t="s">
        <v>1938</v>
      </c>
      <c r="G445" s="75" t="s">
        <v>2030</v>
      </c>
      <c r="H445" s="104">
        <v>0.2</v>
      </c>
      <c r="I445" s="75"/>
      <c r="J445" s="107"/>
      <c r="K445" s="75">
        <v>2</v>
      </c>
      <c r="L445" s="75"/>
      <c r="M445" s="75"/>
      <c r="N445" s="75"/>
      <c r="O445" s="75"/>
      <c r="P445" s="75"/>
      <c r="Q445" s="75"/>
      <c r="R445" s="91">
        <v>0.3</v>
      </c>
      <c r="S445" s="108"/>
    </row>
    <row r="446" spans="1:19">
      <c r="A446" s="101">
        <v>441</v>
      </c>
      <c r="B446" s="75" t="s">
        <v>1918</v>
      </c>
      <c r="C446" s="102" t="s">
        <v>1919</v>
      </c>
      <c r="D446" s="105" t="s">
        <v>2189</v>
      </c>
      <c r="E446" s="13" t="s">
        <v>2190</v>
      </c>
      <c r="F446" s="75" t="s">
        <v>1990</v>
      </c>
      <c r="G446" s="75" t="s">
        <v>1959</v>
      </c>
      <c r="H446" s="104">
        <v>0.1</v>
      </c>
      <c r="I446" s="75"/>
      <c r="J446" s="107"/>
      <c r="K446" s="75">
        <v>1</v>
      </c>
      <c r="L446" s="75"/>
      <c r="M446" s="75"/>
      <c r="N446" s="75"/>
      <c r="O446" s="75"/>
      <c r="P446" s="75"/>
      <c r="Q446" s="75"/>
      <c r="R446" s="91">
        <v>0.1</v>
      </c>
      <c r="S446" s="108"/>
    </row>
    <row r="447" spans="1:19">
      <c r="A447" s="101">
        <v>442</v>
      </c>
      <c r="B447" s="75" t="s">
        <v>1918</v>
      </c>
      <c r="C447" s="102" t="s">
        <v>1919</v>
      </c>
      <c r="D447" s="105" t="s">
        <v>2189</v>
      </c>
      <c r="E447" s="13" t="s">
        <v>2190</v>
      </c>
      <c r="F447" s="75" t="s">
        <v>821</v>
      </c>
      <c r="G447" s="75" t="s">
        <v>833</v>
      </c>
      <c r="H447" s="104">
        <v>0.1</v>
      </c>
      <c r="I447" s="75"/>
      <c r="J447" s="107"/>
      <c r="K447" s="75">
        <v>1</v>
      </c>
      <c r="L447" s="75"/>
      <c r="M447" s="75"/>
      <c r="N447" s="75"/>
      <c r="O447" s="75"/>
      <c r="P447" s="75"/>
      <c r="Q447" s="75"/>
      <c r="R447" s="91">
        <v>0.1</v>
      </c>
      <c r="S447" s="108"/>
    </row>
    <row r="448" spans="1:19">
      <c r="A448" s="101">
        <v>443</v>
      </c>
      <c r="B448" s="75" t="s">
        <v>1918</v>
      </c>
      <c r="C448" s="102" t="s">
        <v>1919</v>
      </c>
      <c r="D448" s="105" t="s">
        <v>2191</v>
      </c>
      <c r="E448" s="13" t="s">
        <v>2192</v>
      </c>
      <c r="F448" s="75" t="s">
        <v>1922</v>
      </c>
      <c r="G448" s="75" t="s">
        <v>1923</v>
      </c>
      <c r="H448" s="104">
        <v>0.1</v>
      </c>
      <c r="I448" s="75"/>
      <c r="J448" s="107"/>
      <c r="K448" s="75">
        <v>1</v>
      </c>
      <c r="L448" s="75"/>
      <c r="M448" s="75"/>
      <c r="N448" s="75"/>
      <c r="O448" s="75"/>
      <c r="P448" s="75"/>
      <c r="Q448" s="75"/>
      <c r="R448" s="91">
        <v>0.1</v>
      </c>
      <c r="S448" s="108"/>
    </row>
    <row r="449" spans="1:19">
      <c r="A449" s="101">
        <v>444</v>
      </c>
      <c r="B449" s="75" t="s">
        <v>1918</v>
      </c>
      <c r="C449" s="102" t="s">
        <v>1919</v>
      </c>
      <c r="D449" s="105" t="s">
        <v>2193</v>
      </c>
      <c r="E449" s="13" t="s">
        <v>2192</v>
      </c>
      <c r="F449" s="75" t="s">
        <v>806</v>
      </c>
      <c r="G449" s="75" t="s">
        <v>800</v>
      </c>
      <c r="H449" s="104">
        <v>0.2</v>
      </c>
      <c r="I449" s="75"/>
      <c r="J449" s="107"/>
      <c r="K449" s="75">
        <v>2</v>
      </c>
      <c r="L449" s="75"/>
      <c r="M449" s="75"/>
      <c r="N449" s="75"/>
      <c r="O449" s="75"/>
      <c r="P449" s="75"/>
      <c r="Q449" s="75"/>
      <c r="R449" s="91">
        <v>0.3</v>
      </c>
      <c r="S449" s="108"/>
    </row>
    <row r="450" spans="1:19">
      <c r="A450" s="101">
        <v>445</v>
      </c>
      <c r="B450" s="75" t="s">
        <v>1918</v>
      </c>
      <c r="C450" s="102" t="s">
        <v>1919</v>
      </c>
      <c r="D450" s="105" t="s">
        <v>2191</v>
      </c>
      <c r="E450" s="13" t="s">
        <v>2192</v>
      </c>
      <c r="F450" s="75" t="s">
        <v>1924</v>
      </c>
      <c r="G450" s="75" t="s">
        <v>748</v>
      </c>
      <c r="H450" s="104">
        <v>0.1</v>
      </c>
      <c r="I450" s="75"/>
      <c r="J450" s="107"/>
      <c r="K450" s="75">
        <v>1</v>
      </c>
      <c r="L450" s="75"/>
      <c r="M450" s="75"/>
      <c r="N450" s="75"/>
      <c r="O450" s="75"/>
      <c r="P450" s="75"/>
      <c r="Q450" s="75"/>
      <c r="R450" s="91">
        <v>0.1</v>
      </c>
      <c r="S450" s="108"/>
    </row>
    <row r="451" spans="1:19">
      <c r="A451" s="101">
        <v>446</v>
      </c>
      <c r="B451" s="75" t="s">
        <v>1918</v>
      </c>
      <c r="C451" s="102" t="s">
        <v>1919</v>
      </c>
      <c r="D451" s="105" t="s">
        <v>2194</v>
      </c>
      <c r="E451" s="13" t="s">
        <v>2195</v>
      </c>
      <c r="F451" s="75" t="s">
        <v>1922</v>
      </c>
      <c r="G451" s="75" t="s">
        <v>1923</v>
      </c>
      <c r="H451" s="104">
        <v>0.1</v>
      </c>
      <c r="I451" s="75"/>
      <c r="J451" s="107"/>
      <c r="K451" s="75">
        <v>1</v>
      </c>
      <c r="L451" s="75"/>
      <c r="M451" s="75"/>
      <c r="N451" s="75"/>
      <c r="O451" s="75"/>
      <c r="P451" s="75"/>
      <c r="Q451" s="75"/>
      <c r="R451" s="91">
        <v>0.1</v>
      </c>
      <c r="S451" s="108"/>
    </row>
    <row r="452" spans="1:19">
      <c r="A452" s="101">
        <v>447</v>
      </c>
      <c r="B452" s="75" t="s">
        <v>1918</v>
      </c>
      <c r="C452" s="102" t="s">
        <v>1919</v>
      </c>
      <c r="D452" s="105" t="s">
        <v>2194</v>
      </c>
      <c r="E452" s="13" t="s">
        <v>2195</v>
      </c>
      <c r="F452" s="75" t="s">
        <v>766</v>
      </c>
      <c r="G452" s="75" t="s">
        <v>800</v>
      </c>
      <c r="H452" s="104">
        <v>0.1</v>
      </c>
      <c r="I452" s="75"/>
      <c r="J452" s="107"/>
      <c r="K452" s="75">
        <v>1</v>
      </c>
      <c r="L452" s="75"/>
      <c r="M452" s="75"/>
      <c r="N452" s="75"/>
      <c r="O452" s="75"/>
      <c r="P452" s="75"/>
      <c r="Q452" s="75"/>
      <c r="R452" s="91">
        <v>0.1</v>
      </c>
      <c r="S452" s="108"/>
    </row>
    <row r="453" spans="1:19">
      <c r="A453" s="101">
        <v>448</v>
      </c>
      <c r="B453" s="75" t="s">
        <v>1918</v>
      </c>
      <c r="C453" s="102" t="s">
        <v>1919</v>
      </c>
      <c r="D453" s="105" t="s">
        <v>2194</v>
      </c>
      <c r="E453" s="13" t="s">
        <v>2195</v>
      </c>
      <c r="F453" s="75" t="s">
        <v>801</v>
      </c>
      <c r="G453" s="75" t="s">
        <v>803</v>
      </c>
      <c r="H453" s="104">
        <v>0.1</v>
      </c>
      <c r="I453" s="75"/>
      <c r="J453" s="107"/>
      <c r="K453" s="75">
        <v>1</v>
      </c>
      <c r="L453" s="75"/>
      <c r="M453" s="75"/>
      <c r="N453" s="75"/>
      <c r="O453" s="75"/>
      <c r="P453" s="75"/>
      <c r="Q453" s="75"/>
      <c r="R453" s="91">
        <v>0.1</v>
      </c>
      <c r="S453" s="108"/>
    </row>
    <row r="454" spans="1:19">
      <c r="A454" s="101">
        <v>449</v>
      </c>
      <c r="B454" s="75" t="s">
        <v>1918</v>
      </c>
      <c r="C454" s="102" t="s">
        <v>1919</v>
      </c>
      <c r="D454" s="105" t="s">
        <v>2194</v>
      </c>
      <c r="E454" s="13" t="s">
        <v>2195</v>
      </c>
      <c r="F454" s="75" t="s">
        <v>1927</v>
      </c>
      <c r="G454" s="75" t="s">
        <v>833</v>
      </c>
      <c r="H454" s="104">
        <v>1.1</v>
      </c>
      <c r="I454" s="75"/>
      <c r="J454" s="107"/>
      <c r="K454" s="75">
        <v>2</v>
      </c>
      <c r="L454" s="75"/>
      <c r="M454" s="75"/>
      <c r="N454" s="75"/>
      <c r="O454" s="75"/>
      <c r="P454" s="75"/>
      <c r="Q454" s="75"/>
      <c r="R454" s="91">
        <v>0.3</v>
      </c>
      <c r="S454" s="108"/>
    </row>
    <row r="455" spans="1:19">
      <c r="A455" s="101">
        <v>450</v>
      </c>
      <c r="B455" s="75" t="s">
        <v>1918</v>
      </c>
      <c r="C455" s="102" t="s">
        <v>1919</v>
      </c>
      <c r="D455" s="105" t="s">
        <v>2196</v>
      </c>
      <c r="E455" s="13" t="s">
        <v>2197</v>
      </c>
      <c r="F455" s="75" t="s">
        <v>1927</v>
      </c>
      <c r="G455" s="75" t="s">
        <v>831</v>
      </c>
      <c r="H455" s="104">
        <v>0.1</v>
      </c>
      <c r="I455" s="75"/>
      <c r="J455" s="107"/>
      <c r="K455" s="75">
        <v>2</v>
      </c>
      <c r="L455" s="75"/>
      <c r="M455" s="75"/>
      <c r="N455" s="75"/>
      <c r="O455" s="75"/>
      <c r="P455" s="75"/>
      <c r="Q455" s="75"/>
      <c r="R455" s="91">
        <v>0.3</v>
      </c>
      <c r="S455" s="108"/>
    </row>
    <row r="456" spans="1:19">
      <c r="A456" s="101">
        <v>451</v>
      </c>
      <c r="B456" s="75" t="s">
        <v>1918</v>
      </c>
      <c r="C456" s="102" t="s">
        <v>1919</v>
      </c>
      <c r="D456" s="105" t="s">
        <v>2196</v>
      </c>
      <c r="E456" s="13" t="s">
        <v>2197</v>
      </c>
      <c r="F456" s="75" t="s">
        <v>1923</v>
      </c>
      <c r="G456" s="75" t="s">
        <v>761</v>
      </c>
      <c r="H456" s="104">
        <v>0.2</v>
      </c>
      <c r="I456" s="75"/>
      <c r="J456" s="107"/>
      <c r="K456" s="75">
        <v>2</v>
      </c>
      <c r="L456" s="75"/>
      <c r="M456" s="75"/>
      <c r="N456" s="75"/>
      <c r="O456" s="75"/>
      <c r="P456" s="75"/>
      <c r="Q456" s="75"/>
      <c r="R456" s="91">
        <v>0.3</v>
      </c>
      <c r="S456" s="108"/>
    </row>
    <row r="457" spans="1:19">
      <c r="A457" s="101">
        <v>452</v>
      </c>
      <c r="B457" s="75" t="s">
        <v>1918</v>
      </c>
      <c r="C457" s="102" t="s">
        <v>1919</v>
      </c>
      <c r="D457" s="105" t="s">
        <v>2196</v>
      </c>
      <c r="E457" s="13" t="s">
        <v>2197</v>
      </c>
      <c r="F457" s="75" t="s">
        <v>761</v>
      </c>
      <c r="G457" s="75" t="s">
        <v>828</v>
      </c>
      <c r="H457" s="104">
        <v>0.1</v>
      </c>
      <c r="I457" s="75"/>
      <c r="J457" s="107"/>
      <c r="K457" s="75">
        <v>1</v>
      </c>
      <c r="L457" s="75"/>
      <c r="M457" s="75"/>
      <c r="N457" s="75"/>
      <c r="O457" s="75"/>
      <c r="P457" s="75"/>
      <c r="Q457" s="75"/>
      <c r="R457" s="91">
        <v>0.1</v>
      </c>
      <c r="S457" s="108"/>
    </row>
    <row r="458" spans="1:19">
      <c r="A458" s="101">
        <v>453</v>
      </c>
      <c r="B458" s="75" t="s">
        <v>1918</v>
      </c>
      <c r="C458" s="102" t="s">
        <v>1919</v>
      </c>
      <c r="D458" s="105" t="s">
        <v>2196</v>
      </c>
      <c r="E458" s="13" t="s">
        <v>2197</v>
      </c>
      <c r="F458" s="75" t="s">
        <v>836</v>
      </c>
      <c r="G458" s="75" t="s">
        <v>806</v>
      </c>
      <c r="H458" s="104">
        <v>0.1</v>
      </c>
      <c r="I458" s="75"/>
      <c r="J458" s="107"/>
      <c r="K458" s="75">
        <v>1</v>
      </c>
      <c r="L458" s="75"/>
      <c r="M458" s="75"/>
      <c r="N458" s="75"/>
      <c r="O458" s="75"/>
      <c r="P458" s="75"/>
      <c r="Q458" s="75"/>
      <c r="R458" s="91">
        <v>0.1</v>
      </c>
      <c r="S458" s="108"/>
    </row>
    <row r="459" spans="1:19">
      <c r="A459" s="101">
        <v>454</v>
      </c>
      <c r="B459" s="75" t="s">
        <v>1918</v>
      </c>
      <c r="C459" s="102" t="s">
        <v>1919</v>
      </c>
      <c r="D459" s="105" t="s">
        <v>2196</v>
      </c>
      <c r="E459" s="13" t="s">
        <v>2197</v>
      </c>
      <c r="F459" s="75" t="s">
        <v>806</v>
      </c>
      <c r="G459" s="75" t="s">
        <v>766</v>
      </c>
      <c r="H459" s="104">
        <v>0.1</v>
      </c>
      <c r="I459" s="75"/>
      <c r="J459" s="107"/>
      <c r="K459" s="75">
        <v>2</v>
      </c>
      <c r="L459" s="75"/>
      <c r="M459" s="75"/>
      <c r="N459" s="75"/>
      <c r="O459" s="75"/>
      <c r="P459" s="75"/>
      <c r="Q459" s="75"/>
      <c r="R459" s="91">
        <v>0.3</v>
      </c>
      <c r="S459" s="108"/>
    </row>
    <row r="460" spans="1:19">
      <c r="A460" s="101">
        <v>455</v>
      </c>
      <c r="B460" s="75" t="s">
        <v>1918</v>
      </c>
      <c r="C460" s="102" t="s">
        <v>1919</v>
      </c>
      <c r="D460" s="105" t="s">
        <v>2196</v>
      </c>
      <c r="E460" s="13" t="s">
        <v>2197</v>
      </c>
      <c r="F460" s="75" t="s">
        <v>1924</v>
      </c>
      <c r="G460" s="75" t="s">
        <v>826</v>
      </c>
      <c r="H460" s="104">
        <v>0.5</v>
      </c>
      <c r="I460" s="75"/>
      <c r="J460" s="107"/>
      <c r="K460" s="75">
        <v>2</v>
      </c>
      <c r="L460" s="75"/>
      <c r="M460" s="75"/>
      <c r="N460" s="75"/>
      <c r="O460" s="75"/>
      <c r="P460" s="75"/>
      <c r="Q460" s="75"/>
      <c r="R460" s="91">
        <v>0.3</v>
      </c>
      <c r="S460" s="108"/>
    </row>
    <row r="461" spans="1:19">
      <c r="A461" s="101">
        <v>456</v>
      </c>
      <c r="B461" s="75" t="s">
        <v>1918</v>
      </c>
      <c r="C461" s="102" t="s">
        <v>1919</v>
      </c>
      <c r="D461" s="105" t="s">
        <v>2196</v>
      </c>
      <c r="E461" s="13" t="s">
        <v>2197</v>
      </c>
      <c r="F461" s="75" t="s">
        <v>1937</v>
      </c>
      <c r="G461" s="75" t="s">
        <v>1990</v>
      </c>
      <c r="H461" s="104">
        <v>1.1</v>
      </c>
      <c r="I461" s="75"/>
      <c r="J461" s="107"/>
      <c r="K461" s="75">
        <v>2</v>
      </c>
      <c r="L461" s="75"/>
      <c r="M461" s="75"/>
      <c r="N461" s="75"/>
      <c r="O461" s="75"/>
      <c r="P461" s="75"/>
      <c r="Q461" s="75"/>
      <c r="R461" s="91">
        <v>0.3</v>
      </c>
      <c r="S461" s="108"/>
    </row>
    <row r="462" spans="1:19">
      <c r="A462" s="101">
        <v>457</v>
      </c>
      <c r="B462" s="75" t="s">
        <v>1918</v>
      </c>
      <c r="C462" s="102" t="s">
        <v>1919</v>
      </c>
      <c r="D462" s="105" t="s">
        <v>2196</v>
      </c>
      <c r="E462" s="13" t="s">
        <v>2197</v>
      </c>
      <c r="F462" s="75" t="s">
        <v>1929</v>
      </c>
      <c r="G462" s="75" t="s">
        <v>834</v>
      </c>
      <c r="H462" s="104">
        <v>0.7</v>
      </c>
      <c r="I462" s="75"/>
      <c r="J462" s="107"/>
      <c r="K462" s="75">
        <v>2</v>
      </c>
      <c r="L462" s="75"/>
      <c r="M462" s="75"/>
      <c r="N462" s="75"/>
      <c r="O462" s="75"/>
      <c r="P462" s="75"/>
      <c r="Q462" s="75"/>
      <c r="R462" s="91">
        <v>0.3</v>
      </c>
      <c r="S462" s="108"/>
    </row>
    <row r="463" spans="1:19">
      <c r="A463" s="101">
        <v>458</v>
      </c>
      <c r="B463" s="75" t="s">
        <v>1918</v>
      </c>
      <c r="C463" s="102" t="s">
        <v>1919</v>
      </c>
      <c r="D463" s="105" t="s">
        <v>2196</v>
      </c>
      <c r="E463" s="13" t="s">
        <v>2197</v>
      </c>
      <c r="F463" s="75" t="s">
        <v>1990</v>
      </c>
      <c r="G463" s="75" t="s">
        <v>1959</v>
      </c>
      <c r="H463" s="104">
        <v>0.1</v>
      </c>
      <c r="I463" s="75"/>
      <c r="J463" s="107"/>
      <c r="K463" s="75">
        <v>2</v>
      </c>
      <c r="L463" s="75"/>
      <c r="M463" s="75"/>
      <c r="N463" s="75"/>
      <c r="O463" s="75"/>
      <c r="P463" s="75"/>
      <c r="Q463" s="75"/>
      <c r="R463" s="91">
        <v>0.3</v>
      </c>
      <c r="S463" s="108"/>
    </row>
    <row r="464" spans="1:19">
      <c r="A464" s="101">
        <v>459</v>
      </c>
      <c r="B464" s="75" t="s">
        <v>1918</v>
      </c>
      <c r="C464" s="102" t="s">
        <v>1919</v>
      </c>
      <c r="D464" s="105" t="s">
        <v>2196</v>
      </c>
      <c r="E464" s="13" t="s">
        <v>2197</v>
      </c>
      <c r="F464" s="75" t="s">
        <v>738</v>
      </c>
      <c r="G464" s="75" t="s">
        <v>2198</v>
      </c>
      <c r="H464" s="104">
        <v>0.1</v>
      </c>
      <c r="I464" s="75"/>
      <c r="J464" s="107"/>
      <c r="K464" s="75">
        <v>1</v>
      </c>
      <c r="L464" s="75"/>
      <c r="M464" s="75"/>
      <c r="N464" s="75"/>
      <c r="O464" s="75"/>
      <c r="P464" s="75"/>
      <c r="Q464" s="75"/>
      <c r="R464" s="91">
        <v>0.1</v>
      </c>
      <c r="S464" s="108"/>
    </row>
    <row r="465" spans="1:19">
      <c r="A465" s="101">
        <v>460</v>
      </c>
      <c r="B465" s="75" t="s">
        <v>1918</v>
      </c>
      <c r="C465" s="102" t="s">
        <v>1919</v>
      </c>
      <c r="D465" s="105" t="s">
        <v>2199</v>
      </c>
      <c r="E465" s="13" t="s">
        <v>2200</v>
      </c>
      <c r="F465" s="75" t="s">
        <v>1922</v>
      </c>
      <c r="G465" s="75" t="s">
        <v>1923</v>
      </c>
      <c r="H465" s="104">
        <v>0.1</v>
      </c>
      <c r="I465" s="75"/>
      <c r="J465" s="107"/>
      <c r="K465" s="75">
        <v>2</v>
      </c>
      <c r="L465" s="75"/>
      <c r="M465" s="75"/>
      <c r="N465" s="75"/>
      <c r="O465" s="75"/>
      <c r="P465" s="75"/>
      <c r="Q465" s="75"/>
      <c r="R465" s="91">
        <v>0.3</v>
      </c>
      <c r="S465" s="108"/>
    </row>
    <row r="466" spans="1:19">
      <c r="A466" s="101">
        <v>461</v>
      </c>
      <c r="B466" s="75" t="s">
        <v>1918</v>
      </c>
      <c r="C466" s="102" t="s">
        <v>1919</v>
      </c>
      <c r="D466" s="105" t="s">
        <v>2199</v>
      </c>
      <c r="E466" s="13" t="s">
        <v>2200</v>
      </c>
      <c r="F466" s="75" t="s">
        <v>801</v>
      </c>
      <c r="G466" s="75" t="s">
        <v>803</v>
      </c>
      <c r="H466" s="104">
        <v>0.1</v>
      </c>
      <c r="I466" s="75"/>
      <c r="J466" s="107"/>
      <c r="K466" s="75">
        <v>2</v>
      </c>
      <c r="L466" s="75"/>
      <c r="M466" s="75"/>
      <c r="N466" s="75"/>
      <c r="O466" s="75"/>
      <c r="P466" s="75"/>
      <c r="Q466" s="75"/>
      <c r="R466" s="91">
        <v>0.3</v>
      </c>
      <c r="S466" s="108"/>
    </row>
    <row r="467" spans="1:19">
      <c r="A467" s="101">
        <v>462</v>
      </c>
      <c r="B467" s="75" t="s">
        <v>1918</v>
      </c>
      <c r="C467" s="102" t="s">
        <v>1919</v>
      </c>
      <c r="D467" s="105" t="s">
        <v>2201</v>
      </c>
      <c r="E467" s="13" t="s">
        <v>2202</v>
      </c>
      <c r="F467" s="75" t="s">
        <v>1922</v>
      </c>
      <c r="G467" s="75" t="s">
        <v>1923</v>
      </c>
      <c r="H467" s="104">
        <v>0.1</v>
      </c>
      <c r="I467" s="75"/>
      <c r="J467" s="107"/>
      <c r="K467" s="75">
        <v>1</v>
      </c>
      <c r="L467" s="75"/>
      <c r="M467" s="75"/>
      <c r="N467" s="75"/>
      <c r="O467" s="75"/>
      <c r="P467" s="75"/>
      <c r="Q467" s="75"/>
      <c r="R467" s="91">
        <v>0.1</v>
      </c>
      <c r="S467" s="108"/>
    </row>
    <row r="468" spans="1:19">
      <c r="A468" s="101">
        <v>463</v>
      </c>
      <c r="B468" s="75" t="s">
        <v>1918</v>
      </c>
      <c r="C468" s="102" t="s">
        <v>1919</v>
      </c>
      <c r="D468" s="105" t="s">
        <v>2201</v>
      </c>
      <c r="E468" s="13" t="s">
        <v>2202</v>
      </c>
      <c r="F468" s="75" t="s">
        <v>1925</v>
      </c>
      <c r="G468" s="75" t="s">
        <v>826</v>
      </c>
      <c r="H468" s="104">
        <v>0.3</v>
      </c>
      <c r="I468" s="75"/>
      <c r="J468" s="107"/>
      <c r="K468" s="75">
        <v>2</v>
      </c>
      <c r="L468" s="75"/>
      <c r="M468" s="75"/>
      <c r="N468" s="75"/>
      <c r="O468" s="75"/>
      <c r="P468" s="75"/>
      <c r="Q468" s="75"/>
      <c r="R468" s="91">
        <v>0.3</v>
      </c>
      <c r="S468" s="108"/>
    </row>
    <row r="469" spans="1:19">
      <c r="A469" s="101">
        <v>464</v>
      </c>
      <c r="B469" s="75" t="s">
        <v>1918</v>
      </c>
      <c r="C469" s="102" t="s">
        <v>1919</v>
      </c>
      <c r="D469" s="105" t="s">
        <v>2201</v>
      </c>
      <c r="E469" s="13" t="s">
        <v>2202</v>
      </c>
      <c r="F469" s="75" t="s">
        <v>826</v>
      </c>
      <c r="G469" s="75" t="s">
        <v>1946</v>
      </c>
      <c r="H469" s="104">
        <v>0.1</v>
      </c>
      <c r="I469" s="75"/>
      <c r="J469" s="107"/>
      <c r="K469" s="75">
        <v>1</v>
      </c>
      <c r="L469" s="75"/>
      <c r="M469" s="75"/>
      <c r="N469" s="75"/>
      <c r="O469" s="75"/>
      <c r="P469" s="75"/>
      <c r="Q469" s="75"/>
      <c r="R469" s="91">
        <v>0.1</v>
      </c>
      <c r="S469" s="108"/>
    </row>
    <row r="470" spans="1:19">
      <c r="A470" s="101">
        <v>465</v>
      </c>
      <c r="B470" s="75" t="s">
        <v>1918</v>
      </c>
      <c r="C470" s="102" t="s">
        <v>1919</v>
      </c>
      <c r="D470" s="105" t="s">
        <v>2201</v>
      </c>
      <c r="E470" s="13" t="s">
        <v>2203</v>
      </c>
      <c r="F470" s="75" t="s">
        <v>1922</v>
      </c>
      <c r="G470" s="75" t="s">
        <v>1923</v>
      </c>
      <c r="H470" s="104">
        <v>0.1</v>
      </c>
      <c r="I470" s="75"/>
      <c r="J470" s="107"/>
      <c r="K470" s="75">
        <v>1</v>
      </c>
      <c r="L470" s="75"/>
      <c r="M470" s="75"/>
      <c r="N470" s="75"/>
      <c r="O470" s="75"/>
      <c r="P470" s="75"/>
      <c r="Q470" s="75"/>
      <c r="R470" s="91">
        <v>0.1</v>
      </c>
      <c r="S470" s="108"/>
    </row>
    <row r="471" spans="1:19">
      <c r="A471" s="101">
        <v>466</v>
      </c>
      <c r="B471" s="75" t="s">
        <v>1918</v>
      </c>
      <c r="C471" s="102" t="s">
        <v>1919</v>
      </c>
      <c r="D471" s="105" t="s">
        <v>2201</v>
      </c>
      <c r="E471" s="13" t="s">
        <v>2203</v>
      </c>
      <c r="F471" s="75" t="s">
        <v>834</v>
      </c>
      <c r="G471" s="75" t="s">
        <v>1990</v>
      </c>
      <c r="H471" s="104">
        <v>0.1</v>
      </c>
      <c r="I471" s="75"/>
      <c r="J471" s="107"/>
      <c r="K471" s="75">
        <v>1</v>
      </c>
      <c r="L471" s="75"/>
      <c r="M471" s="75"/>
      <c r="N471" s="75"/>
      <c r="O471" s="75"/>
      <c r="P471" s="75"/>
      <c r="Q471" s="75"/>
      <c r="R471" s="91">
        <v>0.1</v>
      </c>
      <c r="S471" s="108"/>
    </row>
    <row r="472" spans="1:19">
      <c r="A472" s="101">
        <v>467</v>
      </c>
      <c r="B472" s="75" t="s">
        <v>1918</v>
      </c>
      <c r="C472" s="102" t="s">
        <v>1919</v>
      </c>
      <c r="D472" s="105" t="s">
        <v>2204</v>
      </c>
      <c r="E472" s="13" t="s">
        <v>2205</v>
      </c>
      <c r="F472" s="75" t="s">
        <v>1922</v>
      </c>
      <c r="G472" s="75" t="s">
        <v>1923</v>
      </c>
      <c r="H472" s="104">
        <v>0.1</v>
      </c>
      <c r="I472" s="75"/>
      <c r="J472" s="107"/>
      <c r="K472" s="75">
        <v>1</v>
      </c>
      <c r="L472" s="75"/>
      <c r="M472" s="75"/>
      <c r="N472" s="75"/>
      <c r="O472" s="75"/>
      <c r="P472" s="75"/>
      <c r="Q472" s="75"/>
      <c r="R472" s="91">
        <v>0.1</v>
      </c>
      <c r="S472" s="108"/>
    </row>
    <row r="473" spans="1:19">
      <c r="A473" s="101">
        <v>468</v>
      </c>
      <c r="B473" s="75" t="s">
        <v>1918</v>
      </c>
      <c r="C473" s="102" t="s">
        <v>1919</v>
      </c>
      <c r="D473" s="103" t="s">
        <v>2204</v>
      </c>
      <c r="E473" s="13" t="s">
        <v>2205</v>
      </c>
      <c r="F473" s="75" t="s">
        <v>766</v>
      </c>
      <c r="G473" s="75" t="s">
        <v>749</v>
      </c>
      <c r="H473" s="104">
        <v>0.7</v>
      </c>
      <c r="I473" s="75"/>
      <c r="J473" s="107"/>
      <c r="K473" s="75">
        <v>2</v>
      </c>
      <c r="L473" s="75"/>
      <c r="M473" s="75"/>
      <c r="N473" s="75"/>
      <c r="O473" s="75"/>
      <c r="P473" s="75"/>
      <c r="Q473" s="75"/>
      <c r="R473" s="91">
        <v>0.3</v>
      </c>
      <c r="S473" s="108"/>
    </row>
    <row r="474" spans="1:19">
      <c r="A474" s="101">
        <v>469</v>
      </c>
      <c r="B474" s="75" t="s">
        <v>1918</v>
      </c>
      <c r="C474" s="102" t="s">
        <v>1919</v>
      </c>
      <c r="D474" s="103" t="s">
        <v>2204</v>
      </c>
      <c r="E474" s="13" t="s">
        <v>2205</v>
      </c>
      <c r="F474" s="75" t="s">
        <v>800</v>
      </c>
      <c r="G474" s="75" t="s">
        <v>801</v>
      </c>
      <c r="H474" s="104">
        <v>0.1</v>
      </c>
      <c r="I474" s="75">
        <v>40</v>
      </c>
      <c r="J474" s="107"/>
      <c r="K474" s="75"/>
      <c r="L474" s="75"/>
      <c r="M474" s="75"/>
      <c r="N474" s="75"/>
      <c r="O474" s="75"/>
      <c r="P474" s="75"/>
      <c r="Q474" s="75"/>
      <c r="R474" s="91">
        <v>0.6</v>
      </c>
      <c r="S474" s="108"/>
    </row>
    <row r="475" spans="1:19">
      <c r="A475" s="101">
        <v>470</v>
      </c>
      <c r="B475" s="75" t="s">
        <v>1918</v>
      </c>
      <c r="C475" s="102" t="s">
        <v>1919</v>
      </c>
      <c r="D475" s="103" t="s">
        <v>2204</v>
      </c>
      <c r="E475" s="13" t="s">
        <v>2205</v>
      </c>
      <c r="F475" s="75" t="s">
        <v>749</v>
      </c>
      <c r="G475" s="75" t="s">
        <v>751</v>
      </c>
      <c r="H475" s="104">
        <v>0.1</v>
      </c>
      <c r="I475" s="75">
        <v>100</v>
      </c>
      <c r="J475" s="107"/>
      <c r="K475" s="75"/>
      <c r="L475" s="75"/>
      <c r="M475" s="75"/>
      <c r="N475" s="75"/>
      <c r="O475" s="75"/>
      <c r="P475" s="75"/>
      <c r="Q475" s="75"/>
      <c r="R475" s="91">
        <v>1.5</v>
      </c>
      <c r="S475" s="108"/>
    </row>
    <row r="476" spans="1:19">
      <c r="A476" s="101">
        <v>471</v>
      </c>
      <c r="B476" s="75" t="s">
        <v>1918</v>
      </c>
      <c r="C476" s="102" t="s">
        <v>1919</v>
      </c>
      <c r="D476" s="103" t="s">
        <v>2204</v>
      </c>
      <c r="E476" s="13" t="s">
        <v>2205</v>
      </c>
      <c r="F476" s="75" t="s">
        <v>821</v>
      </c>
      <c r="G476" s="75" t="s">
        <v>834</v>
      </c>
      <c r="H476" s="104">
        <v>0.2</v>
      </c>
      <c r="I476" s="75"/>
      <c r="J476" s="107"/>
      <c r="K476" s="75">
        <v>2</v>
      </c>
      <c r="L476" s="75"/>
      <c r="M476" s="75"/>
      <c r="N476" s="75"/>
      <c r="O476" s="75"/>
      <c r="P476" s="75"/>
      <c r="Q476" s="75"/>
      <c r="R476" s="91">
        <v>0.3</v>
      </c>
      <c r="S476" s="108"/>
    </row>
    <row r="477" spans="1:19">
      <c r="A477" s="101">
        <v>472</v>
      </c>
      <c r="B477" s="75" t="s">
        <v>1918</v>
      </c>
      <c r="C477" s="102" t="s">
        <v>1919</v>
      </c>
      <c r="D477" s="105" t="s">
        <v>2206</v>
      </c>
      <c r="E477" s="13" t="s">
        <v>2207</v>
      </c>
      <c r="F477" s="75" t="s">
        <v>1922</v>
      </c>
      <c r="G477" s="75" t="s">
        <v>805</v>
      </c>
      <c r="H477" s="104">
        <v>0.5</v>
      </c>
      <c r="I477" s="75"/>
      <c r="J477" s="107"/>
      <c r="K477" s="75">
        <v>2</v>
      </c>
      <c r="L477" s="75"/>
      <c r="M477" s="75"/>
      <c r="N477" s="75"/>
      <c r="O477" s="75"/>
      <c r="P477" s="75"/>
      <c r="Q477" s="75"/>
      <c r="R477" s="91">
        <v>0.3</v>
      </c>
      <c r="S477" s="108"/>
    </row>
    <row r="478" spans="1:19">
      <c r="A478" s="101">
        <v>473</v>
      </c>
      <c r="B478" s="75" t="s">
        <v>1918</v>
      </c>
      <c r="C478" s="102" t="s">
        <v>1919</v>
      </c>
      <c r="D478" s="105" t="s">
        <v>2206</v>
      </c>
      <c r="E478" s="13" t="s">
        <v>2207</v>
      </c>
      <c r="F478" s="75" t="s">
        <v>800</v>
      </c>
      <c r="G478" s="75" t="s">
        <v>1946</v>
      </c>
      <c r="H478" s="104">
        <v>0.9</v>
      </c>
      <c r="I478" s="75"/>
      <c r="J478" s="107"/>
      <c r="K478" s="75">
        <v>2</v>
      </c>
      <c r="L478" s="75"/>
      <c r="M478" s="75"/>
      <c r="N478" s="75"/>
      <c r="O478" s="75"/>
      <c r="P478" s="75"/>
      <c r="Q478" s="75"/>
      <c r="R478" s="91">
        <v>0.3</v>
      </c>
      <c r="S478" s="108"/>
    </row>
    <row r="479" spans="1:19">
      <c r="A479" s="101">
        <v>474</v>
      </c>
      <c r="B479" s="75" t="s">
        <v>1918</v>
      </c>
      <c r="C479" s="102" t="s">
        <v>1919</v>
      </c>
      <c r="D479" s="105" t="s">
        <v>2206</v>
      </c>
      <c r="E479" s="13" t="s">
        <v>2208</v>
      </c>
      <c r="F479" s="75" t="s">
        <v>806</v>
      </c>
      <c r="G479" s="75" t="s">
        <v>766</v>
      </c>
      <c r="H479" s="104">
        <v>0.1</v>
      </c>
      <c r="I479" s="75"/>
      <c r="J479" s="107"/>
      <c r="K479" s="75">
        <v>1</v>
      </c>
      <c r="L479" s="75"/>
      <c r="M479" s="75"/>
      <c r="N479" s="75"/>
      <c r="O479" s="75"/>
      <c r="P479" s="75"/>
      <c r="Q479" s="75"/>
      <c r="R479" s="91">
        <v>0.1</v>
      </c>
      <c r="S479" s="108"/>
    </row>
    <row r="480" spans="1:19">
      <c r="A480" s="101">
        <v>475</v>
      </c>
      <c r="B480" s="75" t="s">
        <v>1918</v>
      </c>
      <c r="C480" s="102" t="s">
        <v>1919</v>
      </c>
      <c r="D480" s="105" t="s">
        <v>2206</v>
      </c>
      <c r="E480" s="13" t="s">
        <v>2208</v>
      </c>
      <c r="F480" s="75" t="s">
        <v>806</v>
      </c>
      <c r="G480" s="75" t="s">
        <v>1927</v>
      </c>
      <c r="H480" s="104">
        <v>1.5</v>
      </c>
      <c r="I480" s="75"/>
      <c r="J480" s="107"/>
      <c r="K480" s="75">
        <v>2</v>
      </c>
      <c r="L480" s="75"/>
      <c r="M480" s="75"/>
      <c r="N480" s="75"/>
      <c r="O480" s="75"/>
      <c r="P480" s="75"/>
      <c r="Q480" s="75"/>
      <c r="R480" s="91">
        <v>0.3</v>
      </c>
      <c r="S480" s="108"/>
    </row>
    <row r="481" spans="1:19">
      <c r="A481" s="101">
        <v>476</v>
      </c>
      <c r="B481" s="75" t="s">
        <v>1918</v>
      </c>
      <c r="C481" s="102" t="s">
        <v>1919</v>
      </c>
      <c r="D481" s="105" t="s">
        <v>2206</v>
      </c>
      <c r="E481" s="13" t="s">
        <v>2208</v>
      </c>
      <c r="F481" s="75" t="s">
        <v>831</v>
      </c>
      <c r="G481" s="75" t="s">
        <v>1937</v>
      </c>
      <c r="H481" s="104">
        <v>0.1</v>
      </c>
      <c r="I481" s="75"/>
      <c r="J481" s="107"/>
      <c r="K481" s="75">
        <v>1</v>
      </c>
      <c r="L481" s="75"/>
      <c r="M481" s="75"/>
      <c r="N481" s="75"/>
      <c r="O481" s="75"/>
      <c r="P481" s="75"/>
      <c r="Q481" s="75"/>
      <c r="R481" s="91">
        <v>0.1</v>
      </c>
      <c r="S481" s="108"/>
    </row>
    <row r="482" spans="1:19">
      <c r="A482" s="101">
        <v>477</v>
      </c>
      <c r="B482" s="75" t="s">
        <v>1918</v>
      </c>
      <c r="C482" s="102" t="s">
        <v>1919</v>
      </c>
      <c r="D482" s="105" t="s">
        <v>2206</v>
      </c>
      <c r="E482" s="13" t="s">
        <v>2208</v>
      </c>
      <c r="F482" s="75" t="s">
        <v>821</v>
      </c>
      <c r="G482" s="75" t="s">
        <v>1990</v>
      </c>
      <c r="H482" s="104">
        <v>0.3</v>
      </c>
      <c r="I482" s="75"/>
      <c r="J482" s="107"/>
      <c r="K482" s="75">
        <v>2</v>
      </c>
      <c r="L482" s="75"/>
      <c r="M482" s="75"/>
      <c r="N482" s="75"/>
      <c r="O482" s="75"/>
      <c r="P482" s="75"/>
      <c r="Q482" s="75"/>
      <c r="R482" s="91">
        <v>0.3</v>
      </c>
      <c r="S482" s="108"/>
    </row>
    <row r="483" spans="1:19">
      <c r="A483" s="101">
        <v>478</v>
      </c>
      <c r="B483" s="75" t="s">
        <v>1918</v>
      </c>
      <c r="C483" s="102" t="s">
        <v>1919</v>
      </c>
      <c r="D483" s="105" t="s">
        <v>2206</v>
      </c>
      <c r="E483" s="13" t="s">
        <v>2208</v>
      </c>
      <c r="F483" s="75" t="s">
        <v>2042</v>
      </c>
      <c r="G483" s="75" t="s">
        <v>2043</v>
      </c>
      <c r="H483" s="104">
        <v>0.1</v>
      </c>
      <c r="I483" s="75"/>
      <c r="J483" s="107"/>
      <c r="K483" s="75">
        <v>1</v>
      </c>
      <c r="L483" s="75"/>
      <c r="M483" s="75"/>
      <c r="N483" s="75"/>
      <c r="O483" s="75"/>
      <c r="P483" s="75"/>
      <c r="Q483" s="75"/>
      <c r="R483" s="91">
        <v>0.1</v>
      </c>
      <c r="S483" s="108"/>
    </row>
    <row r="484" spans="1:19">
      <c r="A484" s="101">
        <v>479</v>
      </c>
      <c r="B484" s="75" t="s">
        <v>1918</v>
      </c>
      <c r="C484" s="102" t="s">
        <v>1919</v>
      </c>
      <c r="D484" s="105" t="s">
        <v>2209</v>
      </c>
      <c r="E484" s="13" t="s">
        <v>2210</v>
      </c>
      <c r="F484" s="75" t="s">
        <v>1922</v>
      </c>
      <c r="G484" s="75" t="s">
        <v>801</v>
      </c>
      <c r="H484" s="104">
        <v>1</v>
      </c>
      <c r="I484" s="75"/>
      <c r="J484" s="107"/>
      <c r="K484" s="75">
        <v>2</v>
      </c>
      <c r="L484" s="75"/>
      <c r="M484" s="75"/>
      <c r="N484" s="75"/>
      <c r="O484" s="75"/>
      <c r="P484" s="75"/>
      <c r="Q484" s="75"/>
      <c r="R484" s="91">
        <v>0.3</v>
      </c>
      <c r="S484" s="108"/>
    </row>
    <row r="485" spans="1:19">
      <c r="A485" s="101">
        <v>480</v>
      </c>
      <c r="B485" s="75" t="s">
        <v>1918</v>
      </c>
      <c r="C485" s="102" t="s">
        <v>1919</v>
      </c>
      <c r="D485" s="105" t="s">
        <v>2211</v>
      </c>
      <c r="E485" s="13" t="s">
        <v>2212</v>
      </c>
      <c r="F485" s="75" t="s">
        <v>1938</v>
      </c>
      <c r="G485" s="75" t="s">
        <v>1939</v>
      </c>
      <c r="H485" s="104">
        <v>0.1</v>
      </c>
      <c r="I485" s="75">
        <v>100</v>
      </c>
      <c r="J485" s="107"/>
      <c r="K485" s="75"/>
      <c r="L485" s="75"/>
      <c r="M485" s="75"/>
      <c r="N485" s="75"/>
      <c r="O485" s="75"/>
      <c r="P485" s="75"/>
      <c r="Q485" s="75"/>
      <c r="R485" s="91">
        <v>1.5</v>
      </c>
      <c r="S485" s="108"/>
    </row>
    <row r="486" spans="1:19">
      <c r="A486" s="101">
        <v>481</v>
      </c>
      <c r="B486" s="75" t="s">
        <v>1918</v>
      </c>
      <c r="C486" s="102" t="s">
        <v>1919</v>
      </c>
      <c r="D486" s="105" t="s">
        <v>2213</v>
      </c>
      <c r="E486" s="13" t="s">
        <v>2214</v>
      </c>
      <c r="F486" s="75" t="s">
        <v>801</v>
      </c>
      <c r="G486" s="75" t="s">
        <v>803</v>
      </c>
      <c r="H486" s="104">
        <v>0.1</v>
      </c>
      <c r="I486" s="75"/>
      <c r="J486" s="107"/>
      <c r="K486" s="75">
        <v>1</v>
      </c>
      <c r="L486" s="75"/>
      <c r="M486" s="75"/>
      <c r="N486" s="75"/>
      <c r="O486" s="75"/>
      <c r="P486" s="75"/>
      <c r="Q486" s="75"/>
      <c r="R486" s="91">
        <v>0.1</v>
      </c>
      <c r="S486" s="108"/>
    </row>
    <row r="487" spans="1:19">
      <c r="A487" s="101">
        <v>482</v>
      </c>
      <c r="B487" s="75" t="s">
        <v>1918</v>
      </c>
      <c r="C487" s="102" t="s">
        <v>1919</v>
      </c>
      <c r="D487" s="105" t="s">
        <v>2213</v>
      </c>
      <c r="E487" s="13" t="s">
        <v>2214</v>
      </c>
      <c r="F487" s="75" t="s">
        <v>801</v>
      </c>
      <c r="G487" s="75" t="s">
        <v>752</v>
      </c>
      <c r="H487" s="104">
        <v>1</v>
      </c>
      <c r="I487" s="75"/>
      <c r="J487" s="107"/>
      <c r="K487" s="75">
        <v>2</v>
      </c>
      <c r="L487" s="75"/>
      <c r="M487" s="75"/>
      <c r="N487" s="75"/>
      <c r="O487" s="75"/>
      <c r="P487" s="75"/>
      <c r="Q487" s="75"/>
      <c r="R487" s="91">
        <v>0.3</v>
      </c>
      <c r="S487" s="108"/>
    </row>
    <row r="488" spans="1:19">
      <c r="A488" s="101">
        <v>483</v>
      </c>
      <c r="B488" s="75" t="s">
        <v>1918</v>
      </c>
      <c r="C488" s="102" t="s">
        <v>1919</v>
      </c>
      <c r="D488" s="105" t="s">
        <v>2213</v>
      </c>
      <c r="E488" s="13" t="s">
        <v>2214</v>
      </c>
      <c r="F488" s="75" t="s">
        <v>749</v>
      </c>
      <c r="G488" s="75" t="s">
        <v>751</v>
      </c>
      <c r="H488" s="104">
        <v>0.1</v>
      </c>
      <c r="I488" s="75"/>
      <c r="J488" s="107"/>
      <c r="K488" s="75">
        <v>1</v>
      </c>
      <c r="L488" s="75"/>
      <c r="M488" s="75"/>
      <c r="N488" s="75"/>
      <c r="O488" s="75"/>
      <c r="P488" s="75"/>
      <c r="Q488" s="75"/>
      <c r="R488" s="91">
        <v>0.1</v>
      </c>
      <c r="S488" s="108"/>
    </row>
    <row r="489" spans="1:19">
      <c r="A489" s="101">
        <v>484</v>
      </c>
      <c r="B489" s="75" t="s">
        <v>1918</v>
      </c>
      <c r="C489" s="102" t="s">
        <v>1919</v>
      </c>
      <c r="D489" s="105" t="s">
        <v>2215</v>
      </c>
      <c r="E489" s="13" t="s">
        <v>2216</v>
      </c>
      <c r="F489" s="75" t="s">
        <v>1922</v>
      </c>
      <c r="G489" s="75" t="s">
        <v>1923</v>
      </c>
      <c r="H489" s="104">
        <v>0.1</v>
      </c>
      <c r="I489" s="75"/>
      <c r="J489" s="107"/>
      <c r="K489" s="75">
        <v>1</v>
      </c>
      <c r="L489" s="75"/>
      <c r="M489" s="75"/>
      <c r="N489" s="75"/>
      <c r="O489" s="75"/>
      <c r="P489" s="75"/>
      <c r="Q489" s="75"/>
      <c r="R489" s="91">
        <v>0.1</v>
      </c>
      <c r="S489" s="108"/>
    </row>
    <row r="490" spans="1:19">
      <c r="A490" s="101">
        <v>485</v>
      </c>
      <c r="B490" s="75" t="s">
        <v>1918</v>
      </c>
      <c r="C490" s="102" t="s">
        <v>1919</v>
      </c>
      <c r="D490" s="105" t="s">
        <v>2215</v>
      </c>
      <c r="E490" s="13" t="s">
        <v>2216</v>
      </c>
      <c r="F490" s="75" t="s">
        <v>1923</v>
      </c>
      <c r="G490" s="75" t="s">
        <v>805</v>
      </c>
      <c r="H490" s="104">
        <v>0.4</v>
      </c>
      <c r="I490" s="75"/>
      <c r="J490" s="107"/>
      <c r="K490" s="75">
        <v>2</v>
      </c>
      <c r="L490" s="75"/>
      <c r="M490" s="75"/>
      <c r="N490" s="75"/>
      <c r="O490" s="75"/>
      <c r="P490" s="75"/>
      <c r="Q490" s="75"/>
      <c r="R490" s="91">
        <v>0.3</v>
      </c>
      <c r="S490" s="108"/>
    </row>
    <row r="491" spans="1:19">
      <c r="A491" s="101">
        <v>486</v>
      </c>
      <c r="B491" s="75" t="s">
        <v>1918</v>
      </c>
      <c r="C491" s="102" t="s">
        <v>1919</v>
      </c>
      <c r="D491" s="105" t="s">
        <v>2215</v>
      </c>
      <c r="E491" s="13" t="s">
        <v>2216</v>
      </c>
      <c r="F491" s="75" t="s">
        <v>806</v>
      </c>
      <c r="G491" s="75" t="s">
        <v>766</v>
      </c>
      <c r="H491" s="104">
        <v>0.1</v>
      </c>
      <c r="I491" s="75">
        <v>30</v>
      </c>
      <c r="J491" s="107"/>
      <c r="K491" s="75"/>
      <c r="L491" s="75"/>
      <c r="M491" s="75"/>
      <c r="N491" s="75"/>
      <c r="O491" s="75"/>
      <c r="P491" s="75"/>
      <c r="Q491" s="75"/>
      <c r="R491" s="91">
        <v>0.4</v>
      </c>
      <c r="S491" s="108"/>
    </row>
    <row r="492" spans="1:19">
      <c r="A492" s="101">
        <v>487</v>
      </c>
      <c r="B492" s="75" t="s">
        <v>1918</v>
      </c>
      <c r="C492" s="102" t="s">
        <v>1919</v>
      </c>
      <c r="D492" s="105" t="s">
        <v>2215</v>
      </c>
      <c r="E492" s="13" t="s">
        <v>2216</v>
      </c>
      <c r="F492" s="75" t="s">
        <v>800</v>
      </c>
      <c r="G492" s="75" t="s">
        <v>801</v>
      </c>
      <c r="H492" s="104">
        <v>0.1</v>
      </c>
      <c r="I492" s="75"/>
      <c r="J492" s="107"/>
      <c r="K492" s="75">
        <v>9</v>
      </c>
      <c r="L492" s="75"/>
      <c r="M492" s="75"/>
      <c r="N492" s="75"/>
      <c r="O492" s="75"/>
      <c r="P492" s="75"/>
      <c r="Q492" s="75"/>
      <c r="R492" s="91">
        <v>1.3</v>
      </c>
      <c r="S492" s="108"/>
    </row>
    <row r="493" spans="1:19">
      <c r="A493" s="101">
        <v>488</v>
      </c>
      <c r="B493" s="75" t="s">
        <v>1918</v>
      </c>
      <c r="C493" s="102" t="s">
        <v>1919</v>
      </c>
      <c r="D493" s="105" t="s">
        <v>2215</v>
      </c>
      <c r="E493" s="13" t="s">
        <v>2216</v>
      </c>
      <c r="F493" s="75" t="s">
        <v>813</v>
      </c>
      <c r="G493" s="75" t="s">
        <v>805</v>
      </c>
      <c r="H493" s="104">
        <v>0.3</v>
      </c>
      <c r="I493" s="75"/>
      <c r="J493" s="107"/>
      <c r="K493" s="75">
        <v>1</v>
      </c>
      <c r="L493" s="75"/>
      <c r="M493" s="75"/>
      <c r="N493" s="75"/>
      <c r="O493" s="75"/>
      <c r="P493" s="75"/>
      <c r="Q493" s="75"/>
      <c r="R493" s="91">
        <v>0.1</v>
      </c>
      <c r="S493" s="108"/>
    </row>
    <row r="494" spans="1:19">
      <c r="A494" s="101">
        <v>489</v>
      </c>
      <c r="B494" s="75" t="s">
        <v>1918</v>
      </c>
      <c r="C494" s="102" t="s">
        <v>1919</v>
      </c>
      <c r="D494" s="105" t="s">
        <v>2217</v>
      </c>
      <c r="E494" s="13" t="s">
        <v>2218</v>
      </c>
      <c r="F494" s="75" t="s">
        <v>1922</v>
      </c>
      <c r="G494" s="75" t="s">
        <v>1923</v>
      </c>
      <c r="H494" s="104">
        <v>0.1</v>
      </c>
      <c r="I494" s="75"/>
      <c r="J494" s="107"/>
      <c r="K494" s="75">
        <v>2</v>
      </c>
      <c r="L494" s="75"/>
      <c r="M494" s="75"/>
      <c r="N494" s="75">
        <v>4</v>
      </c>
      <c r="O494" s="75"/>
      <c r="P494" s="75"/>
      <c r="Q494" s="75"/>
      <c r="R494" s="91">
        <v>0.4</v>
      </c>
      <c r="S494" s="108"/>
    </row>
    <row r="495" spans="1:19">
      <c r="A495" s="101">
        <v>490</v>
      </c>
      <c r="B495" s="75" t="s">
        <v>1918</v>
      </c>
      <c r="C495" s="102" t="s">
        <v>1919</v>
      </c>
      <c r="D495" s="105" t="s">
        <v>2219</v>
      </c>
      <c r="E495" s="13" t="s">
        <v>2220</v>
      </c>
      <c r="F495" s="75" t="s">
        <v>1922</v>
      </c>
      <c r="G495" s="75" t="s">
        <v>1923</v>
      </c>
      <c r="H495" s="104">
        <v>0.1</v>
      </c>
      <c r="I495" s="75"/>
      <c r="J495" s="107"/>
      <c r="K495" s="75">
        <v>2</v>
      </c>
      <c r="L495" s="75"/>
      <c r="M495" s="75"/>
      <c r="N495" s="75">
        <v>4</v>
      </c>
      <c r="O495" s="75"/>
      <c r="P495" s="75"/>
      <c r="Q495" s="75"/>
      <c r="R495" s="91">
        <v>0.4</v>
      </c>
      <c r="S495" s="108"/>
    </row>
    <row r="496" spans="1:19">
      <c r="A496" s="101">
        <v>491</v>
      </c>
      <c r="B496" s="75" t="s">
        <v>1918</v>
      </c>
      <c r="C496" s="102" t="s">
        <v>1919</v>
      </c>
      <c r="D496" s="105" t="s">
        <v>2219</v>
      </c>
      <c r="E496" s="13" t="s">
        <v>2220</v>
      </c>
      <c r="F496" s="75" t="s">
        <v>836</v>
      </c>
      <c r="G496" s="75" t="s">
        <v>806</v>
      </c>
      <c r="H496" s="104">
        <v>0.1</v>
      </c>
      <c r="I496" s="75"/>
      <c r="J496" s="107"/>
      <c r="K496" s="75">
        <v>2</v>
      </c>
      <c r="L496" s="75"/>
      <c r="M496" s="75"/>
      <c r="N496" s="75"/>
      <c r="O496" s="75"/>
      <c r="P496" s="75"/>
      <c r="Q496" s="75"/>
      <c r="R496" s="91">
        <v>0.3</v>
      </c>
      <c r="S496" s="108"/>
    </row>
    <row r="497" spans="1:19">
      <c r="A497" s="101">
        <v>492</v>
      </c>
      <c r="B497" s="75" t="s">
        <v>1918</v>
      </c>
      <c r="C497" s="102" t="s">
        <v>1919</v>
      </c>
      <c r="D497" s="105" t="s">
        <v>2221</v>
      </c>
      <c r="E497" s="13" t="s">
        <v>2222</v>
      </c>
      <c r="F497" s="75" t="s">
        <v>1922</v>
      </c>
      <c r="G497" s="75" t="s">
        <v>761</v>
      </c>
      <c r="H497" s="104">
        <v>0.3</v>
      </c>
      <c r="I497" s="75"/>
      <c r="J497" s="107"/>
      <c r="K497" s="75">
        <v>2</v>
      </c>
      <c r="L497" s="75"/>
      <c r="M497" s="75"/>
      <c r="N497" s="75"/>
      <c r="O497" s="75"/>
      <c r="P497" s="75"/>
      <c r="Q497" s="75"/>
      <c r="R497" s="91">
        <v>0.3</v>
      </c>
      <c r="S497" s="108"/>
    </row>
    <row r="498" spans="1:19">
      <c r="A498" s="101">
        <v>493</v>
      </c>
      <c r="B498" s="75" t="s">
        <v>1918</v>
      </c>
      <c r="C498" s="102" t="s">
        <v>1919</v>
      </c>
      <c r="D498" s="105" t="s">
        <v>2221</v>
      </c>
      <c r="E498" s="13" t="s">
        <v>2222</v>
      </c>
      <c r="F498" s="75" t="s">
        <v>836</v>
      </c>
      <c r="G498" s="75" t="s">
        <v>806</v>
      </c>
      <c r="H498" s="104">
        <v>0.1</v>
      </c>
      <c r="I498" s="75"/>
      <c r="J498" s="107"/>
      <c r="K498" s="75">
        <v>2</v>
      </c>
      <c r="L498" s="75"/>
      <c r="M498" s="75"/>
      <c r="N498" s="75"/>
      <c r="O498" s="75"/>
      <c r="P498" s="75"/>
      <c r="Q498" s="75"/>
      <c r="R498" s="91">
        <v>0.3</v>
      </c>
      <c r="S498" s="108"/>
    </row>
    <row r="499" spans="1:19">
      <c r="A499" s="101">
        <v>494</v>
      </c>
      <c r="B499" s="75" t="s">
        <v>1918</v>
      </c>
      <c r="C499" s="102" t="s">
        <v>1919</v>
      </c>
      <c r="D499" s="105" t="s">
        <v>2221</v>
      </c>
      <c r="E499" s="13" t="s">
        <v>2222</v>
      </c>
      <c r="F499" s="75" t="s">
        <v>1946</v>
      </c>
      <c r="G499" s="75" t="s">
        <v>1927</v>
      </c>
      <c r="H499" s="104">
        <v>0.4</v>
      </c>
      <c r="I499" s="75"/>
      <c r="J499" s="107"/>
      <c r="K499" s="75">
        <v>2</v>
      </c>
      <c r="L499" s="75"/>
      <c r="M499" s="75"/>
      <c r="N499" s="75"/>
      <c r="O499" s="75"/>
      <c r="P499" s="75"/>
      <c r="Q499" s="75"/>
      <c r="R499" s="91">
        <v>0.3</v>
      </c>
      <c r="S499" s="108"/>
    </row>
    <row r="500" spans="1:19">
      <c r="A500" s="101">
        <v>495</v>
      </c>
      <c r="B500" s="75" t="s">
        <v>1918</v>
      </c>
      <c r="C500" s="102" t="s">
        <v>1919</v>
      </c>
      <c r="D500" s="105" t="s">
        <v>2221</v>
      </c>
      <c r="E500" s="13" t="s">
        <v>2222</v>
      </c>
      <c r="F500" s="75" t="s">
        <v>1937</v>
      </c>
      <c r="G500" s="75" t="s">
        <v>2007</v>
      </c>
      <c r="H500" s="104">
        <v>0.1</v>
      </c>
      <c r="I500" s="75"/>
      <c r="J500" s="107"/>
      <c r="K500" s="75">
        <v>2</v>
      </c>
      <c r="L500" s="75"/>
      <c r="M500" s="75"/>
      <c r="N500" s="75"/>
      <c r="O500" s="75"/>
      <c r="P500" s="75"/>
      <c r="Q500" s="75"/>
      <c r="R500" s="91">
        <v>0.3</v>
      </c>
      <c r="S500" s="108"/>
    </row>
    <row r="501" spans="1:19">
      <c r="A501" s="101">
        <v>496</v>
      </c>
      <c r="B501" s="75" t="s">
        <v>1918</v>
      </c>
      <c r="C501" s="102" t="s">
        <v>1919</v>
      </c>
      <c r="D501" s="105" t="s">
        <v>2221</v>
      </c>
      <c r="E501" s="13" t="s">
        <v>2222</v>
      </c>
      <c r="F501" s="75" t="s">
        <v>1929</v>
      </c>
      <c r="G501" s="75" t="s">
        <v>1939</v>
      </c>
      <c r="H501" s="104">
        <v>0.3</v>
      </c>
      <c r="I501" s="75"/>
      <c r="J501" s="107"/>
      <c r="K501" s="75">
        <v>2</v>
      </c>
      <c r="L501" s="75"/>
      <c r="M501" s="75"/>
      <c r="N501" s="75"/>
      <c r="O501" s="75"/>
      <c r="P501" s="75"/>
      <c r="Q501" s="75"/>
      <c r="R501" s="91">
        <v>0.3</v>
      </c>
      <c r="S501" s="108"/>
    </row>
    <row r="502" spans="1:19">
      <c r="A502" s="101">
        <v>497</v>
      </c>
      <c r="B502" s="75" t="s">
        <v>1918</v>
      </c>
      <c r="C502" s="102" t="s">
        <v>1919</v>
      </c>
      <c r="D502" s="105" t="s">
        <v>2221</v>
      </c>
      <c r="E502" s="13" t="s">
        <v>2222</v>
      </c>
      <c r="F502" s="75" t="s">
        <v>2031</v>
      </c>
      <c r="G502" s="75" t="s">
        <v>2042</v>
      </c>
      <c r="H502" s="104">
        <v>0.1</v>
      </c>
      <c r="I502" s="75"/>
      <c r="J502" s="107"/>
      <c r="K502" s="75">
        <v>1</v>
      </c>
      <c r="L502" s="75"/>
      <c r="M502" s="75"/>
      <c r="N502" s="75"/>
      <c r="O502" s="75"/>
      <c r="P502" s="75"/>
      <c r="Q502" s="75"/>
      <c r="R502" s="91">
        <v>0.1</v>
      </c>
      <c r="S502" s="108"/>
    </row>
    <row r="503" spans="1:19">
      <c r="A503" s="101">
        <v>498</v>
      </c>
      <c r="B503" s="75" t="s">
        <v>1918</v>
      </c>
      <c r="C503" s="102" t="s">
        <v>1919</v>
      </c>
      <c r="D503" s="105" t="s">
        <v>2223</v>
      </c>
      <c r="E503" s="13" t="s">
        <v>2224</v>
      </c>
      <c r="F503" s="75" t="s">
        <v>1922</v>
      </c>
      <c r="G503" s="75" t="s">
        <v>1923</v>
      </c>
      <c r="H503" s="104">
        <v>0.1</v>
      </c>
      <c r="I503" s="75"/>
      <c r="J503" s="107"/>
      <c r="K503" s="75">
        <v>1</v>
      </c>
      <c r="L503" s="75"/>
      <c r="M503" s="75"/>
      <c r="N503" s="75">
        <v>4</v>
      </c>
      <c r="O503" s="75"/>
      <c r="P503" s="75"/>
      <c r="Q503" s="75"/>
      <c r="R503" s="91">
        <v>0.2</v>
      </c>
      <c r="S503" s="108"/>
    </row>
    <row r="504" spans="1:19">
      <c r="A504" s="101">
        <v>499</v>
      </c>
      <c r="B504" s="75" t="s">
        <v>1918</v>
      </c>
      <c r="C504" s="102" t="s">
        <v>1919</v>
      </c>
      <c r="D504" s="105" t="s">
        <v>2223</v>
      </c>
      <c r="E504" s="13" t="s">
        <v>2224</v>
      </c>
      <c r="F504" s="75" t="s">
        <v>803</v>
      </c>
      <c r="G504" s="75" t="s">
        <v>748</v>
      </c>
      <c r="H504" s="104">
        <v>0.2</v>
      </c>
      <c r="I504" s="75"/>
      <c r="J504" s="107"/>
      <c r="K504" s="75">
        <v>2</v>
      </c>
      <c r="L504" s="75"/>
      <c r="M504" s="75"/>
      <c r="N504" s="75"/>
      <c r="O504" s="75"/>
      <c r="P504" s="75"/>
      <c r="Q504" s="75"/>
      <c r="R504" s="91">
        <v>0.3</v>
      </c>
      <c r="S504" s="108"/>
    </row>
    <row r="505" spans="1:19">
      <c r="A505" s="101">
        <v>500</v>
      </c>
      <c r="B505" s="75" t="s">
        <v>1918</v>
      </c>
      <c r="C505" s="102" t="s">
        <v>1919</v>
      </c>
      <c r="D505" s="105" t="s">
        <v>2223</v>
      </c>
      <c r="E505" s="13" t="s">
        <v>2224</v>
      </c>
      <c r="F505" s="75" t="s">
        <v>1928</v>
      </c>
      <c r="G505" s="75" t="s">
        <v>1929</v>
      </c>
      <c r="H505" s="104">
        <v>0.1</v>
      </c>
      <c r="I505" s="75"/>
      <c r="J505" s="107"/>
      <c r="K505" s="75">
        <v>1</v>
      </c>
      <c r="L505" s="75"/>
      <c r="M505" s="75"/>
      <c r="N505" s="75"/>
      <c r="O505" s="75"/>
      <c r="P505" s="75"/>
      <c r="Q505" s="75"/>
      <c r="R505" s="91">
        <v>0.1</v>
      </c>
      <c r="S505" s="108"/>
    </row>
    <row r="506" spans="1:19">
      <c r="A506" s="101">
        <v>501</v>
      </c>
      <c r="B506" s="75" t="s">
        <v>1918</v>
      </c>
      <c r="C506" s="102" t="s">
        <v>1919</v>
      </c>
      <c r="D506" s="105" t="s">
        <v>2225</v>
      </c>
      <c r="E506" s="13" t="s">
        <v>2226</v>
      </c>
      <c r="F506" s="75" t="s">
        <v>1922</v>
      </c>
      <c r="G506" s="75" t="s">
        <v>1923</v>
      </c>
      <c r="H506" s="104">
        <v>0.1</v>
      </c>
      <c r="I506" s="75"/>
      <c r="J506" s="107"/>
      <c r="K506" s="75">
        <v>1</v>
      </c>
      <c r="L506" s="75"/>
      <c r="M506" s="75"/>
      <c r="N506" s="75">
        <v>4</v>
      </c>
      <c r="O506" s="75"/>
      <c r="P506" s="75"/>
      <c r="Q506" s="75"/>
      <c r="R506" s="91">
        <v>0.2</v>
      </c>
      <c r="S506" s="108"/>
    </row>
    <row r="507" spans="1:19">
      <c r="A507" s="101">
        <v>502</v>
      </c>
      <c r="B507" s="75" t="s">
        <v>1918</v>
      </c>
      <c r="C507" s="102" t="s">
        <v>1919</v>
      </c>
      <c r="D507" s="105" t="s">
        <v>2225</v>
      </c>
      <c r="E507" s="13" t="s">
        <v>2226</v>
      </c>
      <c r="F507" s="75" t="s">
        <v>1928</v>
      </c>
      <c r="G507" s="75" t="s">
        <v>1929</v>
      </c>
      <c r="H507" s="104">
        <v>0.1</v>
      </c>
      <c r="I507" s="75"/>
      <c r="J507" s="107"/>
      <c r="K507" s="75">
        <v>1</v>
      </c>
      <c r="L507" s="75"/>
      <c r="M507" s="75"/>
      <c r="N507" s="75"/>
      <c r="O507" s="75"/>
      <c r="P507" s="75"/>
      <c r="Q507" s="75"/>
      <c r="R507" s="91">
        <v>0.1</v>
      </c>
      <c r="S507" s="108"/>
    </row>
    <row r="508" spans="1:19">
      <c r="A508" s="101">
        <v>503</v>
      </c>
      <c r="B508" s="75" t="s">
        <v>1918</v>
      </c>
      <c r="C508" s="102" t="s">
        <v>1919</v>
      </c>
      <c r="D508" s="105" t="s">
        <v>2225</v>
      </c>
      <c r="E508" s="13" t="s">
        <v>2226</v>
      </c>
      <c r="F508" s="75" t="s">
        <v>1928</v>
      </c>
      <c r="G508" s="75" t="s">
        <v>1929</v>
      </c>
      <c r="H508" s="104">
        <v>0.1</v>
      </c>
      <c r="I508" s="75"/>
      <c r="J508" s="107"/>
      <c r="K508" s="75">
        <v>1</v>
      </c>
      <c r="L508" s="75"/>
      <c r="M508" s="75"/>
      <c r="N508" s="75"/>
      <c r="O508" s="75"/>
      <c r="P508" s="75"/>
      <c r="Q508" s="75"/>
      <c r="R508" s="91">
        <v>0.1</v>
      </c>
      <c r="S508" s="108"/>
    </row>
    <row r="509" spans="1:19">
      <c r="A509" s="101">
        <v>504</v>
      </c>
      <c r="B509" s="75" t="s">
        <v>1918</v>
      </c>
      <c r="C509" s="102" t="s">
        <v>1919</v>
      </c>
      <c r="D509" s="105" t="s">
        <v>2225</v>
      </c>
      <c r="E509" s="13" t="s">
        <v>2226</v>
      </c>
      <c r="F509" s="75" t="s">
        <v>1939</v>
      </c>
      <c r="G509" s="75" t="s">
        <v>2042</v>
      </c>
      <c r="H509" s="104">
        <v>1</v>
      </c>
      <c r="I509" s="75"/>
      <c r="J509" s="107"/>
      <c r="K509" s="75">
        <v>2</v>
      </c>
      <c r="L509" s="75"/>
      <c r="M509" s="75"/>
      <c r="N509" s="75"/>
      <c r="O509" s="75"/>
      <c r="P509" s="75"/>
      <c r="Q509" s="75"/>
      <c r="R509" s="91">
        <v>0.3</v>
      </c>
      <c r="S509" s="108"/>
    </row>
    <row r="510" spans="1:19">
      <c r="A510" s="101">
        <v>505</v>
      </c>
      <c r="B510" s="75" t="s">
        <v>1918</v>
      </c>
      <c r="C510" s="102" t="s">
        <v>1919</v>
      </c>
      <c r="D510" s="105" t="s">
        <v>2227</v>
      </c>
      <c r="E510" s="13" t="s">
        <v>2228</v>
      </c>
      <c r="F510" s="75" t="s">
        <v>1922</v>
      </c>
      <c r="G510" s="75" t="s">
        <v>1923</v>
      </c>
      <c r="H510" s="104">
        <v>0.1</v>
      </c>
      <c r="I510" s="75"/>
      <c r="J510" s="107"/>
      <c r="K510" s="75">
        <v>1</v>
      </c>
      <c r="L510" s="75"/>
      <c r="M510" s="75"/>
      <c r="N510" s="75">
        <v>4</v>
      </c>
      <c r="O510" s="75"/>
      <c r="P510" s="75"/>
      <c r="Q510" s="75"/>
      <c r="R510" s="91">
        <v>0.2</v>
      </c>
      <c r="S510" s="108"/>
    </row>
    <row r="511" spans="1:19">
      <c r="A511" s="101">
        <v>506</v>
      </c>
      <c r="B511" s="75" t="s">
        <v>1918</v>
      </c>
      <c r="C511" s="102" t="s">
        <v>1919</v>
      </c>
      <c r="D511" s="105" t="s">
        <v>2227</v>
      </c>
      <c r="E511" s="13" t="s">
        <v>2228</v>
      </c>
      <c r="F511" s="75" t="s">
        <v>813</v>
      </c>
      <c r="G511" s="75" t="s">
        <v>828</v>
      </c>
      <c r="H511" s="104">
        <v>0.2</v>
      </c>
      <c r="I511" s="75"/>
      <c r="J511" s="107"/>
      <c r="K511" s="75">
        <v>2</v>
      </c>
      <c r="L511" s="75"/>
      <c r="M511" s="75"/>
      <c r="N511" s="75"/>
      <c r="O511" s="75"/>
      <c r="P511" s="75"/>
      <c r="Q511" s="75"/>
      <c r="R511" s="91">
        <v>0.3</v>
      </c>
      <c r="S511" s="108"/>
    </row>
    <row r="512" spans="1:19">
      <c r="A512" s="101">
        <v>507</v>
      </c>
      <c r="B512" s="75" t="s">
        <v>1918</v>
      </c>
      <c r="C512" s="102" t="s">
        <v>1919</v>
      </c>
      <c r="D512" s="105" t="s">
        <v>2227</v>
      </c>
      <c r="E512" s="13" t="s">
        <v>2228</v>
      </c>
      <c r="F512" s="75" t="s">
        <v>806</v>
      </c>
      <c r="G512" s="75" t="s">
        <v>800</v>
      </c>
      <c r="H512" s="104">
        <v>0.2</v>
      </c>
      <c r="I512" s="75"/>
      <c r="J512" s="107"/>
      <c r="K512" s="75">
        <v>2</v>
      </c>
      <c r="L512" s="75"/>
      <c r="M512" s="75"/>
      <c r="N512" s="75"/>
      <c r="O512" s="75"/>
      <c r="P512" s="75"/>
      <c r="Q512" s="75"/>
      <c r="R512" s="91">
        <v>0.3</v>
      </c>
      <c r="S512" s="108"/>
    </row>
    <row r="513" spans="1:19">
      <c r="A513" s="101">
        <v>508</v>
      </c>
      <c r="B513" s="75" t="s">
        <v>1918</v>
      </c>
      <c r="C513" s="102" t="s">
        <v>1919</v>
      </c>
      <c r="D513" s="105" t="s">
        <v>2227</v>
      </c>
      <c r="E513" s="13" t="s">
        <v>2228</v>
      </c>
      <c r="F513" s="75" t="s">
        <v>803</v>
      </c>
      <c r="G513" s="75" t="s">
        <v>1924</v>
      </c>
      <c r="H513" s="104">
        <v>0.1</v>
      </c>
      <c r="I513" s="75"/>
      <c r="J513" s="107"/>
      <c r="K513" s="75">
        <v>1</v>
      </c>
      <c r="L513" s="75"/>
      <c r="M513" s="75"/>
      <c r="N513" s="75"/>
      <c r="O513" s="75"/>
      <c r="P513" s="75"/>
      <c r="Q513" s="75"/>
      <c r="R513" s="91">
        <v>0.1</v>
      </c>
      <c r="S513" s="108"/>
    </row>
    <row r="514" spans="1:19">
      <c r="A514" s="101">
        <v>509</v>
      </c>
      <c r="B514" s="75" t="s">
        <v>1918</v>
      </c>
      <c r="C514" s="102" t="s">
        <v>1919</v>
      </c>
      <c r="D514" s="105" t="s">
        <v>2227</v>
      </c>
      <c r="E514" s="13" t="s">
        <v>2228</v>
      </c>
      <c r="F514" s="75" t="s">
        <v>752</v>
      </c>
      <c r="G514" s="75" t="s">
        <v>1926</v>
      </c>
      <c r="H514" s="104">
        <v>0.1</v>
      </c>
      <c r="I514" s="75"/>
      <c r="J514" s="107"/>
      <c r="K514" s="75">
        <v>2</v>
      </c>
      <c r="L514" s="75"/>
      <c r="M514" s="75"/>
      <c r="N514" s="75"/>
      <c r="O514" s="75"/>
      <c r="P514" s="75"/>
      <c r="Q514" s="75"/>
      <c r="R514" s="91">
        <v>0.3</v>
      </c>
      <c r="S514" s="108"/>
    </row>
    <row r="515" spans="1:19">
      <c r="A515" s="101">
        <v>510</v>
      </c>
      <c r="B515" s="75" t="s">
        <v>1918</v>
      </c>
      <c r="C515" s="102" t="s">
        <v>1919</v>
      </c>
      <c r="D515" s="105" t="s">
        <v>2227</v>
      </c>
      <c r="E515" s="13" t="s">
        <v>2228</v>
      </c>
      <c r="F515" s="75" t="s">
        <v>2007</v>
      </c>
      <c r="G515" s="75" t="s">
        <v>1928</v>
      </c>
      <c r="H515" s="104">
        <v>0.1</v>
      </c>
      <c r="I515" s="75"/>
      <c r="J515" s="107"/>
      <c r="K515" s="75">
        <v>2</v>
      </c>
      <c r="L515" s="75"/>
      <c r="M515" s="75"/>
      <c r="N515" s="75"/>
      <c r="O515" s="75"/>
      <c r="P515" s="75"/>
      <c r="Q515" s="75"/>
      <c r="R515" s="91">
        <v>0.3</v>
      </c>
      <c r="S515" s="108"/>
    </row>
    <row r="516" spans="1:19">
      <c r="A516" s="101">
        <v>511</v>
      </c>
      <c r="B516" s="75" t="s">
        <v>1918</v>
      </c>
      <c r="C516" s="102" t="s">
        <v>1919</v>
      </c>
      <c r="D516" s="105" t="s">
        <v>2227</v>
      </c>
      <c r="E516" s="13" t="s">
        <v>2228</v>
      </c>
      <c r="F516" s="75" t="s">
        <v>1928</v>
      </c>
      <c r="G516" s="75" t="s">
        <v>1929</v>
      </c>
      <c r="H516" s="104">
        <v>0.1</v>
      </c>
      <c r="I516" s="75"/>
      <c r="J516" s="107"/>
      <c r="K516" s="75">
        <v>1</v>
      </c>
      <c r="L516" s="75"/>
      <c r="M516" s="75"/>
      <c r="N516" s="75"/>
      <c r="O516" s="75"/>
      <c r="P516" s="75"/>
      <c r="Q516" s="75"/>
      <c r="R516" s="91">
        <v>0.1</v>
      </c>
      <c r="S516" s="108"/>
    </row>
    <row r="517" spans="1:19">
      <c r="A517" s="101">
        <v>512</v>
      </c>
      <c r="B517" s="75" t="s">
        <v>1918</v>
      </c>
      <c r="C517" s="102" t="s">
        <v>1919</v>
      </c>
      <c r="D517" s="105" t="s">
        <v>2229</v>
      </c>
      <c r="E517" s="13" t="s">
        <v>2230</v>
      </c>
      <c r="F517" s="75" t="s">
        <v>1922</v>
      </c>
      <c r="G517" s="75" t="s">
        <v>1923</v>
      </c>
      <c r="H517" s="104">
        <v>0.1</v>
      </c>
      <c r="I517" s="75"/>
      <c r="J517" s="107"/>
      <c r="K517" s="75">
        <v>1</v>
      </c>
      <c r="L517" s="75"/>
      <c r="M517" s="75"/>
      <c r="N517" s="75">
        <v>4</v>
      </c>
      <c r="O517" s="75"/>
      <c r="P517" s="75"/>
      <c r="Q517" s="75"/>
      <c r="R517" s="91">
        <v>0.2</v>
      </c>
      <c r="S517" s="108"/>
    </row>
    <row r="518" spans="1:19">
      <c r="A518" s="101">
        <v>513</v>
      </c>
      <c r="B518" s="75" t="s">
        <v>1918</v>
      </c>
      <c r="C518" s="102" t="s">
        <v>1919</v>
      </c>
      <c r="D518" s="105" t="s">
        <v>2229</v>
      </c>
      <c r="E518" s="13" t="s">
        <v>2230</v>
      </c>
      <c r="F518" s="75" t="s">
        <v>1923</v>
      </c>
      <c r="G518" s="75" t="s">
        <v>813</v>
      </c>
      <c r="H518" s="104">
        <v>0.1</v>
      </c>
      <c r="I518" s="75"/>
      <c r="J518" s="107"/>
      <c r="K518" s="75">
        <v>2</v>
      </c>
      <c r="L518" s="75"/>
      <c r="M518" s="75"/>
      <c r="N518" s="75"/>
      <c r="O518" s="75"/>
      <c r="P518" s="75"/>
      <c r="Q518" s="75"/>
      <c r="R518" s="91">
        <v>0.3</v>
      </c>
      <c r="S518" s="108"/>
    </row>
    <row r="519" spans="1:19">
      <c r="A519" s="101">
        <v>514</v>
      </c>
      <c r="B519" s="75" t="s">
        <v>1918</v>
      </c>
      <c r="C519" s="102" t="s">
        <v>1919</v>
      </c>
      <c r="D519" s="105" t="s">
        <v>2229</v>
      </c>
      <c r="E519" s="13" t="s">
        <v>2230</v>
      </c>
      <c r="F519" s="75" t="s">
        <v>761</v>
      </c>
      <c r="G519" s="75" t="s">
        <v>1924</v>
      </c>
      <c r="H519" s="104">
        <v>0.9</v>
      </c>
      <c r="I519" s="75"/>
      <c r="J519" s="107"/>
      <c r="K519" s="75">
        <v>2</v>
      </c>
      <c r="L519" s="75"/>
      <c r="M519" s="75"/>
      <c r="N519" s="75"/>
      <c r="O519" s="75"/>
      <c r="P519" s="75"/>
      <c r="Q519" s="75"/>
      <c r="R519" s="91">
        <v>0.3</v>
      </c>
      <c r="S519" s="108"/>
    </row>
    <row r="520" spans="1:19">
      <c r="A520" s="101">
        <v>515</v>
      </c>
      <c r="B520" s="75" t="s">
        <v>1918</v>
      </c>
      <c r="C520" s="102" t="s">
        <v>1919</v>
      </c>
      <c r="D520" s="105" t="s">
        <v>2231</v>
      </c>
      <c r="E520" s="13" t="s">
        <v>2232</v>
      </c>
      <c r="F520" s="75" t="s">
        <v>1922</v>
      </c>
      <c r="G520" s="75" t="s">
        <v>1923</v>
      </c>
      <c r="H520" s="104">
        <v>0.1</v>
      </c>
      <c r="I520" s="75"/>
      <c r="J520" s="107"/>
      <c r="K520" s="75">
        <v>1</v>
      </c>
      <c r="L520" s="75"/>
      <c r="M520" s="75"/>
      <c r="N520" s="75">
        <v>4</v>
      </c>
      <c r="O520" s="75"/>
      <c r="P520" s="75"/>
      <c r="Q520" s="75"/>
      <c r="R520" s="91">
        <v>0.2</v>
      </c>
      <c r="S520" s="108"/>
    </row>
    <row r="521" spans="1:19">
      <c r="A521" s="101">
        <v>516</v>
      </c>
      <c r="B521" s="75" t="s">
        <v>1918</v>
      </c>
      <c r="C521" s="102" t="s">
        <v>1919</v>
      </c>
      <c r="D521" s="105" t="s">
        <v>2231</v>
      </c>
      <c r="E521" s="13" t="s">
        <v>2232</v>
      </c>
      <c r="F521" s="75" t="s">
        <v>761</v>
      </c>
      <c r="G521" s="75" t="s">
        <v>1924</v>
      </c>
      <c r="H521" s="104">
        <v>0.9</v>
      </c>
      <c r="I521" s="75"/>
      <c r="J521" s="107"/>
      <c r="K521" s="75">
        <v>2</v>
      </c>
      <c r="L521" s="75"/>
      <c r="M521" s="75"/>
      <c r="N521" s="75"/>
      <c r="O521" s="75"/>
      <c r="P521" s="75"/>
      <c r="Q521" s="75"/>
      <c r="R521" s="91">
        <v>0.3</v>
      </c>
      <c r="S521" s="108"/>
    </row>
    <row r="522" spans="1:19">
      <c r="A522" s="101">
        <v>517</v>
      </c>
      <c r="B522" s="75" t="s">
        <v>1918</v>
      </c>
      <c r="C522" s="102" t="s">
        <v>1919</v>
      </c>
      <c r="D522" s="105" t="s">
        <v>2231</v>
      </c>
      <c r="E522" s="13" t="s">
        <v>2232</v>
      </c>
      <c r="F522" s="75" t="s">
        <v>1924</v>
      </c>
      <c r="G522" s="75" t="s">
        <v>748</v>
      </c>
      <c r="H522" s="104">
        <v>0.1</v>
      </c>
      <c r="I522" s="75"/>
      <c r="J522" s="107"/>
      <c r="K522" s="75">
        <v>1</v>
      </c>
      <c r="L522" s="75"/>
      <c r="M522" s="75"/>
      <c r="N522" s="75"/>
      <c r="O522" s="75"/>
      <c r="P522" s="75"/>
      <c r="Q522" s="75"/>
      <c r="R522" s="91">
        <v>0.1</v>
      </c>
      <c r="S522" s="108"/>
    </row>
    <row r="523" spans="1:19">
      <c r="A523" s="101">
        <v>518</v>
      </c>
      <c r="B523" s="75" t="s">
        <v>1918</v>
      </c>
      <c r="C523" s="102" t="s">
        <v>1919</v>
      </c>
      <c r="D523" s="105" t="s">
        <v>2233</v>
      </c>
      <c r="E523" s="13" t="s">
        <v>2234</v>
      </c>
      <c r="F523" s="75" t="s">
        <v>1922</v>
      </c>
      <c r="G523" s="75" t="s">
        <v>1923</v>
      </c>
      <c r="H523" s="104">
        <v>0.1</v>
      </c>
      <c r="I523" s="75"/>
      <c r="J523" s="107"/>
      <c r="K523" s="75">
        <v>1</v>
      </c>
      <c r="L523" s="75"/>
      <c r="M523" s="75"/>
      <c r="N523" s="75">
        <v>4</v>
      </c>
      <c r="O523" s="75"/>
      <c r="P523" s="75"/>
      <c r="Q523" s="75"/>
      <c r="R523" s="91">
        <v>0.2</v>
      </c>
      <c r="S523" s="108"/>
    </row>
    <row r="524" spans="1:19">
      <c r="A524" s="101">
        <v>519</v>
      </c>
      <c r="B524" s="75" t="s">
        <v>1918</v>
      </c>
      <c r="C524" s="102" t="s">
        <v>1919</v>
      </c>
      <c r="D524" s="105" t="s">
        <v>2233</v>
      </c>
      <c r="E524" s="13" t="s">
        <v>2234</v>
      </c>
      <c r="F524" s="75" t="s">
        <v>813</v>
      </c>
      <c r="G524" s="75" t="s">
        <v>800</v>
      </c>
      <c r="H524" s="104">
        <v>0.7</v>
      </c>
      <c r="I524" s="75"/>
      <c r="J524" s="107"/>
      <c r="K524" s="75">
        <v>2</v>
      </c>
      <c r="L524" s="75"/>
      <c r="M524" s="75"/>
      <c r="N524" s="75"/>
      <c r="O524" s="75"/>
      <c r="P524" s="75"/>
      <c r="Q524" s="75"/>
      <c r="R524" s="91">
        <v>0.3</v>
      </c>
      <c r="S524" s="108"/>
    </row>
    <row r="525" spans="1:19">
      <c r="A525" s="101">
        <v>520</v>
      </c>
      <c r="B525" s="75" t="s">
        <v>1918</v>
      </c>
      <c r="C525" s="102" t="s">
        <v>1919</v>
      </c>
      <c r="D525" s="105" t="s">
        <v>2233</v>
      </c>
      <c r="E525" s="13" t="s">
        <v>2234</v>
      </c>
      <c r="F525" s="75" t="s">
        <v>800</v>
      </c>
      <c r="G525" s="75" t="s">
        <v>801</v>
      </c>
      <c r="H525" s="104">
        <v>0.1</v>
      </c>
      <c r="I525" s="75"/>
      <c r="J525" s="107"/>
      <c r="K525" s="75">
        <v>1</v>
      </c>
      <c r="L525" s="75"/>
      <c r="M525" s="75"/>
      <c r="N525" s="75"/>
      <c r="O525" s="75"/>
      <c r="P525" s="75"/>
      <c r="Q525" s="75"/>
      <c r="R525" s="91">
        <v>0.1</v>
      </c>
      <c r="S525" s="108"/>
    </row>
    <row r="526" spans="1:19">
      <c r="A526" s="101">
        <v>521</v>
      </c>
      <c r="B526" s="75" t="s">
        <v>1918</v>
      </c>
      <c r="C526" s="102" t="s">
        <v>1919</v>
      </c>
      <c r="D526" s="105" t="s">
        <v>2235</v>
      </c>
      <c r="E526" s="13" t="s">
        <v>1973</v>
      </c>
      <c r="F526" s="75" t="s">
        <v>1922</v>
      </c>
      <c r="G526" s="75" t="s">
        <v>1923</v>
      </c>
      <c r="H526" s="104">
        <v>0.1</v>
      </c>
      <c r="I526" s="75"/>
      <c r="J526" s="107"/>
      <c r="K526" s="75">
        <v>1</v>
      </c>
      <c r="L526" s="75"/>
      <c r="M526" s="75"/>
      <c r="N526" s="75">
        <v>4</v>
      </c>
      <c r="O526" s="75"/>
      <c r="P526" s="75"/>
      <c r="Q526" s="75"/>
      <c r="R526" s="91">
        <v>0.2</v>
      </c>
      <c r="S526" s="108"/>
    </row>
    <row r="527" spans="1:19">
      <c r="A527" s="101">
        <v>522</v>
      </c>
      <c r="B527" s="75" t="s">
        <v>1918</v>
      </c>
      <c r="C527" s="102" t="s">
        <v>1919</v>
      </c>
      <c r="D527" s="105" t="s">
        <v>2235</v>
      </c>
      <c r="E527" s="13" t="s">
        <v>1973</v>
      </c>
      <c r="F527" s="75" t="s">
        <v>800</v>
      </c>
      <c r="G527" s="75" t="s">
        <v>801</v>
      </c>
      <c r="H527" s="104">
        <v>0.1</v>
      </c>
      <c r="I527" s="75"/>
      <c r="J527" s="107"/>
      <c r="K527" s="75">
        <v>2</v>
      </c>
      <c r="L527" s="75"/>
      <c r="M527" s="75"/>
      <c r="N527" s="75"/>
      <c r="O527" s="75"/>
      <c r="P527" s="75"/>
      <c r="Q527" s="75"/>
      <c r="R527" s="91">
        <v>0.3</v>
      </c>
      <c r="S527" s="108"/>
    </row>
    <row r="528" spans="1:19">
      <c r="A528" s="101">
        <v>523</v>
      </c>
      <c r="B528" s="75" t="s">
        <v>1918</v>
      </c>
      <c r="C528" s="102" t="s">
        <v>1919</v>
      </c>
      <c r="D528" s="105" t="s">
        <v>2235</v>
      </c>
      <c r="E528" s="13" t="s">
        <v>1973</v>
      </c>
      <c r="F528" s="75" t="s">
        <v>1946</v>
      </c>
      <c r="G528" s="75" t="s">
        <v>811</v>
      </c>
      <c r="H528" s="104">
        <v>0.1</v>
      </c>
      <c r="I528" s="75"/>
      <c r="J528" s="107"/>
      <c r="K528" s="75">
        <v>1</v>
      </c>
      <c r="L528" s="75"/>
      <c r="M528" s="75"/>
      <c r="N528" s="75"/>
      <c r="O528" s="75"/>
      <c r="P528" s="75"/>
      <c r="Q528" s="75"/>
      <c r="R528" s="91">
        <v>0.1</v>
      </c>
      <c r="S528" s="108"/>
    </row>
    <row r="529" spans="1:19">
      <c r="A529" s="101">
        <v>524</v>
      </c>
      <c r="B529" s="75" t="s">
        <v>1918</v>
      </c>
      <c r="C529" s="102" t="s">
        <v>1919</v>
      </c>
      <c r="D529" s="105" t="s">
        <v>2235</v>
      </c>
      <c r="E529" s="13" t="s">
        <v>1973</v>
      </c>
      <c r="F529" s="75" t="s">
        <v>1946</v>
      </c>
      <c r="G529" s="75" t="s">
        <v>811</v>
      </c>
      <c r="H529" s="104">
        <v>0.1</v>
      </c>
      <c r="I529" s="75"/>
      <c r="J529" s="107"/>
      <c r="K529" s="75">
        <v>2</v>
      </c>
      <c r="L529" s="75"/>
      <c r="M529" s="75"/>
      <c r="N529" s="75"/>
      <c r="O529" s="75"/>
      <c r="P529" s="75"/>
      <c r="Q529" s="75"/>
      <c r="R529" s="91">
        <v>0.3</v>
      </c>
      <c r="S529" s="108"/>
    </row>
    <row r="530" spans="1:19">
      <c r="A530" s="101">
        <v>525</v>
      </c>
      <c r="B530" s="75" t="s">
        <v>1918</v>
      </c>
      <c r="C530" s="102" t="s">
        <v>1919</v>
      </c>
      <c r="D530" s="105" t="s">
        <v>2235</v>
      </c>
      <c r="E530" s="13" t="s">
        <v>1973</v>
      </c>
      <c r="F530" s="75" t="s">
        <v>1928</v>
      </c>
      <c r="G530" s="75" t="s">
        <v>1990</v>
      </c>
      <c r="H530" s="104">
        <v>0.9</v>
      </c>
      <c r="I530" s="75"/>
      <c r="J530" s="107"/>
      <c r="K530" s="75">
        <v>2</v>
      </c>
      <c r="L530" s="75"/>
      <c r="M530" s="75"/>
      <c r="N530" s="75"/>
      <c r="O530" s="75"/>
      <c r="P530" s="75"/>
      <c r="Q530" s="75"/>
      <c r="R530" s="91">
        <v>0.3</v>
      </c>
      <c r="S530" s="108"/>
    </row>
    <row r="531" spans="1:19">
      <c r="A531" s="101">
        <v>526</v>
      </c>
      <c r="B531" s="75" t="s">
        <v>1918</v>
      </c>
      <c r="C531" s="102" t="s">
        <v>1919</v>
      </c>
      <c r="D531" s="105" t="s">
        <v>2235</v>
      </c>
      <c r="E531" s="13" t="s">
        <v>1973</v>
      </c>
      <c r="F531" s="75" t="s">
        <v>1990</v>
      </c>
      <c r="G531" s="75" t="s">
        <v>1959</v>
      </c>
      <c r="H531" s="104">
        <v>0.1</v>
      </c>
      <c r="I531" s="75"/>
      <c r="J531" s="107"/>
      <c r="K531" s="75">
        <v>1</v>
      </c>
      <c r="L531" s="75"/>
      <c r="M531" s="75"/>
      <c r="N531" s="75"/>
      <c r="O531" s="75"/>
      <c r="P531" s="75"/>
      <c r="Q531" s="75"/>
      <c r="R531" s="91">
        <v>0.1</v>
      </c>
      <c r="S531" s="108"/>
    </row>
    <row r="532" spans="1:19">
      <c r="A532" s="101">
        <v>527</v>
      </c>
      <c r="B532" s="75" t="s">
        <v>1918</v>
      </c>
      <c r="C532" s="102" t="s">
        <v>1919</v>
      </c>
      <c r="D532" s="105" t="s">
        <v>2236</v>
      </c>
      <c r="E532" s="13" t="s">
        <v>2237</v>
      </c>
      <c r="F532" s="75" t="s">
        <v>1922</v>
      </c>
      <c r="G532" s="75" t="s">
        <v>1923</v>
      </c>
      <c r="H532" s="104">
        <v>0.1</v>
      </c>
      <c r="I532" s="75"/>
      <c r="J532" s="107"/>
      <c r="K532" s="75">
        <v>1</v>
      </c>
      <c r="L532" s="75"/>
      <c r="M532" s="75"/>
      <c r="N532" s="75">
        <v>4</v>
      </c>
      <c r="O532" s="75"/>
      <c r="P532" s="75"/>
      <c r="Q532" s="75"/>
      <c r="R532" s="91">
        <v>0.2</v>
      </c>
      <c r="S532" s="108"/>
    </row>
    <row r="533" spans="1:19">
      <c r="A533" s="101">
        <v>528</v>
      </c>
      <c r="B533" s="75" t="s">
        <v>1918</v>
      </c>
      <c r="C533" s="102" t="s">
        <v>1919</v>
      </c>
      <c r="D533" s="105" t="s">
        <v>2236</v>
      </c>
      <c r="E533" s="13" t="s">
        <v>2237</v>
      </c>
      <c r="F533" s="75" t="s">
        <v>828</v>
      </c>
      <c r="G533" s="75" t="s">
        <v>1924</v>
      </c>
      <c r="H533" s="104">
        <v>0.8</v>
      </c>
      <c r="I533" s="75"/>
      <c r="J533" s="107"/>
      <c r="K533" s="75">
        <v>2</v>
      </c>
      <c r="L533" s="75"/>
      <c r="M533" s="75"/>
      <c r="N533" s="75"/>
      <c r="O533" s="75"/>
      <c r="P533" s="75"/>
      <c r="Q533" s="75"/>
      <c r="R533" s="91">
        <v>0.3</v>
      </c>
      <c r="S533" s="108"/>
    </row>
    <row r="534" spans="1:19">
      <c r="A534" s="101">
        <v>529</v>
      </c>
      <c r="B534" s="75" t="s">
        <v>1918</v>
      </c>
      <c r="C534" s="102" t="s">
        <v>1919</v>
      </c>
      <c r="D534" s="105" t="s">
        <v>2236</v>
      </c>
      <c r="E534" s="13" t="s">
        <v>2237</v>
      </c>
      <c r="F534" s="75" t="s">
        <v>749</v>
      </c>
      <c r="G534" s="75" t="s">
        <v>752</v>
      </c>
      <c r="H534" s="104">
        <v>0.5</v>
      </c>
      <c r="I534" s="75"/>
      <c r="J534" s="107"/>
      <c r="K534" s="75">
        <v>2</v>
      </c>
      <c r="L534" s="75"/>
      <c r="M534" s="75"/>
      <c r="N534" s="75"/>
      <c r="O534" s="75"/>
      <c r="P534" s="75"/>
      <c r="Q534" s="75"/>
      <c r="R534" s="91">
        <v>0.3</v>
      </c>
      <c r="S534" s="108"/>
    </row>
    <row r="535" spans="1:19">
      <c r="A535" s="101">
        <v>530</v>
      </c>
      <c r="B535" s="75" t="s">
        <v>1918</v>
      </c>
      <c r="C535" s="102" t="s">
        <v>1919</v>
      </c>
      <c r="D535" s="105" t="s">
        <v>2236</v>
      </c>
      <c r="E535" s="13" t="s">
        <v>2237</v>
      </c>
      <c r="F535" s="75" t="s">
        <v>1937</v>
      </c>
      <c r="G535" s="75" t="s">
        <v>2007</v>
      </c>
      <c r="H535" s="104">
        <v>0.1</v>
      </c>
      <c r="I535" s="75"/>
      <c r="J535" s="107"/>
      <c r="K535" s="75">
        <v>1</v>
      </c>
      <c r="L535" s="75"/>
      <c r="M535" s="75"/>
      <c r="N535" s="75"/>
      <c r="O535" s="75"/>
      <c r="P535" s="75"/>
      <c r="Q535" s="75"/>
      <c r="R535" s="91">
        <v>0.1</v>
      </c>
      <c r="S535" s="108"/>
    </row>
    <row r="536" spans="1:19">
      <c r="A536" s="101">
        <v>531</v>
      </c>
      <c r="B536" s="75" t="s">
        <v>1918</v>
      </c>
      <c r="C536" s="102" t="s">
        <v>1919</v>
      </c>
      <c r="D536" s="105" t="s">
        <v>2238</v>
      </c>
      <c r="E536" s="13" t="s">
        <v>2239</v>
      </c>
      <c r="F536" s="75" t="s">
        <v>1922</v>
      </c>
      <c r="G536" s="75" t="s">
        <v>1923</v>
      </c>
      <c r="H536" s="104">
        <v>0.1</v>
      </c>
      <c r="I536" s="75"/>
      <c r="J536" s="107"/>
      <c r="K536" s="75">
        <v>1</v>
      </c>
      <c r="L536" s="75"/>
      <c r="M536" s="75"/>
      <c r="N536" s="75"/>
      <c r="O536" s="75"/>
      <c r="P536" s="75"/>
      <c r="Q536" s="75"/>
      <c r="R536" s="91">
        <v>0.1</v>
      </c>
      <c r="S536" s="108"/>
    </row>
    <row r="537" spans="1:19">
      <c r="A537" s="101">
        <v>532</v>
      </c>
      <c r="B537" s="75" t="s">
        <v>1918</v>
      </c>
      <c r="C537" s="102" t="s">
        <v>1919</v>
      </c>
      <c r="D537" s="105" t="s">
        <v>2238</v>
      </c>
      <c r="E537" s="13" t="s">
        <v>2239</v>
      </c>
      <c r="F537" s="75" t="s">
        <v>1923</v>
      </c>
      <c r="G537" s="75" t="s">
        <v>813</v>
      </c>
      <c r="H537" s="104">
        <v>0.1</v>
      </c>
      <c r="I537" s="75"/>
      <c r="J537" s="107"/>
      <c r="K537" s="75">
        <v>2</v>
      </c>
      <c r="L537" s="75"/>
      <c r="M537" s="75"/>
      <c r="N537" s="75"/>
      <c r="O537" s="75"/>
      <c r="P537" s="75"/>
      <c r="Q537" s="75"/>
      <c r="R537" s="91">
        <v>0.3</v>
      </c>
      <c r="S537" s="108"/>
    </row>
    <row r="538" spans="1:19">
      <c r="A538" s="101">
        <v>533</v>
      </c>
      <c r="B538" s="75" t="s">
        <v>1918</v>
      </c>
      <c r="C538" s="102" t="s">
        <v>1919</v>
      </c>
      <c r="D538" s="105" t="s">
        <v>2238</v>
      </c>
      <c r="E538" s="13" t="s">
        <v>2239</v>
      </c>
      <c r="F538" s="75" t="s">
        <v>766</v>
      </c>
      <c r="G538" s="75" t="s">
        <v>1924</v>
      </c>
      <c r="H538" s="104">
        <v>0.4</v>
      </c>
      <c r="I538" s="75"/>
      <c r="J538" s="107"/>
      <c r="K538" s="75">
        <v>2</v>
      </c>
      <c r="L538" s="75"/>
      <c r="M538" s="75"/>
      <c r="N538" s="75"/>
      <c r="O538" s="75"/>
      <c r="P538" s="75"/>
      <c r="Q538" s="75"/>
      <c r="R538" s="91">
        <v>0.3</v>
      </c>
      <c r="S538" s="108"/>
    </row>
    <row r="539" spans="1:19">
      <c r="A539" s="101">
        <v>534</v>
      </c>
      <c r="B539" s="75" t="s">
        <v>1918</v>
      </c>
      <c r="C539" s="102" t="s">
        <v>1919</v>
      </c>
      <c r="D539" s="105" t="s">
        <v>2238</v>
      </c>
      <c r="E539" s="13" t="s">
        <v>2239</v>
      </c>
      <c r="F539" s="75" t="s">
        <v>1924</v>
      </c>
      <c r="G539" s="75" t="s">
        <v>749</v>
      </c>
      <c r="H539" s="104">
        <v>0.3</v>
      </c>
      <c r="I539" s="75"/>
      <c r="J539" s="107"/>
      <c r="K539" s="75">
        <v>2</v>
      </c>
      <c r="L539" s="75"/>
      <c r="M539" s="75"/>
      <c r="N539" s="75"/>
      <c r="O539" s="75"/>
      <c r="P539" s="75"/>
      <c r="Q539" s="75"/>
      <c r="R539" s="91">
        <v>0.3</v>
      </c>
      <c r="S539" s="108"/>
    </row>
    <row r="540" spans="1:19">
      <c r="A540" s="101">
        <v>535</v>
      </c>
      <c r="B540" s="75" t="s">
        <v>1918</v>
      </c>
      <c r="C540" s="102" t="s">
        <v>1919</v>
      </c>
      <c r="D540" s="105" t="s">
        <v>2240</v>
      </c>
      <c r="E540" s="13" t="s">
        <v>2241</v>
      </c>
      <c r="F540" s="75" t="s">
        <v>1922</v>
      </c>
      <c r="G540" s="75" t="s">
        <v>1923</v>
      </c>
      <c r="H540" s="104">
        <v>0.1</v>
      </c>
      <c r="I540" s="75"/>
      <c r="J540" s="107"/>
      <c r="K540" s="75">
        <v>1</v>
      </c>
      <c r="L540" s="75"/>
      <c r="M540" s="75"/>
      <c r="N540" s="75"/>
      <c r="O540" s="75"/>
      <c r="P540" s="75"/>
      <c r="Q540" s="75"/>
      <c r="R540" s="91">
        <v>0.1</v>
      </c>
      <c r="S540" s="108"/>
    </row>
    <row r="541" spans="1:19">
      <c r="A541" s="101">
        <v>536</v>
      </c>
      <c r="B541" s="75" t="s">
        <v>1918</v>
      </c>
      <c r="C541" s="102" t="s">
        <v>1919</v>
      </c>
      <c r="D541" s="105" t="s">
        <v>2240</v>
      </c>
      <c r="E541" s="13" t="s">
        <v>2241</v>
      </c>
      <c r="F541" s="75" t="s">
        <v>806</v>
      </c>
      <c r="G541" s="75" t="s">
        <v>766</v>
      </c>
      <c r="H541" s="104">
        <v>0.1</v>
      </c>
      <c r="I541" s="75"/>
      <c r="J541" s="107"/>
      <c r="K541" s="75">
        <v>2</v>
      </c>
      <c r="L541" s="75"/>
      <c r="M541" s="75"/>
      <c r="N541" s="75"/>
      <c r="O541" s="75"/>
      <c r="P541" s="75"/>
      <c r="Q541" s="75"/>
      <c r="R541" s="91">
        <v>0.3</v>
      </c>
      <c r="S541" s="108"/>
    </row>
    <row r="542" spans="1:19">
      <c r="A542" s="101">
        <v>537</v>
      </c>
      <c r="B542" s="75" t="s">
        <v>1918</v>
      </c>
      <c r="C542" s="102" t="s">
        <v>1919</v>
      </c>
      <c r="D542" s="105" t="s">
        <v>2240</v>
      </c>
      <c r="E542" s="13" t="s">
        <v>2241</v>
      </c>
      <c r="F542" s="75" t="s">
        <v>1924</v>
      </c>
      <c r="G542" s="75" t="s">
        <v>748</v>
      </c>
      <c r="H542" s="104">
        <v>0.1</v>
      </c>
      <c r="I542" s="75"/>
      <c r="J542" s="107"/>
      <c r="K542" s="75">
        <v>1</v>
      </c>
      <c r="L542" s="75"/>
      <c r="M542" s="75"/>
      <c r="N542" s="75"/>
      <c r="O542" s="75"/>
      <c r="P542" s="75"/>
      <c r="Q542" s="75"/>
      <c r="R542" s="91">
        <v>0.1</v>
      </c>
      <c r="S542" s="108"/>
    </row>
    <row r="543" spans="1:19">
      <c r="A543" s="101">
        <v>538</v>
      </c>
      <c r="B543" s="75" t="s">
        <v>1918</v>
      </c>
      <c r="C543" s="102" t="s">
        <v>1919</v>
      </c>
      <c r="D543" s="105" t="s">
        <v>2242</v>
      </c>
      <c r="E543" s="13" t="s">
        <v>2243</v>
      </c>
      <c r="F543" s="75" t="s">
        <v>1922</v>
      </c>
      <c r="G543" s="75" t="s">
        <v>1923</v>
      </c>
      <c r="H543" s="104">
        <v>0.1</v>
      </c>
      <c r="I543" s="75"/>
      <c r="J543" s="107"/>
      <c r="K543" s="75">
        <v>1</v>
      </c>
      <c r="L543" s="75"/>
      <c r="M543" s="75"/>
      <c r="N543" s="75"/>
      <c r="O543" s="75"/>
      <c r="P543" s="75"/>
      <c r="Q543" s="75"/>
      <c r="R543" s="91">
        <v>0.1</v>
      </c>
      <c r="S543" s="108"/>
    </row>
    <row r="544" spans="1:19">
      <c r="A544" s="101">
        <v>539</v>
      </c>
      <c r="B544" s="75" t="s">
        <v>1918</v>
      </c>
      <c r="C544" s="102" t="s">
        <v>1919</v>
      </c>
      <c r="D544" s="105" t="s">
        <v>2242</v>
      </c>
      <c r="E544" s="13" t="s">
        <v>2243</v>
      </c>
      <c r="F544" s="75" t="s">
        <v>1923</v>
      </c>
      <c r="G544" s="75" t="s">
        <v>1926</v>
      </c>
      <c r="H544" s="104">
        <v>2</v>
      </c>
      <c r="I544" s="75"/>
      <c r="J544" s="107"/>
      <c r="K544" s="75">
        <v>2</v>
      </c>
      <c r="L544" s="75"/>
      <c r="M544" s="75"/>
      <c r="N544" s="75"/>
      <c r="O544" s="75"/>
      <c r="P544" s="75"/>
      <c r="Q544" s="75"/>
      <c r="R544" s="91">
        <v>0.3</v>
      </c>
      <c r="S544" s="108"/>
    </row>
    <row r="545" spans="1:19">
      <c r="A545" s="101">
        <v>540</v>
      </c>
      <c r="B545" s="75" t="s">
        <v>1918</v>
      </c>
      <c r="C545" s="102" t="s">
        <v>1919</v>
      </c>
      <c r="D545" s="105" t="s">
        <v>2244</v>
      </c>
      <c r="E545" s="13" t="s">
        <v>2245</v>
      </c>
      <c r="F545" s="75" t="s">
        <v>1922</v>
      </c>
      <c r="G545" s="75" t="s">
        <v>1923</v>
      </c>
      <c r="H545" s="104">
        <v>0.1</v>
      </c>
      <c r="I545" s="75"/>
      <c r="J545" s="107"/>
      <c r="K545" s="75">
        <v>1</v>
      </c>
      <c r="L545" s="75"/>
      <c r="M545" s="75"/>
      <c r="N545" s="75"/>
      <c r="O545" s="75"/>
      <c r="P545" s="75"/>
      <c r="Q545" s="75"/>
      <c r="R545" s="91">
        <v>0.1</v>
      </c>
      <c r="S545" s="108"/>
    </row>
    <row r="546" spans="1:19">
      <c r="A546" s="101">
        <v>541</v>
      </c>
      <c r="B546" s="75" t="s">
        <v>1918</v>
      </c>
      <c r="C546" s="102" t="s">
        <v>1919</v>
      </c>
      <c r="D546" s="105" t="s">
        <v>2244</v>
      </c>
      <c r="E546" s="13" t="s">
        <v>2245</v>
      </c>
      <c r="F546" s="75" t="s">
        <v>801</v>
      </c>
      <c r="G546" s="75" t="s">
        <v>803</v>
      </c>
      <c r="H546" s="104">
        <v>0.1</v>
      </c>
      <c r="I546" s="75"/>
      <c r="J546" s="107"/>
      <c r="K546" s="75">
        <v>2</v>
      </c>
      <c r="L546" s="75"/>
      <c r="M546" s="75"/>
      <c r="N546" s="75"/>
      <c r="O546" s="75"/>
      <c r="P546" s="75"/>
      <c r="Q546" s="75"/>
      <c r="R546" s="91">
        <v>0.3</v>
      </c>
      <c r="S546" s="108"/>
    </row>
    <row r="547" spans="1:19">
      <c r="A547" s="101">
        <v>542</v>
      </c>
      <c r="B547" s="75" t="s">
        <v>1918</v>
      </c>
      <c r="C547" s="102" t="s">
        <v>1919</v>
      </c>
      <c r="D547" s="105" t="s">
        <v>2246</v>
      </c>
      <c r="E547" s="13" t="s">
        <v>2247</v>
      </c>
      <c r="F547" s="75" t="s">
        <v>1922</v>
      </c>
      <c r="G547" s="75" t="s">
        <v>1923</v>
      </c>
      <c r="H547" s="104">
        <v>0.1</v>
      </c>
      <c r="I547" s="75"/>
      <c r="J547" s="107"/>
      <c r="K547" s="75">
        <v>1</v>
      </c>
      <c r="L547" s="75"/>
      <c r="M547" s="75"/>
      <c r="N547" s="75"/>
      <c r="O547" s="75"/>
      <c r="P547" s="75"/>
      <c r="Q547" s="75"/>
      <c r="R547" s="91">
        <v>0.1</v>
      </c>
      <c r="S547" s="108"/>
    </row>
    <row r="548" spans="1:19">
      <c r="A548" s="101">
        <v>543</v>
      </c>
      <c r="B548" s="75" t="s">
        <v>1918</v>
      </c>
      <c r="C548" s="102" t="s">
        <v>1919</v>
      </c>
      <c r="D548" s="105" t="s">
        <v>2246</v>
      </c>
      <c r="E548" s="13" t="s">
        <v>2247</v>
      </c>
      <c r="F548" s="75" t="s">
        <v>1923</v>
      </c>
      <c r="G548" s="75" t="s">
        <v>801</v>
      </c>
      <c r="H548" s="104">
        <v>0.9</v>
      </c>
      <c r="I548" s="75"/>
      <c r="J548" s="107"/>
      <c r="K548" s="75">
        <v>2</v>
      </c>
      <c r="L548" s="75"/>
      <c r="M548" s="75"/>
      <c r="N548" s="75"/>
      <c r="O548" s="75"/>
      <c r="P548" s="75"/>
      <c r="Q548" s="75"/>
      <c r="R548" s="91">
        <v>0.3</v>
      </c>
      <c r="S548" s="108"/>
    </row>
    <row r="549" spans="1:19">
      <c r="A549" s="101">
        <v>544</v>
      </c>
      <c r="B549" s="75" t="s">
        <v>1918</v>
      </c>
      <c r="C549" s="102" t="s">
        <v>1919</v>
      </c>
      <c r="D549" s="105" t="s">
        <v>2246</v>
      </c>
      <c r="E549" s="13" t="s">
        <v>2247</v>
      </c>
      <c r="F549" s="75" t="s">
        <v>1923</v>
      </c>
      <c r="G549" s="75" t="s">
        <v>828</v>
      </c>
      <c r="H549" s="104">
        <v>0.3</v>
      </c>
      <c r="I549" s="75">
        <v>300</v>
      </c>
      <c r="J549" s="107"/>
      <c r="K549" s="75"/>
      <c r="L549" s="75"/>
      <c r="M549" s="75"/>
      <c r="N549" s="75"/>
      <c r="O549" s="75"/>
      <c r="P549" s="75"/>
      <c r="Q549" s="75"/>
      <c r="R549" s="91">
        <v>4.4</v>
      </c>
      <c r="S549" s="108"/>
    </row>
    <row r="550" spans="1:19">
      <c r="A550" s="101">
        <v>545</v>
      </c>
      <c r="B550" s="75" t="s">
        <v>1918</v>
      </c>
      <c r="C550" s="102" t="s">
        <v>1919</v>
      </c>
      <c r="D550" s="105" t="s">
        <v>2246</v>
      </c>
      <c r="E550" s="13" t="s">
        <v>2247</v>
      </c>
      <c r="F550" s="75" t="s">
        <v>805</v>
      </c>
      <c r="G550" s="75" t="s">
        <v>806</v>
      </c>
      <c r="H550" s="104">
        <v>0.2</v>
      </c>
      <c r="I550" s="75">
        <v>200</v>
      </c>
      <c r="J550" s="107"/>
      <c r="K550" s="75"/>
      <c r="L550" s="75"/>
      <c r="M550" s="75"/>
      <c r="N550" s="75"/>
      <c r="O550" s="75"/>
      <c r="P550" s="75"/>
      <c r="Q550" s="75"/>
      <c r="R550" s="91">
        <v>2.9</v>
      </c>
      <c r="S550" s="108"/>
    </row>
    <row r="551" spans="1:19">
      <c r="A551" s="101">
        <v>546</v>
      </c>
      <c r="B551" s="75" t="s">
        <v>1918</v>
      </c>
      <c r="C551" s="102" t="s">
        <v>1919</v>
      </c>
      <c r="D551" s="105" t="s">
        <v>2246</v>
      </c>
      <c r="E551" s="13" t="s">
        <v>2247</v>
      </c>
      <c r="F551" s="75" t="s">
        <v>766</v>
      </c>
      <c r="G551" s="75" t="s">
        <v>800</v>
      </c>
      <c r="H551" s="104">
        <v>0.1</v>
      </c>
      <c r="I551" s="75">
        <v>100</v>
      </c>
      <c r="J551" s="107"/>
      <c r="K551" s="75"/>
      <c r="L551" s="75"/>
      <c r="M551" s="75"/>
      <c r="N551" s="75"/>
      <c r="O551" s="75"/>
      <c r="P551" s="75"/>
      <c r="Q551" s="75"/>
      <c r="R551" s="91">
        <v>1.5</v>
      </c>
      <c r="S551" s="108"/>
    </row>
    <row r="552" spans="1:19">
      <c r="A552" s="101">
        <v>547</v>
      </c>
      <c r="B552" s="75" t="s">
        <v>1918</v>
      </c>
      <c r="C552" s="102" t="s">
        <v>1919</v>
      </c>
      <c r="D552" s="105" t="s">
        <v>2246</v>
      </c>
      <c r="E552" s="13" t="s">
        <v>2247</v>
      </c>
      <c r="F552" s="75" t="s">
        <v>1923</v>
      </c>
      <c r="G552" s="75" t="s">
        <v>801</v>
      </c>
      <c r="H552" s="104">
        <v>0.9</v>
      </c>
      <c r="I552" s="75"/>
      <c r="J552" s="107"/>
      <c r="K552" s="75">
        <v>2</v>
      </c>
      <c r="L552" s="75"/>
      <c r="M552" s="75"/>
      <c r="N552" s="75"/>
      <c r="O552" s="75"/>
      <c r="P552" s="75"/>
      <c r="Q552" s="75"/>
      <c r="R552" s="91">
        <v>0.3</v>
      </c>
      <c r="S552" s="108"/>
    </row>
    <row r="553" spans="1:19">
      <c r="A553" s="101">
        <v>548</v>
      </c>
      <c r="B553" s="75" t="s">
        <v>1918</v>
      </c>
      <c r="C553" s="102" t="s">
        <v>1919</v>
      </c>
      <c r="D553" s="105" t="s">
        <v>2248</v>
      </c>
      <c r="E553" s="13" t="s">
        <v>2249</v>
      </c>
      <c r="F553" s="75" t="s">
        <v>1922</v>
      </c>
      <c r="G553" s="75" t="s">
        <v>1923</v>
      </c>
      <c r="H553" s="104">
        <v>0.1</v>
      </c>
      <c r="I553" s="75"/>
      <c r="J553" s="107"/>
      <c r="K553" s="75">
        <v>1</v>
      </c>
      <c r="L553" s="75"/>
      <c r="M553" s="75"/>
      <c r="N553" s="75"/>
      <c r="O553" s="75"/>
      <c r="P553" s="75"/>
      <c r="Q553" s="75"/>
      <c r="R553" s="91">
        <v>0.1</v>
      </c>
      <c r="S553" s="108"/>
    </row>
    <row r="554" spans="1:19">
      <c r="A554" s="101">
        <v>549</v>
      </c>
      <c r="B554" s="75" t="s">
        <v>1918</v>
      </c>
      <c r="C554" s="102" t="s">
        <v>1919</v>
      </c>
      <c r="D554" s="105" t="s">
        <v>2248</v>
      </c>
      <c r="E554" s="13" t="s">
        <v>2249</v>
      </c>
      <c r="F554" s="75" t="s">
        <v>1923</v>
      </c>
      <c r="G554" s="75" t="s">
        <v>813</v>
      </c>
      <c r="H554" s="104">
        <v>0.1</v>
      </c>
      <c r="I554" s="75">
        <v>100</v>
      </c>
      <c r="J554" s="107"/>
      <c r="K554" s="75"/>
      <c r="L554" s="75"/>
      <c r="M554" s="75"/>
      <c r="N554" s="75"/>
      <c r="O554" s="75"/>
      <c r="P554" s="75"/>
      <c r="Q554" s="75"/>
      <c r="R554" s="91">
        <v>1.5</v>
      </c>
      <c r="S554" s="108"/>
    </row>
    <row r="555" spans="1:19">
      <c r="A555" s="101">
        <v>550</v>
      </c>
      <c r="B555" s="75" t="s">
        <v>1918</v>
      </c>
      <c r="C555" s="102" t="s">
        <v>1919</v>
      </c>
      <c r="D555" s="105" t="s">
        <v>2248</v>
      </c>
      <c r="E555" s="13" t="s">
        <v>2249</v>
      </c>
      <c r="F555" s="75" t="s">
        <v>1925</v>
      </c>
      <c r="G555" s="75" t="s">
        <v>749</v>
      </c>
      <c r="H555" s="104">
        <v>0.1</v>
      </c>
      <c r="I555" s="75">
        <v>60</v>
      </c>
      <c r="J555" s="107"/>
      <c r="K555" s="75"/>
      <c r="L555" s="75"/>
      <c r="M555" s="75"/>
      <c r="N555" s="75"/>
      <c r="O555" s="75"/>
      <c r="P555" s="75"/>
      <c r="Q555" s="75"/>
      <c r="R555" s="91">
        <v>0.9</v>
      </c>
      <c r="S555" s="108"/>
    </row>
    <row r="556" spans="1:19">
      <c r="A556" s="101">
        <v>551</v>
      </c>
      <c r="B556" s="75" t="s">
        <v>1918</v>
      </c>
      <c r="C556" s="102" t="s">
        <v>1919</v>
      </c>
      <c r="D556" s="105" t="s">
        <v>2250</v>
      </c>
      <c r="E556" s="13" t="s">
        <v>2251</v>
      </c>
      <c r="F556" s="75" t="s">
        <v>801</v>
      </c>
      <c r="G556" s="75" t="s">
        <v>803</v>
      </c>
      <c r="H556" s="104">
        <v>0.1</v>
      </c>
      <c r="I556" s="75"/>
      <c r="J556" s="107"/>
      <c r="K556" s="75">
        <v>2</v>
      </c>
      <c r="L556" s="75"/>
      <c r="M556" s="75"/>
      <c r="N556" s="75"/>
      <c r="O556" s="75"/>
      <c r="P556" s="75"/>
      <c r="Q556" s="75"/>
      <c r="R556" s="91">
        <v>0.3</v>
      </c>
      <c r="S556" s="108"/>
    </row>
    <row r="557" spans="1:19">
      <c r="A557" s="101">
        <v>552</v>
      </c>
      <c r="B557" s="75" t="s">
        <v>1918</v>
      </c>
      <c r="C557" s="102" t="s">
        <v>1919</v>
      </c>
      <c r="D557" s="105" t="s">
        <v>2250</v>
      </c>
      <c r="E557" s="13" t="s">
        <v>2251</v>
      </c>
      <c r="F557" s="75" t="s">
        <v>803</v>
      </c>
      <c r="G557" s="75" t="s">
        <v>1924</v>
      </c>
      <c r="H557" s="104">
        <v>0.1</v>
      </c>
      <c r="I557" s="75">
        <v>100</v>
      </c>
      <c r="J557" s="107"/>
      <c r="K557" s="75"/>
      <c r="L557" s="75"/>
      <c r="M557" s="75"/>
      <c r="N557" s="75"/>
      <c r="O557" s="75"/>
      <c r="P557" s="75"/>
      <c r="Q557" s="75"/>
      <c r="R557" s="91">
        <v>1.5</v>
      </c>
      <c r="S557" s="108"/>
    </row>
    <row r="558" spans="1:19">
      <c r="A558" s="101">
        <v>553</v>
      </c>
      <c r="B558" s="75" t="s">
        <v>1918</v>
      </c>
      <c r="C558" s="102" t="s">
        <v>1919</v>
      </c>
      <c r="D558" s="105" t="s">
        <v>2250</v>
      </c>
      <c r="E558" s="13" t="s">
        <v>2251</v>
      </c>
      <c r="F558" s="75" t="s">
        <v>1924</v>
      </c>
      <c r="G558" s="75" t="s">
        <v>748</v>
      </c>
      <c r="H558" s="104">
        <v>0.1</v>
      </c>
      <c r="I558" s="75"/>
      <c r="J558" s="107"/>
      <c r="K558" s="75">
        <v>1</v>
      </c>
      <c r="L558" s="75"/>
      <c r="M558" s="75"/>
      <c r="N558" s="75"/>
      <c r="O558" s="75"/>
      <c r="P558" s="75"/>
      <c r="Q558" s="75"/>
      <c r="R558" s="91">
        <v>0.1</v>
      </c>
      <c r="S558" s="108"/>
    </row>
    <row r="559" spans="1:19">
      <c r="A559" s="101">
        <v>554</v>
      </c>
      <c r="B559" s="75" t="s">
        <v>1918</v>
      </c>
      <c r="C559" s="102" t="s">
        <v>1919</v>
      </c>
      <c r="D559" s="105" t="s">
        <v>2250</v>
      </c>
      <c r="E559" s="13" t="s">
        <v>2251</v>
      </c>
      <c r="F559" s="75" t="s">
        <v>751</v>
      </c>
      <c r="G559" s="75" t="s">
        <v>826</v>
      </c>
      <c r="H559" s="104">
        <v>0.1</v>
      </c>
      <c r="I559" s="75"/>
      <c r="J559" s="107"/>
      <c r="K559" s="75">
        <v>1</v>
      </c>
      <c r="L559" s="75"/>
      <c r="M559" s="75"/>
      <c r="N559" s="75"/>
      <c r="O559" s="75"/>
      <c r="P559" s="75"/>
      <c r="Q559" s="75"/>
      <c r="R559" s="91">
        <v>0.1</v>
      </c>
      <c r="S559" s="108"/>
    </row>
    <row r="560" spans="1:19">
      <c r="A560" s="101">
        <v>555</v>
      </c>
      <c r="B560" s="75" t="s">
        <v>1918</v>
      </c>
      <c r="C560" s="102" t="s">
        <v>1919</v>
      </c>
      <c r="D560" s="105" t="s">
        <v>2252</v>
      </c>
      <c r="E560" s="13" t="s">
        <v>2253</v>
      </c>
      <c r="F560" s="75" t="s">
        <v>1922</v>
      </c>
      <c r="G560" s="75" t="s">
        <v>1923</v>
      </c>
      <c r="H560" s="104">
        <v>0.1</v>
      </c>
      <c r="I560" s="75"/>
      <c r="J560" s="107"/>
      <c r="K560" s="75">
        <v>1</v>
      </c>
      <c r="L560" s="75"/>
      <c r="M560" s="75"/>
      <c r="N560" s="75"/>
      <c r="O560" s="75"/>
      <c r="P560" s="75"/>
      <c r="Q560" s="75"/>
      <c r="R560" s="91">
        <v>0.1</v>
      </c>
      <c r="S560" s="108"/>
    </row>
    <row r="561" spans="1:19">
      <c r="A561" s="101">
        <v>556</v>
      </c>
      <c r="B561" s="75" t="s">
        <v>1918</v>
      </c>
      <c r="C561" s="102" t="s">
        <v>1919</v>
      </c>
      <c r="D561" s="105" t="s">
        <v>2252</v>
      </c>
      <c r="E561" s="13" t="s">
        <v>2253</v>
      </c>
      <c r="F561" s="75" t="s">
        <v>806</v>
      </c>
      <c r="G561" s="75" t="s">
        <v>801</v>
      </c>
      <c r="H561" s="104">
        <v>0.3</v>
      </c>
      <c r="I561" s="75"/>
      <c r="J561" s="107"/>
      <c r="K561" s="75">
        <v>2</v>
      </c>
      <c r="L561" s="75"/>
      <c r="M561" s="75"/>
      <c r="N561" s="75"/>
      <c r="O561" s="75"/>
      <c r="P561" s="75"/>
      <c r="Q561" s="75"/>
      <c r="R561" s="91">
        <v>0.3</v>
      </c>
      <c r="S561" s="108"/>
    </row>
    <row r="562" spans="1:19">
      <c r="A562" s="101">
        <v>557</v>
      </c>
      <c r="B562" s="75" t="s">
        <v>1918</v>
      </c>
      <c r="C562" s="102" t="s">
        <v>1919</v>
      </c>
      <c r="D562" s="105" t="s">
        <v>2252</v>
      </c>
      <c r="E562" s="13" t="s">
        <v>2253</v>
      </c>
      <c r="F562" s="75" t="s">
        <v>751</v>
      </c>
      <c r="G562" s="75" t="s">
        <v>1927</v>
      </c>
      <c r="H562" s="104">
        <v>0.6</v>
      </c>
      <c r="I562" s="75"/>
      <c r="J562" s="107"/>
      <c r="K562" s="75">
        <v>2</v>
      </c>
      <c r="L562" s="75"/>
      <c r="M562" s="75"/>
      <c r="N562" s="75"/>
      <c r="O562" s="75"/>
      <c r="P562" s="75"/>
      <c r="Q562" s="75"/>
      <c r="R562" s="91">
        <v>0.3</v>
      </c>
      <c r="S562" s="108"/>
    </row>
    <row r="563" spans="1:19">
      <c r="A563" s="101">
        <v>558</v>
      </c>
      <c r="B563" s="75" t="s">
        <v>1918</v>
      </c>
      <c r="C563" s="102" t="s">
        <v>1919</v>
      </c>
      <c r="D563" s="105" t="s">
        <v>2252</v>
      </c>
      <c r="E563" s="13" t="s">
        <v>2253</v>
      </c>
      <c r="F563" s="75" t="s">
        <v>1938</v>
      </c>
      <c r="G563" s="75" t="s">
        <v>1939</v>
      </c>
      <c r="H563" s="104">
        <v>0.1</v>
      </c>
      <c r="I563" s="75"/>
      <c r="J563" s="107"/>
      <c r="K563" s="75">
        <v>2</v>
      </c>
      <c r="L563" s="75"/>
      <c r="M563" s="75"/>
      <c r="N563" s="75"/>
      <c r="O563" s="75"/>
      <c r="P563" s="75"/>
      <c r="Q563" s="75"/>
      <c r="R563" s="91">
        <v>0.3</v>
      </c>
      <c r="S563" s="108"/>
    </row>
    <row r="564" spans="1:19">
      <c r="A564" s="101">
        <v>559</v>
      </c>
      <c r="B564" s="75" t="s">
        <v>1918</v>
      </c>
      <c r="C564" s="102" t="s">
        <v>1919</v>
      </c>
      <c r="D564" s="105" t="s">
        <v>2254</v>
      </c>
      <c r="E564" s="13" t="s">
        <v>2255</v>
      </c>
      <c r="F564" s="75" t="s">
        <v>806</v>
      </c>
      <c r="G564" s="75" t="s">
        <v>801</v>
      </c>
      <c r="H564" s="104">
        <v>0.3</v>
      </c>
      <c r="I564" s="75"/>
      <c r="J564" s="107"/>
      <c r="K564" s="75">
        <v>2</v>
      </c>
      <c r="L564" s="75"/>
      <c r="M564" s="75"/>
      <c r="N564" s="75"/>
      <c r="O564" s="75"/>
      <c r="P564" s="75"/>
      <c r="Q564" s="75"/>
      <c r="R564" s="91">
        <v>0.3</v>
      </c>
      <c r="S564" s="108"/>
    </row>
    <row r="565" spans="1:19">
      <c r="A565" s="101">
        <v>560</v>
      </c>
      <c r="B565" s="75" t="s">
        <v>1918</v>
      </c>
      <c r="C565" s="102" t="s">
        <v>1919</v>
      </c>
      <c r="D565" s="105" t="s">
        <v>2254</v>
      </c>
      <c r="E565" s="13" t="s">
        <v>2255</v>
      </c>
      <c r="F565" s="75" t="s">
        <v>806</v>
      </c>
      <c r="G565" s="75" t="s">
        <v>766</v>
      </c>
      <c r="H565" s="104">
        <v>0.1</v>
      </c>
      <c r="I565" s="75"/>
      <c r="J565" s="107"/>
      <c r="K565" s="75">
        <v>1</v>
      </c>
      <c r="L565" s="75"/>
      <c r="M565" s="75"/>
      <c r="N565" s="75"/>
      <c r="O565" s="75"/>
      <c r="P565" s="75"/>
      <c r="Q565" s="75"/>
      <c r="R565" s="91">
        <v>0.1</v>
      </c>
      <c r="S565" s="108"/>
    </row>
    <row r="566" spans="1:19">
      <c r="A566" s="101">
        <v>561</v>
      </c>
      <c r="B566" s="75" t="s">
        <v>1918</v>
      </c>
      <c r="C566" s="102" t="s">
        <v>1919</v>
      </c>
      <c r="D566" s="105" t="s">
        <v>2256</v>
      </c>
      <c r="E566" s="13" t="s">
        <v>2257</v>
      </c>
      <c r="F566" s="75" t="s">
        <v>1922</v>
      </c>
      <c r="G566" s="75" t="s">
        <v>1923</v>
      </c>
      <c r="H566" s="104">
        <v>0.1</v>
      </c>
      <c r="I566" s="75"/>
      <c r="J566" s="107"/>
      <c r="K566" s="75">
        <v>1</v>
      </c>
      <c r="L566" s="75"/>
      <c r="M566" s="75"/>
      <c r="N566" s="75">
        <v>4</v>
      </c>
      <c r="O566" s="75"/>
      <c r="P566" s="75"/>
      <c r="Q566" s="75"/>
      <c r="R566" s="91">
        <v>0.2</v>
      </c>
      <c r="S566" s="108"/>
    </row>
    <row r="567" spans="1:19">
      <c r="A567" s="101">
        <v>562</v>
      </c>
      <c r="B567" s="75" t="s">
        <v>1918</v>
      </c>
      <c r="C567" s="102" t="s">
        <v>1919</v>
      </c>
      <c r="D567" s="105" t="s">
        <v>2256</v>
      </c>
      <c r="E567" s="13" t="s">
        <v>2257</v>
      </c>
      <c r="F567" s="75" t="s">
        <v>801</v>
      </c>
      <c r="G567" s="75" t="s">
        <v>803</v>
      </c>
      <c r="H567" s="104">
        <v>0.1</v>
      </c>
      <c r="I567" s="75"/>
      <c r="J567" s="107"/>
      <c r="K567" s="75">
        <v>1</v>
      </c>
      <c r="L567" s="75"/>
      <c r="M567" s="75"/>
      <c r="N567" s="75"/>
      <c r="O567" s="75"/>
      <c r="P567" s="75"/>
      <c r="Q567" s="75"/>
      <c r="R567" s="91">
        <v>0.1</v>
      </c>
      <c r="S567" s="108"/>
    </row>
    <row r="568" spans="1:19">
      <c r="A568" s="101">
        <v>563</v>
      </c>
      <c r="B568" s="75" t="s">
        <v>1918</v>
      </c>
      <c r="C568" s="102" t="s">
        <v>1919</v>
      </c>
      <c r="D568" s="105" t="s">
        <v>2258</v>
      </c>
      <c r="E568" s="13" t="s">
        <v>2259</v>
      </c>
      <c r="F568" s="75" t="s">
        <v>1922</v>
      </c>
      <c r="G568" s="75" t="s">
        <v>1923</v>
      </c>
      <c r="H568" s="104">
        <v>0.1</v>
      </c>
      <c r="I568" s="75"/>
      <c r="J568" s="107"/>
      <c r="K568" s="75">
        <v>1</v>
      </c>
      <c r="L568" s="75"/>
      <c r="M568" s="75"/>
      <c r="N568" s="75">
        <v>4</v>
      </c>
      <c r="O568" s="75"/>
      <c r="P568" s="75"/>
      <c r="Q568" s="75"/>
      <c r="R568" s="91">
        <v>0.2</v>
      </c>
      <c r="S568" s="108"/>
    </row>
    <row r="569" spans="1:19">
      <c r="A569" s="101">
        <v>564</v>
      </c>
      <c r="B569" s="75" t="s">
        <v>1918</v>
      </c>
      <c r="C569" s="102" t="s">
        <v>1919</v>
      </c>
      <c r="D569" s="105" t="s">
        <v>2258</v>
      </c>
      <c r="E569" s="13" t="s">
        <v>2259</v>
      </c>
      <c r="F569" s="75" t="s">
        <v>766</v>
      </c>
      <c r="G569" s="75" t="s">
        <v>749</v>
      </c>
      <c r="H569" s="104">
        <v>0.7</v>
      </c>
      <c r="I569" s="75"/>
      <c r="J569" s="107"/>
      <c r="K569" s="75">
        <v>2</v>
      </c>
      <c r="L569" s="75"/>
      <c r="M569" s="75"/>
      <c r="N569" s="75"/>
      <c r="O569" s="75"/>
      <c r="P569" s="75"/>
      <c r="Q569" s="75"/>
      <c r="R569" s="91">
        <v>0.3</v>
      </c>
      <c r="S569" s="108"/>
    </row>
    <row r="570" spans="1:19">
      <c r="A570" s="101">
        <v>565</v>
      </c>
      <c r="B570" s="75" t="s">
        <v>1918</v>
      </c>
      <c r="C570" s="102" t="s">
        <v>1919</v>
      </c>
      <c r="D570" s="105" t="s">
        <v>2260</v>
      </c>
      <c r="E570" s="13" t="s">
        <v>2261</v>
      </c>
      <c r="F570" s="75" t="s">
        <v>1922</v>
      </c>
      <c r="G570" s="75" t="s">
        <v>1923</v>
      </c>
      <c r="H570" s="104">
        <v>0.1</v>
      </c>
      <c r="I570" s="75"/>
      <c r="J570" s="107"/>
      <c r="K570" s="75">
        <v>1</v>
      </c>
      <c r="L570" s="75"/>
      <c r="M570" s="75"/>
      <c r="N570" s="75">
        <v>4</v>
      </c>
      <c r="O570" s="75"/>
      <c r="P570" s="75"/>
      <c r="Q570" s="75"/>
      <c r="R570" s="91">
        <v>0.2</v>
      </c>
      <c r="S570" s="108"/>
    </row>
    <row r="571" spans="1:19">
      <c r="A571" s="101">
        <v>566</v>
      </c>
      <c r="B571" s="75" t="s">
        <v>1918</v>
      </c>
      <c r="C571" s="102" t="s">
        <v>1919</v>
      </c>
      <c r="D571" s="105" t="s">
        <v>2260</v>
      </c>
      <c r="E571" s="13" t="s">
        <v>2261</v>
      </c>
      <c r="F571" s="75" t="s">
        <v>761</v>
      </c>
      <c r="G571" s="75" t="s">
        <v>828</v>
      </c>
      <c r="H571" s="104">
        <v>0.1</v>
      </c>
      <c r="I571" s="75"/>
      <c r="J571" s="107"/>
      <c r="K571" s="75">
        <v>2</v>
      </c>
      <c r="L571" s="75"/>
      <c r="M571" s="75"/>
      <c r="N571" s="75"/>
      <c r="O571" s="75"/>
      <c r="P571" s="75"/>
      <c r="Q571" s="75"/>
      <c r="R571" s="91">
        <v>0.3</v>
      </c>
      <c r="S571" s="108"/>
    </row>
    <row r="572" spans="1:19">
      <c r="A572" s="101">
        <v>567</v>
      </c>
      <c r="B572" s="75" t="s">
        <v>1918</v>
      </c>
      <c r="C572" s="102" t="s">
        <v>1919</v>
      </c>
      <c r="D572" s="105" t="s">
        <v>2262</v>
      </c>
      <c r="E572" s="13" t="s">
        <v>2263</v>
      </c>
      <c r="F572" s="75" t="s">
        <v>1922</v>
      </c>
      <c r="G572" s="75" t="s">
        <v>1923</v>
      </c>
      <c r="H572" s="104">
        <v>0.1</v>
      </c>
      <c r="I572" s="75"/>
      <c r="J572" s="107"/>
      <c r="K572" s="75">
        <v>1</v>
      </c>
      <c r="L572" s="75"/>
      <c r="M572" s="75"/>
      <c r="N572" s="75">
        <v>4</v>
      </c>
      <c r="O572" s="75"/>
      <c r="P572" s="75"/>
      <c r="Q572" s="75"/>
      <c r="R572" s="91">
        <v>0.2</v>
      </c>
      <c r="S572" s="108"/>
    </row>
    <row r="573" spans="1:19">
      <c r="A573" s="101">
        <v>568</v>
      </c>
      <c r="B573" s="75" t="s">
        <v>1918</v>
      </c>
      <c r="C573" s="102" t="s">
        <v>1919</v>
      </c>
      <c r="D573" s="105" t="s">
        <v>2262</v>
      </c>
      <c r="E573" s="13" t="s">
        <v>2263</v>
      </c>
      <c r="F573" s="75" t="s">
        <v>1946</v>
      </c>
      <c r="G573" s="75" t="s">
        <v>811</v>
      </c>
      <c r="H573" s="104">
        <v>0.1</v>
      </c>
      <c r="I573" s="75"/>
      <c r="J573" s="107"/>
      <c r="K573" s="75">
        <v>1</v>
      </c>
      <c r="L573" s="75"/>
      <c r="M573" s="75"/>
      <c r="N573" s="75"/>
      <c r="O573" s="75"/>
      <c r="P573" s="75"/>
      <c r="Q573" s="75"/>
      <c r="R573" s="91">
        <v>0.1</v>
      </c>
      <c r="S573" s="108"/>
    </row>
    <row r="574" spans="1:19">
      <c r="A574" s="101">
        <v>569</v>
      </c>
      <c r="B574" s="75" t="s">
        <v>1918</v>
      </c>
      <c r="C574" s="102" t="s">
        <v>1919</v>
      </c>
      <c r="D574" s="105" t="s">
        <v>2264</v>
      </c>
      <c r="E574" s="13" t="s">
        <v>2265</v>
      </c>
      <c r="F574" s="75" t="s">
        <v>1922</v>
      </c>
      <c r="G574" s="75" t="s">
        <v>1923</v>
      </c>
      <c r="H574" s="104">
        <v>0.1</v>
      </c>
      <c r="I574" s="75"/>
      <c r="J574" s="107"/>
      <c r="K574" s="75">
        <v>1</v>
      </c>
      <c r="L574" s="75"/>
      <c r="M574" s="75"/>
      <c r="N574" s="75">
        <v>4</v>
      </c>
      <c r="O574" s="75"/>
      <c r="P574" s="75"/>
      <c r="Q574" s="75"/>
      <c r="R574" s="91">
        <v>0.2</v>
      </c>
      <c r="S574" s="108"/>
    </row>
    <row r="575" spans="1:19">
      <c r="A575" s="101">
        <v>570</v>
      </c>
      <c r="B575" s="75" t="s">
        <v>1918</v>
      </c>
      <c r="C575" s="102" t="s">
        <v>1919</v>
      </c>
      <c r="D575" s="105" t="s">
        <v>2264</v>
      </c>
      <c r="E575" s="13" t="s">
        <v>2265</v>
      </c>
      <c r="F575" s="75" t="s">
        <v>1923</v>
      </c>
      <c r="G575" s="75" t="s">
        <v>761</v>
      </c>
      <c r="H575" s="104">
        <v>0.2</v>
      </c>
      <c r="I575" s="75"/>
      <c r="J575" s="107"/>
      <c r="K575" s="75">
        <v>2</v>
      </c>
      <c r="L575" s="75"/>
      <c r="M575" s="75"/>
      <c r="N575" s="75"/>
      <c r="O575" s="75"/>
      <c r="P575" s="75"/>
      <c r="Q575" s="75"/>
      <c r="R575" s="91">
        <v>0.3</v>
      </c>
      <c r="S575" s="108"/>
    </row>
    <row r="576" spans="1:19">
      <c r="A576" s="101">
        <v>571</v>
      </c>
      <c r="B576" s="75" t="s">
        <v>1918</v>
      </c>
      <c r="C576" s="102" t="s">
        <v>1919</v>
      </c>
      <c r="D576" s="105" t="s">
        <v>2264</v>
      </c>
      <c r="E576" s="13" t="s">
        <v>2265</v>
      </c>
      <c r="F576" s="75" t="s">
        <v>805</v>
      </c>
      <c r="G576" s="75" t="s">
        <v>836</v>
      </c>
      <c r="H576" s="104">
        <v>0.1</v>
      </c>
      <c r="I576" s="75"/>
      <c r="J576" s="107"/>
      <c r="K576" s="75">
        <v>2</v>
      </c>
      <c r="L576" s="75"/>
      <c r="M576" s="75"/>
      <c r="N576" s="75"/>
      <c r="O576" s="75"/>
      <c r="P576" s="75"/>
      <c r="Q576" s="75"/>
      <c r="R576" s="91">
        <v>0.3</v>
      </c>
      <c r="S576" s="108"/>
    </row>
    <row r="577" spans="1:19">
      <c r="A577" s="101">
        <v>572</v>
      </c>
      <c r="B577" s="75" t="s">
        <v>1918</v>
      </c>
      <c r="C577" s="102" t="s">
        <v>1919</v>
      </c>
      <c r="D577" s="105" t="s">
        <v>2264</v>
      </c>
      <c r="E577" s="13" t="s">
        <v>2265</v>
      </c>
      <c r="F577" s="75" t="s">
        <v>1939</v>
      </c>
      <c r="G577" s="75" t="s">
        <v>1990</v>
      </c>
      <c r="H577" s="104">
        <v>0.5</v>
      </c>
      <c r="I577" s="75"/>
      <c r="J577" s="107"/>
      <c r="K577" s="75">
        <v>2</v>
      </c>
      <c r="L577" s="75"/>
      <c r="M577" s="75"/>
      <c r="N577" s="75"/>
      <c r="O577" s="75"/>
      <c r="P577" s="75"/>
      <c r="Q577" s="75"/>
      <c r="R577" s="91">
        <v>0.3</v>
      </c>
      <c r="S577" s="108"/>
    </row>
    <row r="578" spans="1:19">
      <c r="A578" s="101">
        <v>573</v>
      </c>
      <c r="B578" s="75" t="s">
        <v>1918</v>
      </c>
      <c r="C578" s="102" t="s">
        <v>1919</v>
      </c>
      <c r="D578" s="105" t="s">
        <v>2264</v>
      </c>
      <c r="E578" s="13" t="s">
        <v>2265</v>
      </c>
      <c r="F578" s="75" t="s">
        <v>1993</v>
      </c>
      <c r="G578" s="75" t="s">
        <v>735</v>
      </c>
      <c r="H578" s="104">
        <v>0.1</v>
      </c>
      <c r="I578" s="75"/>
      <c r="J578" s="107"/>
      <c r="K578" s="75">
        <v>2</v>
      </c>
      <c r="L578" s="75"/>
      <c r="M578" s="75"/>
      <c r="N578" s="75"/>
      <c r="O578" s="75"/>
      <c r="P578" s="75"/>
      <c r="Q578" s="75"/>
      <c r="R578" s="91">
        <v>0.3</v>
      </c>
      <c r="S578" s="108"/>
    </row>
    <row r="579" spans="1:19">
      <c r="A579" s="101">
        <v>574</v>
      </c>
      <c r="B579" s="75" t="s">
        <v>1918</v>
      </c>
      <c r="C579" s="102" t="s">
        <v>1919</v>
      </c>
      <c r="D579" s="105" t="s">
        <v>2264</v>
      </c>
      <c r="E579" s="13" t="s">
        <v>2265</v>
      </c>
      <c r="F579" s="75" t="s">
        <v>2077</v>
      </c>
      <c r="G579" s="75" t="s">
        <v>829</v>
      </c>
      <c r="H579" s="104">
        <v>0.1</v>
      </c>
      <c r="I579" s="75"/>
      <c r="J579" s="107"/>
      <c r="K579" s="75">
        <v>1</v>
      </c>
      <c r="L579" s="75"/>
      <c r="M579" s="75"/>
      <c r="N579" s="75"/>
      <c r="O579" s="75"/>
      <c r="P579" s="75"/>
      <c r="Q579" s="75"/>
      <c r="R579" s="91">
        <v>0.1</v>
      </c>
      <c r="S579" s="108"/>
    </row>
    <row r="580" spans="1:19">
      <c r="A580" s="101">
        <v>575</v>
      </c>
      <c r="B580" s="75" t="s">
        <v>1918</v>
      </c>
      <c r="C580" s="102" t="s">
        <v>1919</v>
      </c>
      <c r="D580" s="105" t="s">
        <v>2266</v>
      </c>
      <c r="E580" s="13" t="s">
        <v>2267</v>
      </c>
      <c r="F580" s="75" t="s">
        <v>1922</v>
      </c>
      <c r="G580" s="75" t="s">
        <v>1923</v>
      </c>
      <c r="H580" s="104">
        <v>0.1</v>
      </c>
      <c r="I580" s="75"/>
      <c r="J580" s="107"/>
      <c r="K580" s="75">
        <v>1</v>
      </c>
      <c r="L580" s="75"/>
      <c r="M580" s="75"/>
      <c r="N580" s="75">
        <v>4</v>
      </c>
      <c r="O580" s="75"/>
      <c r="P580" s="75"/>
      <c r="Q580" s="75"/>
      <c r="R580" s="91">
        <v>0.2</v>
      </c>
      <c r="S580" s="108"/>
    </row>
    <row r="581" spans="1:19">
      <c r="A581" s="101">
        <v>576</v>
      </c>
      <c r="B581" s="75" t="s">
        <v>1918</v>
      </c>
      <c r="C581" s="102" t="s">
        <v>1919</v>
      </c>
      <c r="D581" s="105" t="s">
        <v>2266</v>
      </c>
      <c r="E581" s="13" t="s">
        <v>2267</v>
      </c>
      <c r="F581" s="75" t="s">
        <v>803</v>
      </c>
      <c r="G581" s="75" t="s">
        <v>826</v>
      </c>
      <c r="H581" s="104">
        <v>0.6</v>
      </c>
      <c r="I581" s="75"/>
      <c r="J581" s="107"/>
      <c r="K581" s="75">
        <v>2</v>
      </c>
      <c r="L581" s="75"/>
      <c r="M581" s="75"/>
      <c r="N581" s="75"/>
      <c r="O581" s="75"/>
      <c r="P581" s="75"/>
      <c r="Q581" s="75"/>
      <c r="R581" s="91">
        <v>0.3</v>
      </c>
      <c r="S581" s="108"/>
    </row>
    <row r="582" spans="1:19">
      <c r="A582" s="101">
        <v>577</v>
      </c>
      <c r="B582" s="75" t="s">
        <v>1918</v>
      </c>
      <c r="C582" s="102" t="s">
        <v>1919</v>
      </c>
      <c r="D582" s="105" t="s">
        <v>2268</v>
      </c>
      <c r="E582" s="13" t="s">
        <v>2269</v>
      </c>
      <c r="F582" s="75" t="s">
        <v>1922</v>
      </c>
      <c r="G582" s="75" t="s">
        <v>1923</v>
      </c>
      <c r="H582" s="104">
        <v>0.1</v>
      </c>
      <c r="I582" s="75"/>
      <c r="J582" s="107"/>
      <c r="K582" s="75">
        <v>1</v>
      </c>
      <c r="L582" s="75"/>
      <c r="M582" s="75"/>
      <c r="N582" s="75">
        <v>4</v>
      </c>
      <c r="O582" s="75"/>
      <c r="P582" s="75"/>
      <c r="Q582" s="75"/>
      <c r="R582" s="91">
        <v>0.2</v>
      </c>
      <c r="S582" s="108"/>
    </row>
    <row r="583" spans="1:19">
      <c r="A583" s="101">
        <v>578</v>
      </c>
      <c r="B583" s="75" t="s">
        <v>1918</v>
      </c>
      <c r="C583" s="102" t="s">
        <v>1919</v>
      </c>
      <c r="D583" s="105" t="s">
        <v>2270</v>
      </c>
      <c r="E583" s="13" t="s">
        <v>2271</v>
      </c>
      <c r="F583" s="75" t="s">
        <v>1923</v>
      </c>
      <c r="G583" s="75" t="s">
        <v>761</v>
      </c>
      <c r="H583" s="104">
        <v>0.2</v>
      </c>
      <c r="I583" s="75"/>
      <c r="J583" s="107"/>
      <c r="K583" s="75">
        <v>2</v>
      </c>
      <c r="L583" s="75"/>
      <c r="M583" s="75"/>
      <c r="N583" s="75"/>
      <c r="O583" s="75"/>
      <c r="P583" s="75"/>
      <c r="Q583" s="75"/>
      <c r="R583" s="91">
        <v>0.3</v>
      </c>
      <c r="S583" s="108"/>
    </row>
    <row r="584" spans="1:19">
      <c r="A584" s="101">
        <v>579</v>
      </c>
      <c r="B584" s="75" t="s">
        <v>1918</v>
      </c>
      <c r="C584" s="102" t="s">
        <v>1919</v>
      </c>
      <c r="D584" s="105" t="s">
        <v>2270</v>
      </c>
      <c r="E584" s="13" t="s">
        <v>2271</v>
      </c>
      <c r="F584" s="75" t="s">
        <v>806</v>
      </c>
      <c r="G584" s="75" t="s">
        <v>766</v>
      </c>
      <c r="H584" s="104">
        <v>0.1</v>
      </c>
      <c r="I584" s="75">
        <v>100</v>
      </c>
      <c r="J584" s="107"/>
      <c r="K584" s="75"/>
      <c r="L584" s="75"/>
      <c r="M584" s="75"/>
      <c r="N584" s="75"/>
      <c r="O584" s="75"/>
      <c r="P584" s="75"/>
      <c r="Q584" s="75"/>
      <c r="R584" s="91">
        <v>1.5</v>
      </c>
      <c r="S584" s="108"/>
    </row>
    <row r="585" spans="1:19">
      <c r="A585" s="101">
        <v>580</v>
      </c>
      <c r="B585" s="75" t="s">
        <v>1918</v>
      </c>
      <c r="C585" s="102" t="s">
        <v>1919</v>
      </c>
      <c r="D585" s="105" t="s">
        <v>2272</v>
      </c>
      <c r="E585" s="13" t="s">
        <v>2273</v>
      </c>
      <c r="F585" s="75" t="s">
        <v>1922</v>
      </c>
      <c r="G585" s="75" t="s">
        <v>1923</v>
      </c>
      <c r="H585" s="104">
        <v>0.1</v>
      </c>
      <c r="I585" s="75"/>
      <c r="J585" s="107"/>
      <c r="K585" s="75">
        <v>1</v>
      </c>
      <c r="L585" s="75"/>
      <c r="M585" s="75"/>
      <c r="N585" s="75">
        <v>4</v>
      </c>
      <c r="O585" s="75"/>
      <c r="P585" s="75"/>
      <c r="Q585" s="75"/>
      <c r="R585" s="91">
        <v>0.2</v>
      </c>
      <c r="S585" s="108"/>
    </row>
    <row r="586" spans="1:19">
      <c r="A586" s="101">
        <v>581</v>
      </c>
      <c r="B586" s="75" t="s">
        <v>1918</v>
      </c>
      <c r="C586" s="102" t="s">
        <v>1919</v>
      </c>
      <c r="D586" s="105" t="s">
        <v>2272</v>
      </c>
      <c r="E586" s="13" t="s">
        <v>2273</v>
      </c>
      <c r="F586" s="75" t="s">
        <v>813</v>
      </c>
      <c r="G586" s="75" t="s">
        <v>836</v>
      </c>
      <c r="H586" s="104">
        <v>0.4</v>
      </c>
      <c r="I586" s="75"/>
      <c r="J586" s="107"/>
      <c r="K586" s="75">
        <v>2</v>
      </c>
      <c r="L586" s="75"/>
      <c r="M586" s="75"/>
      <c r="N586" s="75"/>
      <c r="O586" s="75"/>
      <c r="P586" s="75"/>
      <c r="Q586" s="75"/>
      <c r="R586" s="91">
        <v>0.3</v>
      </c>
      <c r="S586" s="108"/>
    </row>
    <row r="587" spans="1:19">
      <c r="A587" s="101">
        <v>582</v>
      </c>
      <c r="B587" s="75" t="s">
        <v>1918</v>
      </c>
      <c r="C587" s="102" t="s">
        <v>1919</v>
      </c>
      <c r="D587" s="105" t="s">
        <v>2272</v>
      </c>
      <c r="E587" s="13" t="s">
        <v>2273</v>
      </c>
      <c r="F587" s="75" t="s">
        <v>801</v>
      </c>
      <c r="G587" s="75" t="s">
        <v>752</v>
      </c>
      <c r="H587" s="104">
        <v>1</v>
      </c>
      <c r="I587" s="75"/>
      <c r="J587" s="107"/>
      <c r="K587" s="75">
        <v>2</v>
      </c>
      <c r="L587" s="75"/>
      <c r="M587" s="75"/>
      <c r="N587" s="75"/>
      <c r="O587" s="75"/>
      <c r="P587" s="75"/>
      <c r="Q587" s="75"/>
      <c r="R587" s="91">
        <v>0.3</v>
      </c>
      <c r="S587" s="108"/>
    </row>
    <row r="588" spans="1:19">
      <c r="A588" s="101">
        <v>583</v>
      </c>
      <c r="B588" s="75" t="s">
        <v>1918</v>
      </c>
      <c r="C588" s="102" t="s">
        <v>1919</v>
      </c>
      <c r="D588" s="105" t="s">
        <v>2274</v>
      </c>
      <c r="E588" s="13" t="s">
        <v>2275</v>
      </c>
      <c r="F588" s="75" t="s">
        <v>1922</v>
      </c>
      <c r="G588" s="75" t="s">
        <v>1923</v>
      </c>
      <c r="H588" s="104">
        <v>0.1</v>
      </c>
      <c r="I588" s="75"/>
      <c r="J588" s="107"/>
      <c r="K588" s="75">
        <v>1</v>
      </c>
      <c r="L588" s="75"/>
      <c r="M588" s="75"/>
      <c r="N588" s="75">
        <v>4</v>
      </c>
      <c r="O588" s="75"/>
      <c r="P588" s="75"/>
      <c r="Q588" s="75"/>
      <c r="R588" s="91">
        <v>0.2</v>
      </c>
      <c r="S588" s="108"/>
    </row>
    <row r="589" spans="1:19">
      <c r="A589" s="101">
        <v>584</v>
      </c>
      <c r="B589" s="75" t="s">
        <v>1918</v>
      </c>
      <c r="C589" s="102" t="s">
        <v>1919</v>
      </c>
      <c r="D589" s="105" t="s">
        <v>2274</v>
      </c>
      <c r="E589" s="13" t="s">
        <v>2275</v>
      </c>
      <c r="F589" s="75" t="s">
        <v>1923</v>
      </c>
      <c r="G589" s="75" t="s">
        <v>801</v>
      </c>
      <c r="H589" s="104">
        <v>0.9</v>
      </c>
      <c r="I589" s="75"/>
      <c r="J589" s="107"/>
      <c r="K589" s="75">
        <v>2</v>
      </c>
      <c r="L589" s="75"/>
      <c r="M589" s="75"/>
      <c r="N589" s="75"/>
      <c r="O589" s="75"/>
      <c r="P589" s="75"/>
      <c r="Q589" s="75"/>
      <c r="R589" s="91">
        <v>0.3</v>
      </c>
      <c r="S589" s="108"/>
    </row>
    <row r="590" spans="1:19">
      <c r="A590" s="101">
        <v>585</v>
      </c>
      <c r="B590" s="75" t="s">
        <v>1918</v>
      </c>
      <c r="C590" s="102" t="s">
        <v>1919</v>
      </c>
      <c r="D590" s="105" t="s">
        <v>2276</v>
      </c>
      <c r="E590" s="13" t="s">
        <v>2277</v>
      </c>
      <c r="F590" s="75" t="s">
        <v>1922</v>
      </c>
      <c r="G590" s="75" t="s">
        <v>1923</v>
      </c>
      <c r="H590" s="104">
        <v>0.1</v>
      </c>
      <c r="I590" s="75"/>
      <c r="J590" s="107"/>
      <c r="K590" s="75">
        <v>1</v>
      </c>
      <c r="L590" s="75"/>
      <c r="M590" s="75"/>
      <c r="N590" s="75">
        <v>4</v>
      </c>
      <c r="O590" s="75"/>
      <c r="P590" s="75"/>
      <c r="Q590" s="75"/>
      <c r="R590" s="91">
        <v>0.2</v>
      </c>
      <c r="S590" s="108"/>
    </row>
    <row r="591" spans="1:19">
      <c r="A591" s="101">
        <v>586</v>
      </c>
      <c r="B591" s="75" t="s">
        <v>1918</v>
      </c>
      <c r="C591" s="102" t="s">
        <v>1919</v>
      </c>
      <c r="D591" s="103" t="s">
        <v>2278</v>
      </c>
      <c r="E591" s="13" t="s">
        <v>2279</v>
      </c>
      <c r="F591" s="75" t="s">
        <v>813</v>
      </c>
      <c r="G591" s="75" t="s">
        <v>800</v>
      </c>
      <c r="H591" s="104">
        <v>0.7</v>
      </c>
      <c r="I591" s="75"/>
      <c r="J591" s="107"/>
      <c r="K591" s="75">
        <v>4</v>
      </c>
      <c r="L591" s="75"/>
      <c r="M591" s="75"/>
      <c r="N591" s="75"/>
      <c r="O591" s="75"/>
      <c r="P591" s="75"/>
      <c r="Q591" s="75"/>
      <c r="R591" s="91">
        <v>0.6</v>
      </c>
      <c r="S591" s="108"/>
    </row>
    <row r="592" spans="1:19">
      <c r="A592" s="101">
        <v>587</v>
      </c>
      <c r="B592" s="75" t="s">
        <v>1918</v>
      </c>
      <c r="C592" s="102" t="s">
        <v>1919</v>
      </c>
      <c r="D592" s="103" t="s">
        <v>2280</v>
      </c>
      <c r="E592" s="13" t="s">
        <v>2281</v>
      </c>
      <c r="F592" s="75" t="s">
        <v>1922</v>
      </c>
      <c r="G592" s="75" t="s">
        <v>1938</v>
      </c>
      <c r="H592" s="104">
        <v>2.9</v>
      </c>
      <c r="I592" s="75"/>
      <c r="J592" s="107"/>
      <c r="K592" s="75">
        <v>5</v>
      </c>
      <c r="L592" s="75"/>
      <c r="M592" s="75"/>
      <c r="N592" s="75"/>
      <c r="O592" s="75"/>
      <c r="P592" s="75"/>
      <c r="Q592" s="75"/>
      <c r="R592" s="91">
        <v>0.7</v>
      </c>
      <c r="S592" s="108"/>
    </row>
    <row r="593" spans="1:19">
      <c r="A593" s="101">
        <v>588</v>
      </c>
      <c r="B593" s="75" t="s">
        <v>1918</v>
      </c>
      <c r="C593" s="102" t="s">
        <v>1919</v>
      </c>
      <c r="D593" s="103" t="s">
        <v>2282</v>
      </c>
      <c r="E593" s="13" t="s">
        <v>2283</v>
      </c>
      <c r="F593" s="75" t="s">
        <v>1922</v>
      </c>
      <c r="G593" s="75" t="s">
        <v>1938</v>
      </c>
      <c r="H593" s="104">
        <v>2.9</v>
      </c>
      <c r="I593" s="75"/>
      <c r="J593" s="107"/>
      <c r="K593" s="75">
        <v>7</v>
      </c>
      <c r="L593" s="75"/>
      <c r="M593" s="75"/>
      <c r="N593" s="75"/>
      <c r="O593" s="75"/>
      <c r="P593" s="75"/>
      <c r="Q593" s="75"/>
      <c r="R593" s="91">
        <v>1</v>
      </c>
      <c r="S593" s="108"/>
    </row>
    <row r="594" spans="1:19">
      <c r="A594" s="101">
        <v>589</v>
      </c>
      <c r="B594" s="75" t="s">
        <v>1918</v>
      </c>
      <c r="C594" s="102" t="s">
        <v>1919</v>
      </c>
      <c r="D594" s="103" t="s">
        <v>2282</v>
      </c>
      <c r="E594" s="13" t="s">
        <v>2283</v>
      </c>
      <c r="F594" s="75" t="s">
        <v>1939</v>
      </c>
      <c r="G594" s="75" t="s">
        <v>2045</v>
      </c>
      <c r="H594" s="104">
        <v>2.5</v>
      </c>
      <c r="I594" s="75"/>
      <c r="J594" s="107"/>
      <c r="K594" s="75">
        <v>6</v>
      </c>
      <c r="L594" s="75"/>
      <c r="M594" s="75"/>
      <c r="N594" s="75"/>
      <c r="O594" s="75"/>
      <c r="P594" s="75"/>
      <c r="Q594" s="75"/>
      <c r="R594" s="91">
        <v>0.9</v>
      </c>
      <c r="S594" s="108"/>
    </row>
    <row r="595" spans="1:19">
      <c r="A595" s="101">
        <v>590</v>
      </c>
      <c r="B595" s="75" t="s">
        <v>1918</v>
      </c>
      <c r="C595" s="102" t="s">
        <v>1919</v>
      </c>
      <c r="D595" s="103" t="s">
        <v>2284</v>
      </c>
      <c r="E595" s="13" t="s">
        <v>2285</v>
      </c>
      <c r="F595" s="75" t="s">
        <v>1922</v>
      </c>
      <c r="G595" s="75" t="s">
        <v>1938</v>
      </c>
      <c r="H595" s="104">
        <v>2.9</v>
      </c>
      <c r="I595" s="75"/>
      <c r="J595" s="107"/>
      <c r="K595" s="75">
        <v>7</v>
      </c>
      <c r="L595" s="75"/>
      <c r="M595" s="75"/>
      <c r="N595" s="75"/>
      <c r="O595" s="75"/>
      <c r="P595" s="75"/>
      <c r="Q595" s="75"/>
      <c r="R595" s="91">
        <v>1</v>
      </c>
      <c r="S595" s="108"/>
    </row>
    <row r="596" spans="1:19">
      <c r="A596" s="101">
        <v>591</v>
      </c>
      <c r="B596" s="75" t="s">
        <v>1918</v>
      </c>
      <c r="C596" s="102" t="s">
        <v>1919</v>
      </c>
      <c r="D596" s="103" t="s">
        <v>2284</v>
      </c>
      <c r="E596" s="13" t="s">
        <v>2285</v>
      </c>
      <c r="F596" s="75" t="s">
        <v>1939</v>
      </c>
      <c r="G596" s="75" t="s">
        <v>735</v>
      </c>
      <c r="H596" s="104">
        <v>1.5</v>
      </c>
      <c r="I596" s="75"/>
      <c r="J596" s="107"/>
      <c r="K596" s="75">
        <v>3</v>
      </c>
      <c r="L596" s="75"/>
      <c r="M596" s="75"/>
      <c r="N596" s="75"/>
      <c r="O596" s="75"/>
      <c r="P596" s="75"/>
      <c r="Q596" s="75"/>
      <c r="R596" s="91">
        <v>0.4</v>
      </c>
      <c r="S596" s="108"/>
    </row>
    <row r="597" spans="1:19">
      <c r="A597" s="101">
        <v>592</v>
      </c>
      <c r="B597" s="75" t="s">
        <v>1918</v>
      </c>
      <c r="C597" s="102" t="s">
        <v>1919</v>
      </c>
      <c r="D597" s="103" t="s">
        <v>2286</v>
      </c>
      <c r="E597" s="13" t="s">
        <v>2287</v>
      </c>
      <c r="F597" s="75" t="s">
        <v>1922</v>
      </c>
      <c r="G597" s="75" t="s">
        <v>1946</v>
      </c>
      <c r="H597" s="104">
        <v>1.8</v>
      </c>
      <c r="I597" s="75"/>
      <c r="J597" s="107"/>
      <c r="K597" s="75">
        <v>3</v>
      </c>
      <c r="L597" s="75"/>
      <c r="M597" s="75"/>
      <c r="N597" s="75"/>
      <c r="O597" s="75"/>
      <c r="P597" s="75"/>
      <c r="Q597" s="75"/>
      <c r="R597" s="91">
        <v>0.4</v>
      </c>
      <c r="S597" s="108"/>
    </row>
    <row r="598" spans="1:19">
      <c r="A598" s="101">
        <v>593</v>
      </c>
      <c r="B598" s="75" t="s">
        <v>1918</v>
      </c>
      <c r="C598" s="102" t="s">
        <v>1919</v>
      </c>
      <c r="D598" s="103" t="s">
        <v>2288</v>
      </c>
      <c r="E598" s="13" t="s">
        <v>2289</v>
      </c>
      <c r="F598" s="75" t="s">
        <v>1922</v>
      </c>
      <c r="G598" s="75" t="s">
        <v>803</v>
      </c>
      <c r="H598" s="104">
        <v>1.1</v>
      </c>
      <c r="I598" s="75"/>
      <c r="J598" s="107"/>
      <c r="K598" s="75">
        <v>3</v>
      </c>
      <c r="L598" s="75"/>
      <c r="M598" s="75"/>
      <c r="N598" s="75"/>
      <c r="O598" s="75"/>
      <c r="P598" s="75"/>
      <c r="Q598" s="75"/>
      <c r="R598" s="91">
        <v>0.4</v>
      </c>
      <c r="S598" s="108"/>
    </row>
    <row r="599" spans="1:19">
      <c r="A599" s="101">
        <v>594</v>
      </c>
      <c r="B599" s="75" t="s">
        <v>1918</v>
      </c>
      <c r="C599" s="102" t="s">
        <v>1919</v>
      </c>
      <c r="D599" s="103" t="s">
        <v>2290</v>
      </c>
      <c r="E599" s="13" t="s">
        <v>2291</v>
      </c>
      <c r="F599" s="75" t="s">
        <v>1922</v>
      </c>
      <c r="G599" s="75" t="s">
        <v>752</v>
      </c>
      <c r="H599" s="104">
        <v>2</v>
      </c>
      <c r="I599" s="75">
        <v>10</v>
      </c>
      <c r="J599" s="107"/>
      <c r="K599" s="75">
        <v>13</v>
      </c>
      <c r="L599" s="75"/>
      <c r="M599" s="75"/>
      <c r="N599" s="75"/>
      <c r="O599" s="75"/>
      <c r="P599" s="75"/>
      <c r="Q599" s="75"/>
      <c r="R599" s="91">
        <v>2.1</v>
      </c>
      <c r="S599" s="108"/>
    </row>
    <row r="600" spans="1:19">
      <c r="A600" s="101">
        <v>595</v>
      </c>
      <c r="B600" s="75" t="s">
        <v>1918</v>
      </c>
      <c r="C600" s="102" t="s">
        <v>1919</v>
      </c>
      <c r="D600" s="103" t="s">
        <v>2292</v>
      </c>
      <c r="E600" s="13" t="s">
        <v>2293</v>
      </c>
      <c r="F600" s="75" t="s">
        <v>1922</v>
      </c>
      <c r="G600" s="75" t="s">
        <v>1938</v>
      </c>
      <c r="H600" s="110">
        <v>2.9</v>
      </c>
      <c r="I600" s="75"/>
      <c r="J600" s="107"/>
      <c r="K600" s="75">
        <v>9</v>
      </c>
      <c r="L600" s="75"/>
      <c r="M600" s="75"/>
      <c r="N600" s="75"/>
      <c r="O600" s="75"/>
      <c r="P600" s="75"/>
      <c r="Q600" s="75"/>
      <c r="R600" s="91">
        <v>1.3</v>
      </c>
      <c r="S600" s="108"/>
    </row>
    <row r="601" spans="1:19">
      <c r="A601" s="101">
        <v>596</v>
      </c>
      <c r="B601" s="75" t="s">
        <v>1918</v>
      </c>
      <c r="C601" s="102" t="s">
        <v>1919</v>
      </c>
      <c r="D601" s="103" t="s">
        <v>2292</v>
      </c>
      <c r="E601" s="13" t="s">
        <v>2293</v>
      </c>
      <c r="F601" s="75" t="s">
        <v>1939</v>
      </c>
      <c r="G601" s="75" t="s">
        <v>2294</v>
      </c>
      <c r="H601" s="110">
        <v>2.9</v>
      </c>
      <c r="I601" s="75"/>
      <c r="J601" s="107"/>
      <c r="K601" s="75">
        <v>3</v>
      </c>
      <c r="L601" s="75"/>
      <c r="M601" s="75"/>
      <c r="N601" s="75"/>
      <c r="O601" s="75"/>
      <c r="P601" s="75"/>
      <c r="Q601" s="75"/>
      <c r="R601" s="91">
        <v>0.4</v>
      </c>
      <c r="S601" s="108"/>
    </row>
    <row r="602" spans="1:21">
      <c r="A602" s="101">
        <v>597</v>
      </c>
      <c r="B602" s="75" t="s">
        <v>1918</v>
      </c>
      <c r="C602" s="102" t="s">
        <v>1919</v>
      </c>
      <c r="D602" s="103" t="s">
        <v>2292</v>
      </c>
      <c r="E602" s="13" t="s">
        <v>2293</v>
      </c>
      <c r="F602" s="75" t="s">
        <v>738</v>
      </c>
      <c r="G602" s="75" t="s">
        <v>2295</v>
      </c>
      <c r="H602" s="110">
        <v>2.9</v>
      </c>
      <c r="I602" s="75"/>
      <c r="J602" s="107"/>
      <c r="K602" s="75">
        <v>17</v>
      </c>
      <c r="L602" s="75"/>
      <c r="M602" s="75"/>
      <c r="N602" s="75"/>
      <c r="O602" s="75"/>
      <c r="P602" s="75"/>
      <c r="Q602" s="75"/>
      <c r="R602" s="91">
        <v>2.5</v>
      </c>
      <c r="S602" s="108"/>
      <c r="U602" s="112" t="s">
        <v>2296</v>
      </c>
    </row>
    <row r="603" spans="1:19">
      <c r="A603" s="101">
        <v>598</v>
      </c>
      <c r="B603" s="75" t="s">
        <v>1918</v>
      </c>
      <c r="C603" s="102" t="s">
        <v>1919</v>
      </c>
      <c r="D603" s="103" t="s">
        <v>2292</v>
      </c>
      <c r="E603" s="13" t="s">
        <v>2293</v>
      </c>
      <c r="F603" s="75" t="s">
        <v>2297</v>
      </c>
      <c r="G603" s="75" t="s">
        <v>2298</v>
      </c>
      <c r="H603" s="110">
        <v>0.3</v>
      </c>
      <c r="I603" s="75"/>
      <c r="J603" s="107"/>
      <c r="K603" s="75">
        <v>2</v>
      </c>
      <c r="L603" s="75"/>
      <c r="M603" s="75"/>
      <c r="N603" s="75"/>
      <c r="O603" s="75"/>
      <c r="P603" s="75"/>
      <c r="Q603" s="75"/>
      <c r="R603" s="91">
        <v>0.3</v>
      </c>
      <c r="S603" s="108"/>
    </row>
    <row r="604" spans="1:19">
      <c r="A604" s="101">
        <v>599</v>
      </c>
      <c r="B604" s="75" t="s">
        <v>1918</v>
      </c>
      <c r="C604" s="102" t="s">
        <v>1919</v>
      </c>
      <c r="D604" s="103" t="s">
        <v>2299</v>
      </c>
      <c r="E604" s="13" t="s">
        <v>2300</v>
      </c>
      <c r="F604" s="75" t="s">
        <v>1922</v>
      </c>
      <c r="G604" s="75" t="s">
        <v>1923</v>
      </c>
      <c r="H604" s="110">
        <v>0.1</v>
      </c>
      <c r="I604" s="75"/>
      <c r="J604" s="107"/>
      <c r="K604" s="75">
        <v>1</v>
      </c>
      <c r="L604" s="75"/>
      <c r="M604" s="75"/>
      <c r="N604" s="75">
        <v>4</v>
      </c>
      <c r="O604" s="75"/>
      <c r="P604" s="75"/>
      <c r="Q604" s="75"/>
      <c r="R604" s="91">
        <v>0.2</v>
      </c>
      <c r="S604" s="108"/>
    </row>
    <row r="605" spans="1:19">
      <c r="A605" s="101">
        <v>600</v>
      </c>
      <c r="B605" s="75" t="s">
        <v>1918</v>
      </c>
      <c r="C605" s="102" t="s">
        <v>1919</v>
      </c>
      <c r="D605" s="103" t="s">
        <v>2301</v>
      </c>
      <c r="E605" s="13" t="s">
        <v>2302</v>
      </c>
      <c r="F605" s="75" t="s">
        <v>1922</v>
      </c>
      <c r="G605" s="75" t="s">
        <v>752</v>
      </c>
      <c r="H605" s="110">
        <v>2</v>
      </c>
      <c r="I605" s="75"/>
      <c r="J605" s="107"/>
      <c r="K605" s="75">
        <v>3</v>
      </c>
      <c r="L605" s="75"/>
      <c r="M605" s="75"/>
      <c r="N605" s="75"/>
      <c r="O605" s="75"/>
      <c r="P605" s="75"/>
      <c r="Q605" s="75"/>
      <c r="R605" s="91">
        <v>0.4</v>
      </c>
      <c r="S605" s="108"/>
    </row>
    <row r="606" spans="1:19">
      <c r="A606" s="101">
        <v>601</v>
      </c>
      <c r="B606" s="75" t="s">
        <v>1918</v>
      </c>
      <c r="C606" s="102" t="s">
        <v>1919</v>
      </c>
      <c r="D606" s="103" t="s">
        <v>2303</v>
      </c>
      <c r="E606" s="13" t="s">
        <v>2304</v>
      </c>
      <c r="F606" s="75" t="s">
        <v>806</v>
      </c>
      <c r="G606" s="75" t="s">
        <v>1939</v>
      </c>
      <c r="H606" s="110">
        <v>2.3</v>
      </c>
      <c r="I606" s="75"/>
      <c r="J606" s="107"/>
      <c r="K606" s="75">
        <v>5</v>
      </c>
      <c r="L606" s="75"/>
      <c r="M606" s="75"/>
      <c r="N606" s="75"/>
      <c r="O606" s="75"/>
      <c r="P606" s="75"/>
      <c r="Q606" s="75"/>
      <c r="R606" s="91">
        <v>0.7</v>
      </c>
      <c r="S606" s="108"/>
    </row>
    <row r="607" spans="1:19">
      <c r="A607" s="101">
        <v>602</v>
      </c>
      <c r="B607" s="75" t="s">
        <v>1918</v>
      </c>
      <c r="C607" s="102" t="s">
        <v>1919</v>
      </c>
      <c r="D607" s="103" t="s">
        <v>2303</v>
      </c>
      <c r="E607" s="13" t="s">
        <v>2304</v>
      </c>
      <c r="F607" s="75" t="s">
        <v>1939</v>
      </c>
      <c r="G607" s="75" t="s">
        <v>2067</v>
      </c>
      <c r="H607" s="110">
        <v>1.9</v>
      </c>
      <c r="I607" s="75">
        <v>50</v>
      </c>
      <c r="J607" s="107"/>
      <c r="K607" s="75">
        <v>8</v>
      </c>
      <c r="L607" s="75"/>
      <c r="M607" s="75"/>
      <c r="N607" s="75"/>
      <c r="O607" s="75"/>
      <c r="P607" s="75"/>
      <c r="Q607" s="75"/>
      <c r="R607" s="91">
        <v>1.9</v>
      </c>
      <c r="S607" s="108"/>
    </row>
    <row r="608" spans="1:19">
      <c r="A608" s="101">
        <v>603</v>
      </c>
      <c r="B608" s="75" t="s">
        <v>1918</v>
      </c>
      <c r="C608" s="102" t="s">
        <v>1919</v>
      </c>
      <c r="D608" s="103" t="s">
        <v>2305</v>
      </c>
      <c r="E608" s="13" t="s">
        <v>2306</v>
      </c>
      <c r="F608" s="75" t="s">
        <v>1922</v>
      </c>
      <c r="G608" s="75" t="s">
        <v>752</v>
      </c>
      <c r="H608" s="110">
        <v>2</v>
      </c>
      <c r="I608" s="75"/>
      <c r="J608" s="107"/>
      <c r="K608" s="75">
        <v>3</v>
      </c>
      <c r="L608" s="75"/>
      <c r="M608" s="75"/>
      <c r="N608" s="75"/>
      <c r="O608" s="75"/>
      <c r="P608" s="75"/>
      <c r="Q608" s="75"/>
      <c r="R608" s="91">
        <v>0.4</v>
      </c>
      <c r="S608" s="108"/>
    </row>
    <row r="609" spans="1:19">
      <c r="A609" s="101">
        <v>604</v>
      </c>
      <c r="B609" s="75" t="s">
        <v>1918</v>
      </c>
      <c r="C609" s="102" t="s">
        <v>1919</v>
      </c>
      <c r="D609" s="103" t="s">
        <v>2305</v>
      </c>
      <c r="E609" s="13" t="s">
        <v>2306</v>
      </c>
      <c r="F609" s="75" t="s">
        <v>752</v>
      </c>
      <c r="G609" s="75" t="s">
        <v>2042</v>
      </c>
      <c r="H609" s="110">
        <v>2</v>
      </c>
      <c r="I609" s="75"/>
      <c r="J609" s="107"/>
      <c r="K609" s="75">
        <v>2</v>
      </c>
      <c r="L609" s="75"/>
      <c r="M609" s="75"/>
      <c r="N609" s="75"/>
      <c r="O609" s="75"/>
      <c r="P609" s="75"/>
      <c r="Q609" s="75"/>
      <c r="R609" s="91">
        <v>0.3</v>
      </c>
      <c r="S609" s="108"/>
    </row>
    <row r="610" spans="1:19">
      <c r="A610" s="101">
        <v>605</v>
      </c>
      <c r="B610" s="75" t="s">
        <v>1918</v>
      </c>
      <c r="C610" s="102" t="s">
        <v>1919</v>
      </c>
      <c r="D610" s="103" t="s">
        <v>2307</v>
      </c>
      <c r="E610" s="13" t="s">
        <v>2308</v>
      </c>
      <c r="F610" s="75" t="s">
        <v>1922</v>
      </c>
      <c r="G610" s="75" t="s">
        <v>1927</v>
      </c>
      <c r="H610" s="110">
        <v>2.2</v>
      </c>
      <c r="I610" s="75"/>
      <c r="J610" s="107"/>
      <c r="K610" s="75">
        <v>5</v>
      </c>
      <c r="L610" s="75"/>
      <c r="M610" s="75"/>
      <c r="N610" s="75"/>
      <c r="O610" s="75"/>
      <c r="P610" s="75"/>
      <c r="Q610" s="75"/>
      <c r="R610" s="91">
        <v>0.7</v>
      </c>
      <c r="S610" s="108"/>
    </row>
    <row r="611" spans="1:19">
      <c r="A611" s="101">
        <v>606</v>
      </c>
      <c r="B611" s="75" t="s">
        <v>1918</v>
      </c>
      <c r="C611" s="102" t="s">
        <v>1919</v>
      </c>
      <c r="D611" s="103" t="s">
        <v>2309</v>
      </c>
      <c r="E611" s="13" t="s">
        <v>2310</v>
      </c>
      <c r="F611" s="75" t="s">
        <v>1922</v>
      </c>
      <c r="G611" s="75" t="s">
        <v>1938</v>
      </c>
      <c r="H611" s="110">
        <v>2.9</v>
      </c>
      <c r="I611" s="75"/>
      <c r="J611" s="107"/>
      <c r="K611" s="75">
        <v>11</v>
      </c>
      <c r="L611" s="75"/>
      <c r="M611" s="75"/>
      <c r="N611" s="75"/>
      <c r="O611" s="75"/>
      <c r="P611" s="75"/>
      <c r="Q611" s="75"/>
      <c r="R611" s="91">
        <v>1.6</v>
      </c>
      <c r="S611" s="108"/>
    </row>
    <row r="612" spans="1:19">
      <c r="A612" s="101">
        <v>607</v>
      </c>
      <c r="B612" s="75" t="s">
        <v>1918</v>
      </c>
      <c r="C612" s="102" t="s">
        <v>1919</v>
      </c>
      <c r="D612" s="103" t="s">
        <v>2311</v>
      </c>
      <c r="E612" s="13" t="s">
        <v>2312</v>
      </c>
      <c r="F612" s="75" t="s">
        <v>1922</v>
      </c>
      <c r="G612" s="75" t="s">
        <v>1938</v>
      </c>
      <c r="H612" s="110">
        <v>2.9</v>
      </c>
      <c r="I612" s="75"/>
      <c r="J612" s="107"/>
      <c r="K612" s="75">
        <v>7</v>
      </c>
      <c r="L612" s="75"/>
      <c r="M612" s="75"/>
      <c r="N612" s="75"/>
      <c r="O612" s="75"/>
      <c r="P612" s="75"/>
      <c r="Q612" s="75"/>
      <c r="R612" s="91">
        <v>1</v>
      </c>
      <c r="S612" s="108"/>
    </row>
    <row r="613" spans="1:19">
      <c r="A613" s="101">
        <v>608</v>
      </c>
      <c r="B613" s="75" t="s">
        <v>1918</v>
      </c>
      <c r="C613" s="102" t="s">
        <v>1919</v>
      </c>
      <c r="D613" s="103" t="s">
        <v>2311</v>
      </c>
      <c r="E613" s="13" t="s">
        <v>2312</v>
      </c>
      <c r="F613" s="75" t="s">
        <v>1939</v>
      </c>
      <c r="G613" s="75" t="s">
        <v>2067</v>
      </c>
      <c r="H613" s="110">
        <v>1.9</v>
      </c>
      <c r="I613" s="75"/>
      <c r="J613" s="107"/>
      <c r="K613" s="75">
        <v>4</v>
      </c>
      <c r="L613" s="75"/>
      <c r="M613" s="75"/>
      <c r="N613" s="75"/>
      <c r="O613" s="75"/>
      <c r="P613" s="75"/>
      <c r="Q613" s="75"/>
      <c r="R613" s="91">
        <v>0.6</v>
      </c>
      <c r="S613" s="108"/>
    </row>
    <row r="614" spans="1:19">
      <c r="A614" s="101">
        <v>609</v>
      </c>
      <c r="B614" s="75" t="s">
        <v>1918</v>
      </c>
      <c r="C614" s="102" t="s">
        <v>1919</v>
      </c>
      <c r="D614" s="103" t="s">
        <v>2313</v>
      </c>
      <c r="E614" s="13" t="s">
        <v>2314</v>
      </c>
      <c r="F614" s="75" t="s">
        <v>1922</v>
      </c>
      <c r="G614" s="75" t="s">
        <v>2001</v>
      </c>
      <c r="H614" s="110">
        <v>2.8</v>
      </c>
      <c r="I614" s="75"/>
      <c r="J614" s="75"/>
      <c r="K614" s="75">
        <v>7</v>
      </c>
      <c r="L614" s="75"/>
      <c r="M614" s="75"/>
      <c r="N614" s="75"/>
      <c r="O614" s="75"/>
      <c r="P614" s="75"/>
      <c r="Q614" s="75"/>
      <c r="R614" s="91">
        <v>1</v>
      </c>
      <c r="S614" s="108"/>
    </row>
    <row r="615" spans="1:19">
      <c r="A615" s="101">
        <v>610</v>
      </c>
      <c r="B615" s="75" t="s">
        <v>1918</v>
      </c>
      <c r="C615" s="102" t="s">
        <v>1919</v>
      </c>
      <c r="D615" s="103" t="s">
        <v>2315</v>
      </c>
      <c r="E615" s="13" t="s">
        <v>2316</v>
      </c>
      <c r="F615" s="75" t="s">
        <v>1922</v>
      </c>
      <c r="G615" s="75" t="s">
        <v>1938</v>
      </c>
      <c r="H615" s="110">
        <v>2.9</v>
      </c>
      <c r="I615" s="75"/>
      <c r="J615" s="75"/>
      <c r="K615" s="75">
        <v>5</v>
      </c>
      <c r="L615" s="75"/>
      <c r="M615" s="75"/>
      <c r="N615" s="75"/>
      <c r="O615" s="75"/>
      <c r="P615" s="75"/>
      <c r="Q615" s="75"/>
      <c r="R615" s="91">
        <v>0.7</v>
      </c>
      <c r="S615" s="108"/>
    </row>
    <row r="616" spans="1:19">
      <c r="A616" s="101">
        <v>611</v>
      </c>
      <c r="B616" s="75" t="s">
        <v>1918</v>
      </c>
      <c r="C616" s="102" t="s">
        <v>1919</v>
      </c>
      <c r="D616" s="103" t="s">
        <v>2315</v>
      </c>
      <c r="E616" s="13" t="s">
        <v>2316</v>
      </c>
      <c r="F616" s="75" t="s">
        <v>1939</v>
      </c>
      <c r="G616" s="75" t="s">
        <v>733</v>
      </c>
      <c r="H616" s="110">
        <v>2</v>
      </c>
      <c r="I616" s="75">
        <v>300</v>
      </c>
      <c r="J616" s="75"/>
      <c r="K616" s="75">
        <v>8</v>
      </c>
      <c r="L616" s="75"/>
      <c r="M616" s="75"/>
      <c r="N616" s="75"/>
      <c r="O616" s="75"/>
      <c r="P616" s="75"/>
      <c r="Q616" s="75"/>
      <c r="R616" s="91">
        <v>5.5</v>
      </c>
      <c r="S616" s="108"/>
    </row>
    <row r="617" spans="1:19">
      <c r="A617" s="101">
        <v>612</v>
      </c>
      <c r="B617" s="75" t="s">
        <v>1918</v>
      </c>
      <c r="C617" s="102" t="s">
        <v>1919</v>
      </c>
      <c r="D617" s="103" t="s">
        <v>2317</v>
      </c>
      <c r="E617" s="13" t="s">
        <v>2318</v>
      </c>
      <c r="F617" s="76" t="s">
        <v>100</v>
      </c>
      <c r="G617" s="109">
        <v>100</v>
      </c>
      <c r="H617" s="110">
        <v>0.1</v>
      </c>
      <c r="I617" s="75"/>
      <c r="J617" s="75"/>
      <c r="K617" s="75">
        <v>1</v>
      </c>
      <c r="L617" s="75"/>
      <c r="M617" s="75"/>
      <c r="N617" s="75"/>
      <c r="O617" s="75"/>
      <c r="P617" s="75"/>
      <c r="Q617" s="75"/>
      <c r="R617" s="91">
        <v>0.1</v>
      </c>
      <c r="S617" s="108"/>
    </row>
    <row r="618" spans="1:19">
      <c r="A618" s="101">
        <v>613</v>
      </c>
      <c r="B618" s="75" t="s">
        <v>1918</v>
      </c>
      <c r="C618" s="102" t="s">
        <v>1919</v>
      </c>
      <c r="D618" s="103" t="s">
        <v>2317</v>
      </c>
      <c r="E618" s="13" t="s">
        <v>2318</v>
      </c>
      <c r="F618" s="76" t="s">
        <v>192</v>
      </c>
      <c r="G618" s="109">
        <v>900</v>
      </c>
      <c r="H618" s="110">
        <v>0.1</v>
      </c>
      <c r="I618" s="75"/>
      <c r="J618" s="75"/>
      <c r="K618" s="75">
        <v>1</v>
      </c>
      <c r="L618" s="75"/>
      <c r="M618" s="75"/>
      <c r="N618" s="75"/>
      <c r="O618" s="75"/>
      <c r="P618" s="75"/>
      <c r="Q618" s="75"/>
      <c r="R618" s="91">
        <v>0.1</v>
      </c>
      <c r="S618" s="108"/>
    </row>
    <row r="619" spans="1:19">
      <c r="A619" s="101">
        <v>614</v>
      </c>
      <c r="B619" s="75" t="s">
        <v>1918</v>
      </c>
      <c r="C619" s="102" t="s">
        <v>1919</v>
      </c>
      <c r="D619" s="103" t="s">
        <v>2319</v>
      </c>
      <c r="E619" s="13" t="s">
        <v>2320</v>
      </c>
      <c r="F619" s="76" t="s">
        <v>100</v>
      </c>
      <c r="G619" s="109">
        <v>100</v>
      </c>
      <c r="H619" s="110">
        <v>0.1</v>
      </c>
      <c r="I619" s="75"/>
      <c r="J619" s="75"/>
      <c r="K619" s="75">
        <v>1</v>
      </c>
      <c r="L619" s="75"/>
      <c r="M619" s="75"/>
      <c r="N619" s="75"/>
      <c r="O619" s="75"/>
      <c r="P619" s="75"/>
      <c r="Q619" s="75"/>
      <c r="R619" s="91">
        <v>0.1</v>
      </c>
      <c r="S619" s="108"/>
    </row>
    <row r="620" spans="1:19">
      <c r="A620" s="101">
        <v>615</v>
      </c>
      <c r="B620" s="75" t="s">
        <v>1918</v>
      </c>
      <c r="C620" s="102" t="s">
        <v>1919</v>
      </c>
      <c r="D620" s="103" t="s">
        <v>2321</v>
      </c>
      <c r="E620" s="13" t="s">
        <v>2322</v>
      </c>
      <c r="F620" s="76" t="s">
        <v>100</v>
      </c>
      <c r="G620" s="109">
        <v>900</v>
      </c>
      <c r="H620" s="111">
        <v>0.9</v>
      </c>
      <c r="I620" s="75">
        <v>120</v>
      </c>
      <c r="J620" s="75"/>
      <c r="K620" s="75">
        <v>4</v>
      </c>
      <c r="L620" s="75"/>
      <c r="M620" s="75"/>
      <c r="N620" s="75"/>
      <c r="O620" s="75"/>
      <c r="P620" s="75"/>
      <c r="Q620" s="75"/>
      <c r="R620" s="91">
        <v>2.3</v>
      </c>
      <c r="S620" s="108"/>
    </row>
    <row r="621" spans="1:19">
      <c r="A621" s="101">
        <v>616</v>
      </c>
      <c r="B621" s="75" t="s">
        <v>1918</v>
      </c>
      <c r="C621" s="102" t="s">
        <v>1919</v>
      </c>
      <c r="D621" s="103" t="s">
        <v>2323</v>
      </c>
      <c r="E621" s="13" t="s">
        <v>2324</v>
      </c>
      <c r="F621" s="76" t="s">
        <v>100</v>
      </c>
      <c r="G621" s="109">
        <v>100</v>
      </c>
      <c r="H621" s="110">
        <v>0.1</v>
      </c>
      <c r="I621" s="75"/>
      <c r="J621" s="75"/>
      <c r="K621" s="75">
        <v>1</v>
      </c>
      <c r="L621" s="75"/>
      <c r="M621" s="75"/>
      <c r="N621" s="75"/>
      <c r="O621" s="75"/>
      <c r="P621" s="75"/>
      <c r="Q621" s="75"/>
      <c r="R621" s="91">
        <v>0.1</v>
      </c>
      <c r="S621" s="108"/>
    </row>
    <row r="622" spans="1:19">
      <c r="A622" s="101">
        <v>617</v>
      </c>
      <c r="B622" s="75" t="s">
        <v>1918</v>
      </c>
      <c r="C622" s="102" t="s">
        <v>1919</v>
      </c>
      <c r="D622" s="103" t="s">
        <v>2323</v>
      </c>
      <c r="E622" s="13" t="s">
        <v>2324</v>
      </c>
      <c r="F622" s="76" t="s">
        <v>82</v>
      </c>
      <c r="G622" s="109" t="s">
        <v>112</v>
      </c>
      <c r="H622" s="110">
        <v>0.1</v>
      </c>
      <c r="I622" s="75"/>
      <c r="J622" s="75"/>
      <c r="K622" s="75">
        <v>1</v>
      </c>
      <c r="L622" s="75"/>
      <c r="M622" s="75"/>
      <c r="N622" s="75"/>
      <c r="O622" s="75"/>
      <c r="P622" s="75"/>
      <c r="Q622" s="75"/>
      <c r="R622" s="91">
        <v>0.1</v>
      </c>
      <c r="S622" s="108"/>
    </row>
    <row r="623" spans="1:19">
      <c r="A623" s="101">
        <v>618</v>
      </c>
      <c r="B623" s="75" t="s">
        <v>1918</v>
      </c>
      <c r="C623" s="102" t="s">
        <v>1919</v>
      </c>
      <c r="D623" s="103" t="s">
        <v>2323</v>
      </c>
      <c r="E623" s="13" t="s">
        <v>2324</v>
      </c>
      <c r="F623" s="76" t="s">
        <v>163</v>
      </c>
      <c r="G623" s="109">
        <v>1300</v>
      </c>
      <c r="H623" s="110">
        <v>0.1</v>
      </c>
      <c r="I623" s="75"/>
      <c r="J623" s="75"/>
      <c r="K623" s="75">
        <v>1</v>
      </c>
      <c r="L623" s="75"/>
      <c r="M623" s="75"/>
      <c r="N623" s="75"/>
      <c r="O623" s="75"/>
      <c r="P623" s="75"/>
      <c r="Q623" s="75"/>
      <c r="R623" s="91">
        <v>0.1</v>
      </c>
      <c r="S623" s="108"/>
    </row>
    <row r="624" spans="1:19">
      <c r="A624" s="101">
        <v>619</v>
      </c>
      <c r="B624" s="75" t="s">
        <v>1918</v>
      </c>
      <c r="C624" s="102" t="s">
        <v>1919</v>
      </c>
      <c r="D624" s="103" t="s">
        <v>2323</v>
      </c>
      <c r="E624" s="13" t="s">
        <v>2324</v>
      </c>
      <c r="F624" s="76" t="s">
        <v>57</v>
      </c>
      <c r="G624" s="109">
        <v>1400</v>
      </c>
      <c r="H624" s="110">
        <v>0.1</v>
      </c>
      <c r="I624" s="75"/>
      <c r="J624" s="75"/>
      <c r="K624" s="75">
        <v>1</v>
      </c>
      <c r="L624" s="75"/>
      <c r="M624" s="75"/>
      <c r="N624" s="75"/>
      <c r="O624" s="75"/>
      <c r="P624" s="75"/>
      <c r="Q624" s="75"/>
      <c r="R624" s="91">
        <v>0.1</v>
      </c>
      <c r="S624" s="108"/>
    </row>
    <row r="625" spans="1:19">
      <c r="A625" s="101">
        <v>620</v>
      </c>
      <c r="B625" s="75" t="s">
        <v>1918</v>
      </c>
      <c r="C625" s="102" t="s">
        <v>1919</v>
      </c>
      <c r="D625" s="103" t="s">
        <v>2323</v>
      </c>
      <c r="E625" s="13" t="s">
        <v>2324</v>
      </c>
      <c r="F625" s="76" t="s">
        <v>263</v>
      </c>
      <c r="G625" s="109">
        <v>2900</v>
      </c>
      <c r="H625" s="110">
        <v>0.1</v>
      </c>
      <c r="I625" s="75"/>
      <c r="J625" s="75"/>
      <c r="K625" s="75">
        <v>1</v>
      </c>
      <c r="L625" s="75"/>
      <c r="M625" s="75"/>
      <c r="N625" s="75"/>
      <c r="O625" s="75"/>
      <c r="P625" s="75"/>
      <c r="Q625" s="75"/>
      <c r="R625" s="91">
        <v>0.1</v>
      </c>
      <c r="S625" s="108"/>
    </row>
    <row r="626" spans="1:19">
      <c r="A626" s="101">
        <v>621</v>
      </c>
      <c r="B626" s="75" t="s">
        <v>1918</v>
      </c>
      <c r="C626" s="102" t="s">
        <v>1919</v>
      </c>
      <c r="D626" s="103" t="s">
        <v>2325</v>
      </c>
      <c r="E626" s="13" t="s">
        <v>2326</v>
      </c>
      <c r="F626" s="76" t="s">
        <v>100</v>
      </c>
      <c r="G626" s="109">
        <v>100</v>
      </c>
      <c r="H626" s="110">
        <v>0.1</v>
      </c>
      <c r="I626" s="75"/>
      <c r="J626" s="75"/>
      <c r="K626" s="75">
        <v>1</v>
      </c>
      <c r="L626" s="75"/>
      <c r="M626" s="75"/>
      <c r="N626" s="75"/>
      <c r="O626" s="75"/>
      <c r="P626" s="75"/>
      <c r="Q626" s="75"/>
      <c r="R626" s="91">
        <v>0.1</v>
      </c>
      <c r="S626" s="108"/>
    </row>
    <row r="627" spans="1:19">
      <c r="A627" s="101">
        <v>622</v>
      </c>
      <c r="B627" s="75" t="s">
        <v>1918</v>
      </c>
      <c r="C627" s="102" t="s">
        <v>1919</v>
      </c>
      <c r="D627" s="103" t="s">
        <v>2325</v>
      </c>
      <c r="E627" s="13" t="s">
        <v>2326</v>
      </c>
      <c r="F627" s="76" t="s">
        <v>154</v>
      </c>
      <c r="G627" s="109">
        <v>500</v>
      </c>
      <c r="H627" s="110">
        <v>0.1</v>
      </c>
      <c r="I627" s="75"/>
      <c r="J627" s="75"/>
      <c r="K627" s="75">
        <v>1</v>
      </c>
      <c r="L627" s="75"/>
      <c r="M627" s="75"/>
      <c r="N627" s="75"/>
      <c r="O627" s="75"/>
      <c r="P627" s="75"/>
      <c r="Q627" s="75"/>
      <c r="R627" s="91">
        <v>0.1</v>
      </c>
      <c r="S627" s="108"/>
    </row>
    <row r="628" spans="1:19">
      <c r="A628" s="101">
        <v>623</v>
      </c>
      <c r="B628" s="75" t="s">
        <v>1918</v>
      </c>
      <c r="C628" s="102" t="s">
        <v>1919</v>
      </c>
      <c r="D628" s="103" t="s">
        <v>2325</v>
      </c>
      <c r="E628" s="13" t="s">
        <v>2326</v>
      </c>
      <c r="F628" s="76" t="s">
        <v>186</v>
      </c>
      <c r="G628" s="109">
        <v>800</v>
      </c>
      <c r="H628" s="110">
        <v>0.1</v>
      </c>
      <c r="I628" s="75"/>
      <c r="J628" s="75"/>
      <c r="K628" s="75">
        <v>1</v>
      </c>
      <c r="L628" s="75"/>
      <c r="M628" s="75"/>
      <c r="N628" s="75"/>
      <c r="O628" s="75"/>
      <c r="P628" s="75"/>
      <c r="Q628" s="75"/>
      <c r="R628" s="91">
        <v>0.1</v>
      </c>
      <c r="S628" s="108"/>
    </row>
    <row r="629" spans="1:19">
      <c r="A629" s="101">
        <v>624</v>
      </c>
      <c r="B629" s="75" t="s">
        <v>1918</v>
      </c>
      <c r="C629" s="102" t="s">
        <v>1919</v>
      </c>
      <c r="D629" s="103" t="s">
        <v>2325</v>
      </c>
      <c r="E629" s="13" t="s">
        <v>2326</v>
      </c>
      <c r="F629" s="76" t="s">
        <v>618</v>
      </c>
      <c r="G629" s="109">
        <v>2500</v>
      </c>
      <c r="H629" s="110">
        <v>0.1</v>
      </c>
      <c r="I629" s="75"/>
      <c r="J629" s="75"/>
      <c r="K629" s="75">
        <v>1</v>
      </c>
      <c r="L629" s="75"/>
      <c r="M629" s="75"/>
      <c r="N629" s="75"/>
      <c r="O629" s="75"/>
      <c r="P629" s="75"/>
      <c r="Q629" s="75"/>
      <c r="R629" s="91">
        <v>0.1</v>
      </c>
      <c r="S629" s="108"/>
    </row>
    <row r="630" spans="1:19">
      <c r="A630" s="101">
        <v>625</v>
      </c>
      <c r="B630" s="75" t="s">
        <v>1918</v>
      </c>
      <c r="C630" s="102" t="s">
        <v>1919</v>
      </c>
      <c r="D630" s="103" t="s">
        <v>2325</v>
      </c>
      <c r="E630" s="13" t="s">
        <v>2326</v>
      </c>
      <c r="F630" s="76" t="s">
        <v>255</v>
      </c>
      <c r="G630" s="109">
        <v>2800</v>
      </c>
      <c r="H630" s="110">
        <v>0.1</v>
      </c>
      <c r="I630" s="75"/>
      <c r="J630" s="75"/>
      <c r="K630" s="75">
        <v>1</v>
      </c>
      <c r="L630" s="75"/>
      <c r="M630" s="75"/>
      <c r="N630" s="75"/>
      <c r="O630" s="75"/>
      <c r="P630" s="75"/>
      <c r="Q630" s="75"/>
      <c r="R630" s="91">
        <v>0.1</v>
      </c>
      <c r="S630" s="108"/>
    </row>
    <row r="631" spans="1:19">
      <c r="A631" s="101">
        <v>626</v>
      </c>
      <c r="B631" s="75" t="s">
        <v>1918</v>
      </c>
      <c r="C631" s="102" t="s">
        <v>1919</v>
      </c>
      <c r="D631" s="103" t="s">
        <v>2327</v>
      </c>
      <c r="E631" s="13" t="s">
        <v>2328</v>
      </c>
      <c r="F631" s="76" t="s">
        <v>53</v>
      </c>
      <c r="G631" s="109">
        <v>200</v>
      </c>
      <c r="H631" s="110">
        <v>0.1</v>
      </c>
      <c r="I631" s="75"/>
      <c r="J631" s="75"/>
      <c r="K631" s="75">
        <v>1</v>
      </c>
      <c r="L631" s="75"/>
      <c r="M631" s="75"/>
      <c r="N631" s="75"/>
      <c r="O631" s="75"/>
      <c r="P631" s="75"/>
      <c r="Q631" s="75"/>
      <c r="R631" s="91">
        <v>0.1</v>
      </c>
      <c r="S631" s="108"/>
    </row>
    <row r="632" spans="1:19">
      <c r="A632" s="101">
        <v>627</v>
      </c>
      <c r="B632" s="75" t="s">
        <v>1918</v>
      </c>
      <c r="C632" s="102" t="s">
        <v>1919</v>
      </c>
      <c r="D632" s="103" t="s">
        <v>2327</v>
      </c>
      <c r="E632" s="13" t="s">
        <v>2328</v>
      </c>
      <c r="F632" s="76" t="s">
        <v>192</v>
      </c>
      <c r="G632" s="109">
        <v>900</v>
      </c>
      <c r="H632" s="110">
        <v>0.1</v>
      </c>
      <c r="I632" s="75"/>
      <c r="J632" s="75"/>
      <c r="K632" s="75">
        <v>2</v>
      </c>
      <c r="L632" s="75"/>
      <c r="M632" s="75"/>
      <c r="N632" s="75"/>
      <c r="O632" s="75"/>
      <c r="P632" s="75"/>
      <c r="Q632" s="75"/>
      <c r="R632" s="91">
        <v>0.3</v>
      </c>
      <c r="S632" s="108"/>
    </row>
    <row r="633" spans="1:19">
      <c r="A633" s="101">
        <v>628</v>
      </c>
      <c r="B633" s="75" t="s">
        <v>1918</v>
      </c>
      <c r="C633" s="102" t="s">
        <v>1919</v>
      </c>
      <c r="D633" s="103" t="s">
        <v>2329</v>
      </c>
      <c r="E633" s="13" t="s">
        <v>2330</v>
      </c>
      <c r="F633" s="76" t="s">
        <v>100</v>
      </c>
      <c r="G633" s="109">
        <v>100</v>
      </c>
      <c r="H633" s="110">
        <v>0.1</v>
      </c>
      <c r="I633" s="75"/>
      <c r="J633" s="75"/>
      <c r="K633" s="75">
        <v>1</v>
      </c>
      <c r="L633" s="75"/>
      <c r="M633" s="75"/>
      <c r="N633" s="75"/>
      <c r="O633" s="75"/>
      <c r="P633" s="75"/>
      <c r="Q633" s="75"/>
      <c r="R633" s="91">
        <v>0.1</v>
      </c>
      <c r="S633" s="108"/>
    </row>
    <row r="634" spans="1:19">
      <c r="A634" s="101">
        <v>629</v>
      </c>
      <c r="B634" s="75" t="s">
        <v>1918</v>
      </c>
      <c r="C634" s="102" t="s">
        <v>1919</v>
      </c>
      <c r="D634" s="103" t="s">
        <v>2329</v>
      </c>
      <c r="E634" s="13" t="s">
        <v>2330</v>
      </c>
      <c r="F634" s="76" t="s">
        <v>72</v>
      </c>
      <c r="G634" s="109">
        <v>1400</v>
      </c>
      <c r="H634" s="111">
        <v>0.4</v>
      </c>
      <c r="I634" s="75"/>
      <c r="J634" s="75"/>
      <c r="K634" s="75">
        <v>4</v>
      </c>
      <c r="L634" s="75"/>
      <c r="M634" s="75"/>
      <c r="N634" s="75"/>
      <c r="O634" s="75"/>
      <c r="P634" s="75"/>
      <c r="Q634" s="75"/>
      <c r="R634" s="91">
        <v>0.6</v>
      </c>
      <c r="S634" s="108"/>
    </row>
    <row r="635" spans="1:19">
      <c r="A635" s="101">
        <v>630</v>
      </c>
      <c r="B635" s="75" t="s">
        <v>1918</v>
      </c>
      <c r="C635" s="102" t="s">
        <v>1919</v>
      </c>
      <c r="D635" s="103" t="s">
        <v>2331</v>
      </c>
      <c r="E635" s="13" t="s">
        <v>2332</v>
      </c>
      <c r="F635" s="76" t="s">
        <v>100</v>
      </c>
      <c r="G635" s="109">
        <v>100</v>
      </c>
      <c r="H635" s="110">
        <v>0.1</v>
      </c>
      <c r="I635" s="75"/>
      <c r="J635" s="75"/>
      <c r="K635" s="75">
        <v>1</v>
      </c>
      <c r="L635" s="75"/>
      <c r="M635" s="75"/>
      <c r="N635" s="75"/>
      <c r="O635" s="75"/>
      <c r="P635" s="75"/>
      <c r="Q635" s="75"/>
      <c r="R635" s="91">
        <v>0.1</v>
      </c>
      <c r="S635" s="108"/>
    </row>
    <row r="636" spans="1:19">
      <c r="A636" s="101">
        <v>631</v>
      </c>
      <c r="B636" s="75" t="s">
        <v>1918</v>
      </c>
      <c r="C636" s="102" t="s">
        <v>1919</v>
      </c>
      <c r="D636" s="103" t="s">
        <v>2331</v>
      </c>
      <c r="E636" s="13" t="s">
        <v>2332</v>
      </c>
      <c r="F636" s="76" t="s">
        <v>57</v>
      </c>
      <c r="G636" s="109">
        <v>1400</v>
      </c>
      <c r="H636" s="110">
        <v>0.1</v>
      </c>
      <c r="I636" s="75"/>
      <c r="J636" s="75"/>
      <c r="K636" s="75">
        <v>1</v>
      </c>
      <c r="L636" s="75"/>
      <c r="M636" s="75"/>
      <c r="N636" s="75"/>
      <c r="O636" s="75"/>
      <c r="P636" s="75"/>
      <c r="Q636" s="75"/>
      <c r="R636" s="91">
        <v>0.1</v>
      </c>
      <c r="S636" s="108"/>
    </row>
    <row r="637" spans="1:19">
      <c r="A637" s="101">
        <v>632</v>
      </c>
      <c r="B637" s="75" t="s">
        <v>1918</v>
      </c>
      <c r="C637" s="102" t="s">
        <v>1919</v>
      </c>
      <c r="D637" s="103" t="s">
        <v>2331</v>
      </c>
      <c r="E637" s="13" t="s">
        <v>2332</v>
      </c>
      <c r="F637" s="76" t="s">
        <v>351</v>
      </c>
      <c r="G637" s="109">
        <v>3000</v>
      </c>
      <c r="H637" s="111">
        <v>0.7</v>
      </c>
      <c r="I637" s="75"/>
      <c r="J637" s="75"/>
      <c r="K637" s="75">
        <v>5</v>
      </c>
      <c r="L637" s="75"/>
      <c r="M637" s="75"/>
      <c r="N637" s="75"/>
      <c r="O637" s="75"/>
      <c r="P637" s="75"/>
      <c r="Q637" s="75"/>
      <c r="R637" s="91">
        <v>0.7</v>
      </c>
      <c r="S637" s="108"/>
    </row>
    <row r="638" spans="1:19">
      <c r="A638" s="101">
        <v>633</v>
      </c>
      <c r="B638" s="75" t="s">
        <v>1918</v>
      </c>
      <c r="C638" s="102" t="s">
        <v>1919</v>
      </c>
      <c r="D638" s="103" t="s">
        <v>2333</v>
      </c>
      <c r="E638" s="13" t="s">
        <v>2334</v>
      </c>
      <c r="F638" s="76" t="s">
        <v>100</v>
      </c>
      <c r="G638" s="109">
        <v>1500</v>
      </c>
      <c r="H638" s="111">
        <v>1.5</v>
      </c>
      <c r="I638" s="75"/>
      <c r="J638" s="75"/>
      <c r="K638" s="75">
        <v>7</v>
      </c>
      <c r="L638" s="75"/>
      <c r="M638" s="75"/>
      <c r="N638" s="75"/>
      <c r="O638" s="75"/>
      <c r="P638" s="75"/>
      <c r="Q638" s="75"/>
      <c r="R638" s="91">
        <v>1</v>
      </c>
      <c r="S638" s="108"/>
    </row>
    <row r="639" spans="1:19">
      <c r="A639" s="101">
        <v>634</v>
      </c>
      <c r="B639" s="75" t="s">
        <v>1918</v>
      </c>
      <c r="C639" s="102" t="s">
        <v>1919</v>
      </c>
      <c r="D639" s="103" t="s">
        <v>2335</v>
      </c>
      <c r="E639" s="13" t="s">
        <v>2336</v>
      </c>
      <c r="F639" s="76" t="s">
        <v>100</v>
      </c>
      <c r="G639" s="109">
        <v>100</v>
      </c>
      <c r="H639" s="110">
        <v>0.1</v>
      </c>
      <c r="I639" s="75"/>
      <c r="J639" s="75"/>
      <c r="K639" s="75">
        <v>1</v>
      </c>
      <c r="L639" s="75"/>
      <c r="M639" s="75"/>
      <c r="N639" s="75"/>
      <c r="O639" s="75"/>
      <c r="P639" s="75"/>
      <c r="Q639" s="75"/>
      <c r="R639" s="91">
        <v>0.1</v>
      </c>
      <c r="S639" s="108"/>
    </row>
    <row r="640" spans="1:19">
      <c r="A640" s="101">
        <v>635</v>
      </c>
      <c r="B640" s="75" t="s">
        <v>1918</v>
      </c>
      <c r="C640" s="102" t="s">
        <v>1919</v>
      </c>
      <c r="D640" s="103" t="s">
        <v>2335</v>
      </c>
      <c r="E640" s="13" t="s">
        <v>2336</v>
      </c>
      <c r="F640" s="76" t="s">
        <v>258</v>
      </c>
      <c r="G640" s="109">
        <v>1900</v>
      </c>
      <c r="H640" s="111">
        <v>0.8</v>
      </c>
      <c r="I640" s="75"/>
      <c r="J640" s="75"/>
      <c r="K640" s="75">
        <v>4</v>
      </c>
      <c r="L640" s="75"/>
      <c r="M640" s="75"/>
      <c r="N640" s="75"/>
      <c r="O640" s="75"/>
      <c r="P640" s="75"/>
      <c r="Q640" s="75"/>
      <c r="R640" s="91">
        <v>0.6</v>
      </c>
      <c r="S640" s="108"/>
    </row>
    <row r="641" spans="1:19">
      <c r="A641" s="101">
        <v>636</v>
      </c>
      <c r="B641" s="75" t="s">
        <v>1918</v>
      </c>
      <c r="C641" s="102" t="s">
        <v>1919</v>
      </c>
      <c r="D641" s="103" t="s">
        <v>2337</v>
      </c>
      <c r="E641" s="13" t="s">
        <v>2338</v>
      </c>
      <c r="F641" s="76" t="s">
        <v>82</v>
      </c>
      <c r="G641" s="109">
        <v>600</v>
      </c>
      <c r="H641" s="110">
        <v>0.1</v>
      </c>
      <c r="I641" s="75"/>
      <c r="J641" s="75"/>
      <c r="K641" s="75">
        <v>2</v>
      </c>
      <c r="L641" s="75"/>
      <c r="M641" s="75"/>
      <c r="N641" s="75"/>
      <c r="O641" s="75"/>
      <c r="P641" s="75"/>
      <c r="Q641" s="75"/>
      <c r="R641" s="91">
        <v>0.3</v>
      </c>
      <c r="S641" s="108"/>
    </row>
    <row r="642" spans="1:19">
      <c r="A642" s="101">
        <v>637</v>
      </c>
      <c r="B642" s="75" t="s">
        <v>1918</v>
      </c>
      <c r="C642" s="102" t="s">
        <v>1919</v>
      </c>
      <c r="D642" s="103" t="s">
        <v>2337</v>
      </c>
      <c r="E642" s="13" t="s">
        <v>2338</v>
      </c>
      <c r="F642" s="76" t="s">
        <v>65</v>
      </c>
      <c r="G642" s="109">
        <v>3100</v>
      </c>
      <c r="H642" s="111">
        <v>0.5</v>
      </c>
      <c r="I642" s="75"/>
      <c r="J642" s="75"/>
      <c r="K642" s="75">
        <v>4</v>
      </c>
      <c r="L642" s="75"/>
      <c r="M642" s="75"/>
      <c r="N642" s="75"/>
      <c r="O642" s="75"/>
      <c r="P642" s="75"/>
      <c r="Q642" s="75"/>
      <c r="R642" s="91">
        <v>0.6</v>
      </c>
      <c r="S642" s="108"/>
    </row>
    <row r="643" spans="1:19">
      <c r="A643" s="101">
        <v>638</v>
      </c>
      <c r="B643" s="75" t="s">
        <v>1918</v>
      </c>
      <c r="C643" s="102" t="s">
        <v>1919</v>
      </c>
      <c r="D643" s="103" t="s">
        <v>2339</v>
      </c>
      <c r="E643" s="13" t="s">
        <v>2340</v>
      </c>
      <c r="F643" s="76" t="s">
        <v>100</v>
      </c>
      <c r="G643" s="109">
        <v>100</v>
      </c>
      <c r="H643" s="110">
        <v>0.1</v>
      </c>
      <c r="I643" s="75"/>
      <c r="J643" s="75"/>
      <c r="K643" s="75">
        <v>1</v>
      </c>
      <c r="L643" s="75"/>
      <c r="M643" s="75"/>
      <c r="N643" s="75"/>
      <c r="O643" s="75"/>
      <c r="P643" s="75"/>
      <c r="Q643" s="75"/>
      <c r="R643" s="91">
        <v>0.1</v>
      </c>
      <c r="S643" s="108"/>
    </row>
    <row r="644" spans="1:19">
      <c r="A644" s="101">
        <v>639</v>
      </c>
      <c r="B644" s="75" t="s">
        <v>1918</v>
      </c>
      <c r="C644" s="102" t="s">
        <v>1919</v>
      </c>
      <c r="D644" s="103" t="s">
        <v>2339</v>
      </c>
      <c r="E644" s="13" t="s">
        <v>2340</v>
      </c>
      <c r="F644" s="76" t="s">
        <v>49</v>
      </c>
      <c r="G644" s="109">
        <v>2300</v>
      </c>
      <c r="H644" s="110">
        <v>0.1</v>
      </c>
      <c r="I644" s="75"/>
      <c r="J644" s="75"/>
      <c r="K644" s="75">
        <v>2</v>
      </c>
      <c r="L644" s="75"/>
      <c r="M644" s="75"/>
      <c r="N644" s="75"/>
      <c r="O644" s="75"/>
      <c r="P644" s="75"/>
      <c r="Q644" s="75"/>
      <c r="R644" s="91">
        <v>0.3</v>
      </c>
      <c r="S644" s="108"/>
    </row>
    <row r="645" spans="1:19">
      <c r="A645" s="101">
        <v>640</v>
      </c>
      <c r="B645" s="75" t="s">
        <v>1918</v>
      </c>
      <c r="C645" s="102" t="s">
        <v>1919</v>
      </c>
      <c r="D645" s="103" t="s">
        <v>2341</v>
      </c>
      <c r="E645" s="13" t="s">
        <v>2342</v>
      </c>
      <c r="F645" s="76" t="s">
        <v>100</v>
      </c>
      <c r="G645" s="109">
        <v>1100</v>
      </c>
      <c r="H645" s="111">
        <v>1.1</v>
      </c>
      <c r="I645" s="75"/>
      <c r="J645" s="75"/>
      <c r="K645" s="75">
        <v>5</v>
      </c>
      <c r="L645" s="75"/>
      <c r="M645" s="75"/>
      <c r="N645" s="75"/>
      <c r="O645" s="75"/>
      <c r="P645" s="75"/>
      <c r="Q645" s="75"/>
      <c r="R645" s="91">
        <v>0.7</v>
      </c>
      <c r="S645" s="108"/>
    </row>
    <row r="646" spans="1:19">
      <c r="A646" s="101">
        <v>641</v>
      </c>
      <c r="B646" s="75" t="s">
        <v>1918</v>
      </c>
      <c r="C646" s="102" t="s">
        <v>1919</v>
      </c>
      <c r="D646" s="103" t="s">
        <v>2343</v>
      </c>
      <c r="E646" s="13" t="s">
        <v>929</v>
      </c>
      <c r="F646" s="76" t="s">
        <v>100</v>
      </c>
      <c r="G646" s="109">
        <v>2600</v>
      </c>
      <c r="H646" s="111">
        <v>2.6</v>
      </c>
      <c r="I646" s="75"/>
      <c r="J646" s="75"/>
      <c r="K646" s="75">
        <v>11</v>
      </c>
      <c r="L646" s="75"/>
      <c r="M646" s="75"/>
      <c r="N646" s="75"/>
      <c r="O646" s="75"/>
      <c r="P646" s="75"/>
      <c r="Q646" s="75"/>
      <c r="R646" s="91">
        <v>1.6</v>
      </c>
      <c r="S646" s="108"/>
    </row>
    <row r="647" spans="1:19">
      <c r="A647" s="101">
        <v>642</v>
      </c>
      <c r="B647" s="75" t="s">
        <v>1918</v>
      </c>
      <c r="C647" s="102" t="s">
        <v>1919</v>
      </c>
      <c r="D647" s="103" t="s">
        <v>2344</v>
      </c>
      <c r="E647" s="13" t="s">
        <v>2345</v>
      </c>
      <c r="F647" s="76" t="s">
        <v>163</v>
      </c>
      <c r="G647" s="109">
        <v>2100</v>
      </c>
      <c r="H647" s="111">
        <v>0.9</v>
      </c>
      <c r="I647" s="75"/>
      <c r="J647" s="75"/>
      <c r="K647" s="75">
        <v>3</v>
      </c>
      <c r="L647" s="75"/>
      <c r="M647" s="75"/>
      <c r="N647" s="75"/>
      <c r="O647" s="75"/>
      <c r="P647" s="75"/>
      <c r="Q647" s="75"/>
      <c r="R647" s="91">
        <v>0.4</v>
      </c>
      <c r="S647" s="108"/>
    </row>
    <row r="648" spans="1:19">
      <c r="A648" s="101">
        <v>643</v>
      </c>
      <c r="B648" s="75" t="s">
        <v>1918</v>
      </c>
      <c r="C648" s="102" t="s">
        <v>1919</v>
      </c>
      <c r="D648" s="103" t="s">
        <v>2346</v>
      </c>
      <c r="E648" s="13" t="s">
        <v>2347</v>
      </c>
      <c r="F648" s="76" t="s">
        <v>186</v>
      </c>
      <c r="G648" s="109">
        <v>1300</v>
      </c>
      <c r="H648" s="111">
        <v>0.6</v>
      </c>
      <c r="I648" s="75"/>
      <c r="J648" s="75"/>
      <c r="K648" s="75">
        <v>3</v>
      </c>
      <c r="L648" s="75"/>
      <c r="M648" s="75"/>
      <c r="N648" s="75"/>
      <c r="O648" s="75"/>
      <c r="P648" s="75"/>
      <c r="Q648" s="75"/>
      <c r="R648" s="91">
        <v>0.4</v>
      </c>
      <c r="S648" s="108"/>
    </row>
    <row r="649" spans="1:19">
      <c r="A649" s="101">
        <v>644</v>
      </c>
      <c r="B649" s="75" t="s">
        <v>1918</v>
      </c>
      <c r="C649" s="102" t="s">
        <v>1919</v>
      </c>
      <c r="D649" s="103" t="s">
        <v>2346</v>
      </c>
      <c r="E649" s="13" t="s">
        <v>2347</v>
      </c>
      <c r="F649" s="76" t="s">
        <v>351</v>
      </c>
      <c r="G649" s="109">
        <v>2400</v>
      </c>
      <c r="H649" s="110">
        <v>0.1</v>
      </c>
      <c r="I649" s="75"/>
      <c r="J649" s="75"/>
      <c r="K649" s="75">
        <v>1</v>
      </c>
      <c r="L649" s="75"/>
      <c r="M649" s="75"/>
      <c r="N649" s="75"/>
      <c r="O649" s="75"/>
      <c r="P649" s="75"/>
      <c r="Q649" s="75"/>
      <c r="R649" s="91">
        <v>0.1</v>
      </c>
      <c r="S649" s="108"/>
    </row>
    <row r="650" spans="1:19">
      <c r="A650" s="101">
        <v>645</v>
      </c>
      <c r="B650" s="75" t="s">
        <v>1918</v>
      </c>
      <c r="C650" s="102" t="s">
        <v>1919</v>
      </c>
      <c r="D650" s="103" t="s">
        <v>2348</v>
      </c>
      <c r="E650" s="13" t="s">
        <v>2349</v>
      </c>
      <c r="F650" s="76" t="s">
        <v>100</v>
      </c>
      <c r="G650" s="75" t="s">
        <v>1938</v>
      </c>
      <c r="H650" s="110">
        <v>2.9</v>
      </c>
      <c r="I650" s="75">
        <v>140</v>
      </c>
      <c r="J650" s="75"/>
      <c r="K650" s="75">
        <v>10</v>
      </c>
      <c r="L650" s="75"/>
      <c r="M650" s="75"/>
      <c r="N650" s="75"/>
      <c r="O650" s="75"/>
      <c r="P650" s="75"/>
      <c r="Q650" s="75"/>
      <c r="R650" s="91">
        <v>3.5</v>
      </c>
      <c r="S650" s="108"/>
    </row>
    <row r="651" spans="1:19">
      <c r="A651" s="101">
        <v>646</v>
      </c>
      <c r="B651" s="75" t="s">
        <v>1918</v>
      </c>
      <c r="C651" s="102" t="s">
        <v>1919</v>
      </c>
      <c r="D651" s="103" t="s">
        <v>2348</v>
      </c>
      <c r="E651" s="13" t="s">
        <v>2349</v>
      </c>
      <c r="F651" s="76" t="s">
        <v>124</v>
      </c>
      <c r="G651" s="75" t="s">
        <v>2294</v>
      </c>
      <c r="H651" s="110">
        <v>2.9</v>
      </c>
      <c r="I651" s="75"/>
      <c r="J651" s="75"/>
      <c r="K651" s="75">
        <v>6</v>
      </c>
      <c r="L651" s="75"/>
      <c r="M651" s="75"/>
      <c r="N651" s="75"/>
      <c r="O651" s="75"/>
      <c r="P651" s="75"/>
      <c r="Q651" s="75"/>
      <c r="R651" s="91">
        <v>0.9</v>
      </c>
      <c r="S651" s="108"/>
    </row>
    <row r="652" spans="1:19">
      <c r="A652" s="101">
        <v>647</v>
      </c>
      <c r="B652" s="75" t="s">
        <v>1918</v>
      </c>
      <c r="C652" s="102" t="s">
        <v>1919</v>
      </c>
      <c r="D652" s="103" t="s">
        <v>2348</v>
      </c>
      <c r="E652" s="13" t="s">
        <v>2349</v>
      </c>
      <c r="F652" s="76" t="s">
        <v>2350</v>
      </c>
      <c r="G652" s="109">
        <v>7800</v>
      </c>
      <c r="H652" s="110">
        <v>0.1</v>
      </c>
      <c r="I652" s="75"/>
      <c r="J652" s="75"/>
      <c r="K652" s="75">
        <v>1</v>
      </c>
      <c r="L652" s="75"/>
      <c r="M652" s="75"/>
      <c r="N652" s="75"/>
      <c r="O652" s="75"/>
      <c r="P652" s="75"/>
      <c r="Q652" s="75"/>
      <c r="R652" s="91">
        <v>0.1</v>
      </c>
      <c r="S652" s="108"/>
    </row>
    <row r="653" spans="1:19">
      <c r="A653" s="101">
        <v>648</v>
      </c>
      <c r="B653" s="75" t="s">
        <v>1918</v>
      </c>
      <c r="C653" s="102" t="s">
        <v>1919</v>
      </c>
      <c r="D653" s="103" t="s">
        <v>2351</v>
      </c>
      <c r="E653" s="13" t="s">
        <v>2352</v>
      </c>
      <c r="F653" s="76" t="s">
        <v>100</v>
      </c>
      <c r="G653" s="109">
        <v>2500</v>
      </c>
      <c r="H653" s="111">
        <v>2.5</v>
      </c>
      <c r="I653" s="75"/>
      <c r="J653" s="75"/>
      <c r="K653" s="75">
        <v>8</v>
      </c>
      <c r="L653" s="75"/>
      <c r="M653" s="75"/>
      <c r="N653" s="75"/>
      <c r="O653" s="75"/>
      <c r="P653" s="75"/>
      <c r="Q653" s="75"/>
      <c r="R653" s="91">
        <v>1.2</v>
      </c>
      <c r="S653" s="108"/>
    </row>
    <row r="654" spans="1:19">
      <c r="A654" s="101">
        <v>649</v>
      </c>
      <c r="B654" s="75" t="s">
        <v>1918</v>
      </c>
      <c r="C654" s="102" t="s">
        <v>1919</v>
      </c>
      <c r="D654" s="103" t="s">
        <v>2353</v>
      </c>
      <c r="E654" s="13" t="s">
        <v>2354</v>
      </c>
      <c r="F654" s="76" t="s">
        <v>207</v>
      </c>
      <c r="G654" s="109">
        <v>2400</v>
      </c>
      <c r="H654" s="111">
        <v>0.7</v>
      </c>
      <c r="I654" s="75">
        <v>140</v>
      </c>
      <c r="J654" s="75"/>
      <c r="K654" s="75">
        <v>1</v>
      </c>
      <c r="L654" s="75"/>
      <c r="M654" s="75"/>
      <c r="N654" s="75"/>
      <c r="O654" s="75"/>
      <c r="P654" s="75"/>
      <c r="Q654" s="75"/>
      <c r="R654" s="91">
        <v>2.2</v>
      </c>
      <c r="S654" s="108"/>
    </row>
    <row r="655" spans="1:19">
      <c r="A655" s="101">
        <v>650</v>
      </c>
      <c r="B655" s="75" t="s">
        <v>1918</v>
      </c>
      <c r="C655" s="102" t="s">
        <v>1919</v>
      </c>
      <c r="D655" s="103" t="s">
        <v>2355</v>
      </c>
      <c r="E655" s="13" t="s">
        <v>2356</v>
      </c>
      <c r="F655" s="76" t="s">
        <v>100</v>
      </c>
      <c r="G655" s="109">
        <v>100</v>
      </c>
      <c r="H655" s="110">
        <v>0.1</v>
      </c>
      <c r="I655" s="75"/>
      <c r="J655" s="75"/>
      <c r="K655" s="75">
        <v>1</v>
      </c>
      <c r="L655" s="75"/>
      <c r="M655" s="75"/>
      <c r="N655" s="75"/>
      <c r="O655" s="75"/>
      <c r="P655" s="75"/>
      <c r="Q655" s="75"/>
      <c r="R655" s="91">
        <v>0.1</v>
      </c>
      <c r="S655" s="108"/>
    </row>
    <row r="656" spans="1:19">
      <c r="A656" s="101">
        <v>651</v>
      </c>
      <c r="B656" s="75" t="s">
        <v>1918</v>
      </c>
      <c r="C656" s="102" t="s">
        <v>1919</v>
      </c>
      <c r="D656" s="103" t="s">
        <v>2355</v>
      </c>
      <c r="E656" s="13" t="s">
        <v>2356</v>
      </c>
      <c r="F656" s="76" t="s">
        <v>82</v>
      </c>
      <c r="G656" s="109">
        <v>600</v>
      </c>
      <c r="H656" s="110">
        <v>0.1</v>
      </c>
      <c r="I656" s="75"/>
      <c r="J656" s="75"/>
      <c r="K656" s="75">
        <v>1</v>
      </c>
      <c r="L656" s="75"/>
      <c r="M656" s="75"/>
      <c r="N656" s="75"/>
      <c r="O656" s="75"/>
      <c r="P656" s="75"/>
      <c r="Q656" s="75"/>
      <c r="R656" s="91">
        <v>0.1</v>
      </c>
      <c r="S656" s="108"/>
    </row>
    <row r="657" spans="1:19">
      <c r="A657" s="101">
        <v>652</v>
      </c>
      <c r="B657" s="75" t="s">
        <v>1918</v>
      </c>
      <c r="C657" s="102" t="s">
        <v>1919</v>
      </c>
      <c r="D657" s="103" t="s">
        <v>2355</v>
      </c>
      <c r="E657" s="13" t="s">
        <v>2356</v>
      </c>
      <c r="F657" s="76" t="s">
        <v>49</v>
      </c>
      <c r="G657" s="109">
        <v>2300</v>
      </c>
      <c r="H657" s="110">
        <v>0.1</v>
      </c>
      <c r="I657" s="75">
        <v>100</v>
      </c>
      <c r="J657" s="75"/>
      <c r="K657" s="75">
        <v>1</v>
      </c>
      <c r="L657" s="75"/>
      <c r="M657" s="75"/>
      <c r="N657" s="75"/>
      <c r="O657" s="75"/>
      <c r="P657" s="75"/>
      <c r="Q657" s="75"/>
      <c r="R657" s="91">
        <v>1.6</v>
      </c>
      <c r="S657" s="108"/>
    </row>
    <row r="658" spans="1:19">
      <c r="A658" s="101">
        <v>653</v>
      </c>
      <c r="B658" s="75" t="s">
        <v>1918</v>
      </c>
      <c r="C658" s="102" t="s">
        <v>1919</v>
      </c>
      <c r="D658" s="103" t="s">
        <v>2357</v>
      </c>
      <c r="E658" s="13" t="s">
        <v>2358</v>
      </c>
      <c r="F658" s="76" t="s">
        <v>100</v>
      </c>
      <c r="G658" s="109">
        <v>100</v>
      </c>
      <c r="H658" s="110">
        <v>0.1</v>
      </c>
      <c r="I658" s="75"/>
      <c r="J658" s="75"/>
      <c r="K658" s="75">
        <v>1</v>
      </c>
      <c r="L658" s="75"/>
      <c r="M658" s="75"/>
      <c r="N658" s="75"/>
      <c r="O658" s="75"/>
      <c r="P658" s="75"/>
      <c r="Q658" s="75"/>
      <c r="R658" s="91">
        <v>0.1</v>
      </c>
      <c r="S658" s="108"/>
    </row>
    <row r="659" spans="1:19">
      <c r="A659" s="101">
        <v>654</v>
      </c>
      <c r="B659" s="75" t="s">
        <v>1918</v>
      </c>
      <c r="C659" s="102" t="s">
        <v>1919</v>
      </c>
      <c r="D659" s="103" t="s">
        <v>2359</v>
      </c>
      <c r="E659" s="13" t="s">
        <v>2360</v>
      </c>
      <c r="F659" s="76" t="s">
        <v>100</v>
      </c>
      <c r="G659" s="109">
        <v>100</v>
      </c>
      <c r="H659" s="110">
        <v>0.1</v>
      </c>
      <c r="I659" s="75"/>
      <c r="J659" s="75"/>
      <c r="K659" s="75">
        <v>3</v>
      </c>
      <c r="L659" s="75"/>
      <c r="M659" s="75"/>
      <c r="N659" s="75"/>
      <c r="O659" s="75"/>
      <c r="P659" s="75"/>
      <c r="Q659" s="75"/>
      <c r="R659" s="91">
        <v>0.4</v>
      </c>
      <c r="S659" s="108"/>
    </row>
    <row r="660" spans="1:19">
      <c r="A660" s="101">
        <v>655</v>
      </c>
      <c r="B660" s="75" t="s">
        <v>1918</v>
      </c>
      <c r="C660" s="102" t="s">
        <v>1919</v>
      </c>
      <c r="D660" s="103" t="s">
        <v>2359</v>
      </c>
      <c r="E660" s="13" t="s">
        <v>2360</v>
      </c>
      <c r="F660" s="76" t="s">
        <v>133</v>
      </c>
      <c r="G660" s="109">
        <v>1700</v>
      </c>
      <c r="H660" s="110">
        <v>0.1</v>
      </c>
      <c r="I660" s="75"/>
      <c r="J660" s="75"/>
      <c r="K660" s="75">
        <v>1</v>
      </c>
      <c r="L660" s="75"/>
      <c r="M660" s="75"/>
      <c r="N660" s="75"/>
      <c r="O660" s="75"/>
      <c r="P660" s="75"/>
      <c r="Q660" s="75"/>
      <c r="R660" s="91">
        <v>0.1</v>
      </c>
      <c r="S660" s="108"/>
    </row>
    <row r="661" spans="1:19">
      <c r="A661" s="101">
        <v>656</v>
      </c>
      <c r="B661" s="75" t="s">
        <v>1918</v>
      </c>
      <c r="C661" s="102" t="s">
        <v>1919</v>
      </c>
      <c r="D661" s="103" t="s">
        <v>2359</v>
      </c>
      <c r="E661" s="13" t="s">
        <v>2360</v>
      </c>
      <c r="F661" s="76" t="s">
        <v>187</v>
      </c>
      <c r="G661" s="109">
        <v>2600</v>
      </c>
      <c r="H661" s="110">
        <v>0.1</v>
      </c>
      <c r="I661" s="75"/>
      <c r="J661" s="75"/>
      <c r="K661" s="75">
        <v>1</v>
      </c>
      <c r="L661" s="75"/>
      <c r="M661" s="75"/>
      <c r="N661" s="75"/>
      <c r="O661" s="75"/>
      <c r="P661" s="75"/>
      <c r="Q661" s="75"/>
      <c r="R661" s="91">
        <v>0.1</v>
      </c>
      <c r="S661" s="108"/>
    </row>
    <row r="662" spans="1:19">
      <c r="A662" s="101">
        <v>657</v>
      </c>
      <c r="B662" s="75" t="s">
        <v>1918</v>
      </c>
      <c r="C662" s="102" t="s">
        <v>1919</v>
      </c>
      <c r="D662" s="103" t="s">
        <v>2361</v>
      </c>
      <c r="E662" s="13" t="s">
        <v>2362</v>
      </c>
      <c r="F662" s="76" t="s">
        <v>100</v>
      </c>
      <c r="G662" s="109">
        <v>100</v>
      </c>
      <c r="H662" s="110">
        <v>0.1</v>
      </c>
      <c r="I662" s="75"/>
      <c r="J662" s="75"/>
      <c r="K662" s="75">
        <v>1</v>
      </c>
      <c r="L662" s="75"/>
      <c r="M662" s="75"/>
      <c r="N662" s="75"/>
      <c r="O662" s="75"/>
      <c r="P662" s="75"/>
      <c r="Q662" s="75"/>
      <c r="R662" s="91">
        <v>0.1</v>
      </c>
      <c r="S662" s="108"/>
    </row>
    <row r="663" spans="1:19">
      <c r="A663" s="101">
        <v>658</v>
      </c>
      <c r="B663" s="75" t="s">
        <v>1918</v>
      </c>
      <c r="C663" s="102" t="s">
        <v>1919</v>
      </c>
      <c r="D663" s="103" t="s">
        <v>2361</v>
      </c>
      <c r="E663" s="13" t="s">
        <v>2362</v>
      </c>
      <c r="F663" s="76" t="s">
        <v>163</v>
      </c>
      <c r="G663" s="109">
        <v>1300</v>
      </c>
      <c r="H663" s="110">
        <v>0.1</v>
      </c>
      <c r="I663" s="75"/>
      <c r="J663" s="75"/>
      <c r="K663" s="75">
        <v>1</v>
      </c>
      <c r="L663" s="75"/>
      <c r="M663" s="75"/>
      <c r="N663" s="75"/>
      <c r="O663" s="75"/>
      <c r="P663" s="75"/>
      <c r="Q663" s="75"/>
      <c r="R663" s="91">
        <v>0.1</v>
      </c>
      <c r="S663" s="108"/>
    </row>
    <row r="664" spans="1:19">
      <c r="A664" s="101">
        <v>659</v>
      </c>
      <c r="B664" s="75" t="s">
        <v>1918</v>
      </c>
      <c r="C664" s="102" t="s">
        <v>1919</v>
      </c>
      <c r="D664" s="103" t="s">
        <v>2363</v>
      </c>
      <c r="E664" s="13" t="s">
        <v>2364</v>
      </c>
      <c r="F664" s="76" t="s">
        <v>100</v>
      </c>
      <c r="G664" s="109">
        <v>100</v>
      </c>
      <c r="H664" s="110">
        <v>0.1</v>
      </c>
      <c r="I664" s="75"/>
      <c r="J664" s="75"/>
      <c r="K664" s="75">
        <v>1</v>
      </c>
      <c r="L664" s="75"/>
      <c r="M664" s="75"/>
      <c r="N664" s="75"/>
      <c r="O664" s="75"/>
      <c r="P664" s="75"/>
      <c r="Q664" s="75"/>
      <c r="R664" s="91">
        <v>0.1</v>
      </c>
      <c r="S664" s="108"/>
    </row>
    <row r="665" spans="1:19">
      <c r="A665" s="101">
        <v>660</v>
      </c>
      <c r="B665" s="75" t="s">
        <v>1918</v>
      </c>
      <c r="C665" s="102" t="s">
        <v>1919</v>
      </c>
      <c r="D665" s="103" t="s">
        <v>2363</v>
      </c>
      <c r="E665" s="13" t="s">
        <v>2364</v>
      </c>
      <c r="F665" s="76" t="s">
        <v>106</v>
      </c>
      <c r="G665" s="109">
        <v>1600</v>
      </c>
      <c r="H665" s="110">
        <v>0.1</v>
      </c>
      <c r="I665" s="75"/>
      <c r="J665" s="75"/>
      <c r="K665" s="75">
        <v>1</v>
      </c>
      <c r="L665" s="75"/>
      <c r="M665" s="75"/>
      <c r="N665" s="75"/>
      <c r="O665" s="75"/>
      <c r="P665" s="75"/>
      <c r="Q665" s="75"/>
      <c r="R665" s="91">
        <v>0.1</v>
      </c>
      <c r="S665" s="108"/>
    </row>
    <row r="666" spans="1:19">
      <c r="A666" s="101">
        <v>661</v>
      </c>
      <c r="B666" s="75" t="s">
        <v>1918</v>
      </c>
      <c r="C666" s="102" t="s">
        <v>1919</v>
      </c>
      <c r="D666" s="103" t="s">
        <v>2365</v>
      </c>
      <c r="E666" s="13" t="s">
        <v>2366</v>
      </c>
      <c r="F666" s="76" t="s">
        <v>100</v>
      </c>
      <c r="G666" s="109">
        <v>100</v>
      </c>
      <c r="H666" s="110">
        <v>0.1</v>
      </c>
      <c r="I666" s="75"/>
      <c r="J666" s="75"/>
      <c r="K666" s="75">
        <v>1</v>
      </c>
      <c r="L666" s="75"/>
      <c r="M666" s="75"/>
      <c r="N666" s="75"/>
      <c r="O666" s="75"/>
      <c r="P666" s="75"/>
      <c r="Q666" s="75"/>
      <c r="R666" s="91">
        <v>0.1</v>
      </c>
      <c r="S666" s="108"/>
    </row>
    <row r="667" spans="1:19">
      <c r="A667" s="101">
        <v>662</v>
      </c>
      <c r="B667" s="75" t="s">
        <v>1918</v>
      </c>
      <c r="C667" s="102" t="s">
        <v>1919</v>
      </c>
      <c r="D667" s="103" t="s">
        <v>2365</v>
      </c>
      <c r="E667" s="13" t="s">
        <v>2366</v>
      </c>
      <c r="F667" s="76" t="s">
        <v>57</v>
      </c>
      <c r="G667" s="109">
        <v>1400</v>
      </c>
      <c r="H667" s="110">
        <v>0.1</v>
      </c>
      <c r="I667" s="75"/>
      <c r="J667" s="75"/>
      <c r="K667" s="75">
        <v>1</v>
      </c>
      <c r="L667" s="75"/>
      <c r="M667" s="75"/>
      <c r="N667" s="75"/>
      <c r="O667" s="75"/>
      <c r="P667" s="75"/>
      <c r="Q667" s="75"/>
      <c r="R667" s="91">
        <v>0.1</v>
      </c>
      <c r="S667" s="108"/>
    </row>
    <row r="668" spans="1:19">
      <c r="A668" s="101">
        <v>663</v>
      </c>
      <c r="B668" s="75" t="s">
        <v>1918</v>
      </c>
      <c r="C668" s="102" t="s">
        <v>1919</v>
      </c>
      <c r="D668" s="103" t="s">
        <v>2367</v>
      </c>
      <c r="E668" s="13" t="s">
        <v>2368</v>
      </c>
      <c r="F668" s="76" t="s">
        <v>100</v>
      </c>
      <c r="G668" s="109">
        <v>100</v>
      </c>
      <c r="H668" s="110">
        <v>0.1</v>
      </c>
      <c r="I668" s="75"/>
      <c r="J668" s="75"/>
      <c r="K668" s="75">
        <v>1</v>
      </c>
      <c r="L668" s="75"/>
      <c r="M668" s="75"/>
      <c r="N668" s="75"/>
      <c r="O668" s="75"/>
      <c r="P668" s="75"/>
      <c r="Q668" s="75"/>
      <c r="R668" s="91">
        <v>0.1</v>
      </c>
      <c r="S668" s="108"/>
    </row>
    <row r="669" spans="1:19">
      <c r="A669" s="101">
        <v>664</v>
      </c>
      <c r="B669" s="75" t="s">
        <v>1918</v>
      </c>
      <c r="C669" s="102" t="s">
        <v>1919</v>
      </c>
      <c r="D669" s="103" t="s">
        <v>2367</v>
      </c>
      <c r="E669" s="13" t="s">
        <v>2368</v>
      </c>
      <c r="F669" s="76" t="s">
        <v>128</v>
      </c>
      <c r="G669" s="109">
        <v>3900</v>
      </c>
      <c r="H669" s="111">
        <v>2.1</v>
      </c>
      <c r="I669" s="75">
        <v>50</v>
      </c>
      <c r="J669" s="75"/>
      <c r="K669" s="75">
        <v>5</v>
      </c>
      <c r="L669" s="75"/>
      <c r="M669" s="75"/>
      <c r="N669" s="75"/>
      <c r="O669" s="75"/>
      <c r="P669" s="75"/>
      <c r="Q669" s="75"/>
      <c r="R669" s="91">
        <v>1.5</v>
      </c>
      <c r="S669" s="108"/>
    </row>
    <row r="670" spans="1:19">
      <c r="A670" s="101">
        <v>665</v>
      </c>
      <c r="B670" s="75" t="s">
        <v>1918</v>
      </c>
      <c r="C670" s="102" t="s">
        <v>1919</v>
      </c>
      <c r="D670" s="103" t="s">
        <v>2369</v>
      </c>
      <c r="E670" s="13" t="s">
        <v>2370</v>
      </c>
      <c r="F670" s="76" t="s">
        <v>100</v>
      </c>
      <c r="G670" s="109">
        <v>100</v>
      </c>
      <c r="H670" s="110">
        <v>0.1</v>
      </c>
      <c r="I670" s="75"/>
      <c r="J670" s="75"/>
      <c r="K670" s="75">
        <v>1</v>
      </c>
      <c r="L670" s="75"/>
      <c r="M670" s="75"/>
      <c r="N670" s="75"/>
      <c r="O670" s="75"/>
      <c r="P670" s="75"/>
      <c r="Q670" s="75"/>
      <c r="R670" s="91">
        <v>0.1</v>
      </c>
      <c r="S670" s="108"/>
    </row>
    <row r="671" spans="1:19">
      <c r="A671" s="101">
        <v>666</v>
      </c>
      <c r="B671" s="75" t="s">
        <v>1918</v>
      </c>
      <c r="C671" s="102" t="s">
        <v>1919</v>
      </c>
      <c r="D671" s="103" t="s">
        <v>2369</v>
      </c>
      <c r="E671" s="13" t="s">
        <v>2370</v>
      </c>
      <c r="F671" s="76" t="s">
        <v>133</v>
      </c>
      <c r="G671" s="109">
        <v>1700</v>
      </c>
      <c r="H671" s="110">
        <v>0.1</v>
      </c>
      <c r="I671" s="75"/>
      <c r="J671" s="75"/>
      <c r="K671" s="75">
        <v>1</v>
      </c>
      <c r="L671" s="75"/>
      <c r="M671" s="75"/>
      <c r="N671" s="75"/>
      <c r="O671" s="75"/>
      <c r="P671" s="75"/>
      <c r="Q671" s="75"/>
      <c r="R671" s="91">
        <v>0.1</v>
      </c>
      <c r="S671" s="108"/>
    </row>
    <row r="672" spans="1:19">
      <c r="A672" s="101">
        <v>667</v>
      </c>
      <c r="B672" s="75" t="s">
        <v>1918</v>
      </c>
      <c r="C672" s="102" t="s">
        <v>1919</v>
      </c>
      <c r="D672" s="103" t="s">
        <v>2371</v>
      </c>
      <c r="E672" s="13" t="s">
        <v>2372</v>
      </c>
      <c r="F672" s="76" t="s">
        <v>100</v>
      </c>
      <c r="G672" s="109">
        <v>300</v>
      </c>
      <c r="H672" s="111">
        <v>0.3</v>
      </c>
      <c r="I672" s="75"/>
      <c r="J672" s="75"/>
      <c r="K672" s="75">
        <v>2</v>
      </c>
      <c r="L672" s="75"/>
      <c r="M672" s="75"/>
      <c r="N672" s="75"/>
      <c r="O672" s="75"/>
      <c r="P672" s="75"/>
      <c r="Q672" s="75"/>
      <c r="R672" s="91">
        <v>0.3</v>
      </c>
      <c r="S672" s="108"/>
    </row>
    <row r="673" spans="1:19">
      <c r="A673" s="101">
        <v>668</v>
      </c>
      <c r="B673" s="75" t="s">
        <v>1918</v>
      </c>
      <c r="C673" s="102" t="s">
        <v>1919</v>
      </c>
      <c r="D673" s="103" t="s">
        <v>2371</v>
      </c>
      <c r="E673" s="13" t="s">
        <v>2372</v>
      </c>
      <c r="F673" s="76" t="s">
        <v>258</v>
      </c>
      <c r="G673" s="109">
        <v>1200</v>
      </c>
      <c r="H673" s="110">
        <v>0.1</v>
      </c>
      <c r="I673" s="75">
        <v>70</v>
      </c>
      <c r="J673" s="75"/>
      <c r="K673" s="75">
        <v>1</v>
      </c>
      <c r="L673" s="75"/>
      <c r="M673" s="75"/>
      <c r="N673" s="75"/>
      <c r="O673" s="75"/>
      <c r="P673" s="75"/>
      <c r="Q673" s="75"/>
      <c r="R673" s="91">
        <v>1.2</v>
      </c>
      <c r="S673" s="108"/>
    </row>
    <row r="674" spans="1:19">
      <c r="A674" s="101">
        <v>669</v>
      </c>
      <c r="B674" s="75" t="s">
        <v>1918</v>
      </c>
      <c r="C674" s="102" t="s">
        <v>1919</v>
      </c>
      <c r="D674" s="103" t="s">
        <v>2373</v>
      </c>
      <c r="E674" s="13" t="s">
        <v>2374</v>
      </c>
      <c r="F674" s="76" t="s">
        <v>100</v>
      </c>
      <c r="G674" s="109">
        <v>1600</v>
      </c>
      <c r="H674" s="111">
        <v>1.6</v>
      </c>
      <c r="I674" s="75"/>
      <c r="J674" s="75"/>
      <c r="K674" s="75">
        <v>4</v>
      </c>
      <c r="L674" s="75"/>
      <c r="M674" s="75"/>
      <c r="N674" s="75"/>
      <c r="O674" s="75"/>
      <c r="P674" s="75"/>
      <c r="Q674" s="75"/>
      <c r="R674" s="91">
        <v>0.6</v>
      </c>
      <c r="S674" s="108"/>
    </row>
    <row r="675" spans="1:19">
      <c r="A675" s="101">
        <v>670</v>
      </c>
      <c r="B675" s="75" t="s">
        <v>1918</v>
      </c>
      <c r="C675" s="102" t="s">
        <v>1919</v>
      </c>
      <c r="D675" s="103" t="s">
        <v>2375</v>
      </c>
      <c r="E675" s="13" t="s">
        <v>2376</v>
      </c>
      <c r="F675" s="76" t="s">
        <v>100</v>
      </c>
      <c r="G675" s="109">
        <v>100</v>
      </c>
      <c r="H675" s="110">
        <v>0.1</v>
      </c>
      <c r="I675" s="75"/>
      <c r="J675" s="75"/>
      <c r="K675" s="75">
        <v>1</v>
      </c>
      <c r="L675" s="75"/>
      <c r="M675" s="75"/>
      <c r="N675" s="75"/>
      <c r="O675" s="75"/>
      <c r="P675" s="75"/>
      <c r="Q675" s="75"/>
      <c r="R675" s="91">
        <v>0.1</v>
      </c>
      <c r="S675" s="108"/>
    </row>
    <row r="676" spans="1:19">
      <c r="A676" s="101">
        <v>671</v>
      </c>
      <c r="B676" s="75" t="s">
        <v>1918</v>
      </c>
      <c r="C676" s="102" t="s">
        <v>1919</v>
      </c>
      <c r="D676" s="103" t="s">
        <v>2375</v>
      </c>
      <c r="E676" s="13" t="s">
        <v>2376</v>
      </c>
      <c r="F676" s="76" t="s">
        <v>79</v>
      </c>
      <c r="G676" s="109">
        <v>1000</v>
      </c>
      <c r="H676" s="111">
        <v>1</v>
      </c>
      <c r="I676" s="75"/>
      <c r="J676" s="75"/>
      <c r="K676" s="75">
        <v>1</v>
      </c>
      <c r="L676" s="75"/>
      <c r="M676" s="75"/>
      <c r="N676" s="75"/>
      <c r="O676" s="75"/>
      <c r="P676" s="75"/>
      <c r="Q676" s="75"/>
      <c r="R676" s="91">
        <v>0.1</v>
      </c>
      <c r="S676" s="108"/>
    </row>
    <row r="677" spans="1:19">
      <c r="A677" s="101">
        <v>672</v>
      </c>
      <c r="B677" s="75" t="s">
        <v>1918</v>
      </c>
      <c r="C677" s="102" t="s">
        <v>1919</v>
      </c>
      <c r="D677" s="103" t="s">
        <v>2377</v>
      </c>
      <c r="E677" s="13" t="s">
        <v>2378</v>
      </c>
      <c r="F677" s="76" t="s">
        <v>83</v>
      </c>
      <c r="G677" s="109">
        <v>1500</v>
      </c>
      <c r="H677" s="110">
        <v>0.1</v>
      </c>
      <c r="I677" s="75">
        <v>150</v>
      </c>
      <c r="J677" s="75"/>
      <c r="K677" s="75">
        <v>2</v>
      </c>
      <c r="L677" s="75"/>
      <c r="M677" s="75"/>
      <c r="N677" s="75"/>
      <c r="O677" s="75"/>
      <c r="P677" s="75"/>
      <c r="Q677" s="75"/>
      <c r="R677" s="91">
        <v>2.5</v>
      </c>
      <c r="S677" s="108"/>
    </row>
    <row r="678" spans="1:19">
      <c r="A678" s="101">
        <v>673</v>
      </c>
      <c r="B678" s="75" t="s">
        <v>1918</v>
      </c>
      <c r="C678" s="102" t="s">
        <v>1919</v>
      </c>
      <c r="D678" s="103" t="s">
        <v>2379</v>
      </c>
      <c r="E678" s="13" t="s">
        <v>2380</v>
      </c>
      <c r="F678" s="76" t="s">
        <v>100</v>
      </c>
      <c r="G678" s="109">
        <v>2100</v>
      </c>
      <c r="H678" s="111">
        <v>2.1</v>
      </c>
      <c r="I678" s="75">
        <v>200</v>
      </c>
      <c r="J678" s="75"/>
      <c r="K678" s="75">
        <v>9</v>
      </c>
      <c r="L678" s="75"/>
      <c r="M678" s="75"/>
      <c r="N678" s="75"/>
      <c r="O678" s="75"/>
      <c r="P678" s="75"/>
      <c r="Q678" s="75"/>
      <c r="R678" s="91">
        <v>4.2</v>
      </c>
      <c r="S678" s="108"/>
    </row>
    <row r="679" spans="1:19">
      <c r="A679" s="101">
        <v>674</v>
      </c>
      <c r="B679" s="75" t="s">
        <v>1918</v>
      </c>
      <c r="C679" s="102" t="s">
        <v>1919</v>
      </c>
      <c r="D679" s="103" t="s">
        <v>2381</v>
      </c>
      <c r="E679" s="13" t="s">
        <v>2382</v>
      </c>
      <c r="F679" s="76" t="s">
        <v>618</v>
      </c>
      <c r="G679" s="109">
        <v>4000</v>
      </c>
      <c r="H679" s="111">
        <v>1.6</v>
      </c>
      <c r="I679" s="75">
        <v>400</v>
      </c>
      <c r="J679" s="75"/>
      <c r="K679" s="75">
        <v>3</v>
      </c>
      <c r="L679" s="75"/>
      <c r="M679" s="75"/>
      <c r="N679" s="75"/>
      <c r="O679" s="75"/>
      <c r="P679" s="75"/>
      <c r="Q679" s="75"/>
      <c r="R679" s="91">
        <v>6.2</v>
      </c>
      <c r="S679" s="108"/>
    </row>
    <row r="680" spans="1:19">
      <c r="A680" s="101">
        <v>675</v>
      </c>
      <c r="B680" s="75" t="s">
        <v>1918</v>
      </c>
      <c r="C680" s="102" t="s">
        <v>1919</v>
      </c>
      <c r="D680" s="103" t="s">
        <v>2383</v>
      </c>
      <c r="E680" s="13" t="s">
        <v>2384</v>
      </c>
      <c r="F680" s="76" t="s">
        <v>100</v>
      </c>
      <c r="G680" s="109">
        <v>600</v>
      </c>
      <c r="H680" s="111">
        <v>0.6</v>
      </c>
      <c r="I680" s="75"/>
      <c r="J680" s="75"/>
      <c r="K680" s="75">
        <v>2</v>
      </c>
      <c r="L680" s="75"/>
      <c r="M680" s="75"/>
      <c r="N680" s="75"/>
      <c r="O680" s="75"/>
      <c r="P680" s="75"/>
      <c r="Q680" s="75"/>
      <c r="R680" s="91">
        <v>0.3</v>
      </c>
      <c r="S680" s="108"/>
    </row>
    <row r="681" spans="1:19">
      <c r="A681" s="101">
        <v>676</v>
      </c>
      <c r="B681" s="75" t="s">
        <v>1918</v>
      </c>
      <c r="C681" s="102" t="s">
        <v>1919</v>
      </c>
      <c r="D681" s="103" t="s">
        <v>2385</v>
      </c>
      <c r="E681" s="13" t="s">
        <v>2386</v>
      </c>
      <c r="F681" s="76" t="s">
        <v>100</v>
      </c>
      <c r="G681" s="109">
        <v>800</v>
      </c>
      <c r="H681" s="111">
        <v>0.8</v>
      </c>
      <c r="I681" s="75">
        <v>100</v>
      </c>
      <c r="J681" s="75"/>
      <c r="K681" s="75">
        <v>1</v>
      </c>
      <c r="L681" s="75"/>
      <c r="M681" s="75"/>
      <c r="N681" s="75"/>
      <c r="O681" s="75"/>
      <c r="P681" s="75"/>
      <c r="Q681" s="75"/>
      <c r="R681" s="91">
        <v>1.6</v>
      </c>
      <c r="S681" s="108"/>
    </row>
    <row r="682" spans="1:19">
      <c r="A682" s="101">
        <v>677</v>
      </c>
      <c r="B682" s="75" t="s">
        <v>1918</v>
      </c>
      <c r="C682" s="102" t="s">
        <v>1919</v>
      </c>
      <c r="D682" s="103" t="s">
        <v>2387</v>
      </c>
      <c r="E682" s="13" t="s">
        <v>2388</v>
      </c>
      <c r="F682" s="76" t="s">
        <v>100</v>
      </c>
      <c r="G682" s="109">
        <v>100</v>
      </c>
      <c r="H682" s="110">
        <v>0.1</v>
      </c>
      <c r="I682" s="75"/>
      <c r="J682" s="75"/>
      <c r="K682" s="75">
        <v>1</v>
      </c>
      <c r="L682" s="75"/>
      <c r="M682" s="75"/>
      <c r="N682" s="75"/>
      <c r="O682" s="75"/>
      <c r="P682" s="75"/>
      <c r="Q682" s="75"/>
      <c r="R682" s="91">
        <v>0.1</v>
      </c>
      <c r="S682" s="108"/>
    </row>
    <row r="683" spans="1:19">
      <c r="A683" s="101">
        <v>678</v>
      </c>
      <c r="B683" s="75" t="s">
        <v>1918</v>
      </c>
      <c r="C683" s="102" t="s">
        <v>1919</v>
      </c>
      <c r="D683" s="103" t="s">
        <v>2387</v>
      </c>
      <c r="E683" s="13" t="s">
        <v>2388</v>
      </c>
      <c r="F683" s="76" t="s">
        <v>207</v>
      </c>
      <c r="G683" s="109">
        <v>1800</v>
      </c>
      <c r="H683" s="110">
        <v>0.1</v>
      </c>
      <c r="I683" s="75"/>
      <c r="J683" s="75"/>
      <c r="K683" s="75">
        <v>1</v>
      </c>
      <c r="L683" s="75"/>
      <c r="M683" s="75"/>
      <c r="N683" s="75"/>
      <c r="O683" s="75"/>
      <c r="P683" s="75"/>
      <c r="Q683" s="75"/>
      <c r="R683" s="91">
        <v>0.1</v>
      </c>
      <c r="S683" s="108"/>
    </row>
    <row r="684" spans="1:19">
      <c r="A684" s="101">
        <v>679</v>
      </c>
      <c r="B684" s="75" t="s">
        <v>1918</v>
      </c>
      <c r="C684" s="102" t="s">
        <v>1919</v>
      </c>
      <c r="D684" s="103" t="s">
        <v>2389</v>
      </c>
      <c r="E684" s="13" t="s">
        <v>202</v>
      </c>
      <c r="F684" s="76" t="s">
        <v>100</v>
      </c>
      <c r="G684" s="109">
        <v>400</v>
      </c>
      <c r="H684" s="111">
        <v>0.4</v>
      </c>
      <c r="I684" s="75"/>
      <c r="J684" s="75"/>
      <c r="K684" s="75">
        <v>3</v>
      </c>
      <c r="L684" s="75"/>
      <c r="M684" s="75"/>
      <c r="N684" s="75"/>
      <c r="O684" s="75"/>
      <c r="P684" s="75"/>
      <c r="Q684" s="75"/>
      <c r="R684" s="91">
        <v>0.4</v>
      </c>
      <c r="S684" s="108"/>
    </row>
    <row r="685" spans="1:19">
      <c r="A685" s="101">
        <v>680</v>
      </c>
      <c r="B685" s="75" t="s">
        <v>1918</v>
      </c>
      <c r="C685" s="102" t="s">
        <v>1919</v>
      </c>
      <c r="D685" s="103" t="s">
        <v>2389</v>
      </c>
      <c r="E685" s="13" t="s">
        <v>202</v>
      </c>
      <c r="F685" s="76" t="s">
        <v>54</v>
      </c>
      <c r="G685" s="109">
        <v>2000</v>
      </c>
      <c r="H685" s="110">
        <v>0.1</v>
      </c>
      <c r="I685" s="75"/>
      <c r="J685" s="75"/>
      <c r="K685" s="75">
        <v>1</v>
      </c>
      <c r="L685" s="75"/>
      <c r="M685" s="75"/>
      <c r="N685" s="75"/>
      <c r="O685" s="75"/>
      <c r="P685" s="75"/>
      <c r="Q685" s="75"/>
      <c r="R685" s="91">
        <v>0.1</v>
      </c>
      <c r="S685" s="108"/>
    </row>
    <row r="686" spans="1:19">
      <c r="A686" s="101">
        <v>681</v>
      </c>
      <c r="B686" s="75" t="s">
        <v>1918</v>
      </c>
      <c r="C686" s="102" t="s">
        <v>1919</v>
      </c>
      <c r="D686" s="103" t="s">
        <v>2390</v>
      </c>
      <c r="E686" s="13" t="s">
        <v>2391</v>
      </c>
      <c r="F686" s="76" t="s">
        <v>100</v>
      </c>
      <c r="G686" s="109">
        <v>100</v>
      </c>
      <c r="H686" s="110">
        <v>0.1</v>
      </c>
      <c r="I686" s="75"/>
      <c r="J686" s="75"/>
      <c r="K686" s="75">
        <v>1</v>
      </c>
      <c r="L686" s="75"/>
      <c r="M686" s="75"/>
      <c r="N686" s="75"/>
      <c r="O686" s="75"/>
      <c r="P686" s="75"/>
      <c r="Q686" s="75"/>
      <c r="R686" s="91">
        <v>0.1</v>
      </c>
      <c r="S686" s="108"/>
    </row>
    <row r="687" spans="1:19">
      <c r="A687" s="101">
        <v>682</v>
      </c>
      <c r="B687" s="75" t="s">
        <v>1918</v>
      </c>
      <c r="C687" s="102" t="s">
        <v>1919</v>
      </c>
      <c r="D687" s="103" t="s">
        <v>2392</v>
      </c>
      <c r="E687" s="13" t="s">
        <v>2393</v>
      </c>
      <c r="F687" s="76" t="s">
        <v>100</v>
      </c>
      <c r="G687" s="109">
        <v>1700</v>
      </c>
      <c r="H687" s="111">
        <v>1.7</v>
      </c>
      <c r="I687" s="75">
        <v>360</v>
      </c>
      <c r="J687" s="75"/>
      <c r="K687" s="75">
        <v>1</v>
      </c>
      <c r="L687" s="75"/>
      <c r="M687" s="75"/>
      <c r="N687" s="75"/>
      <c r="O687" s="75"/>
      <c r="P687" s="75"/>
      <c r="Q687" s="75"/>
      <c r="R687" s="91">
        <v>5.4</v>
      </c>
      <c r="S687" s="108"/>
    </row>
    <row r="688" spans="1:19">
      <c r="A688" s="101">
        <v>683</v>
      </c>
      <c r="B688" s="75" t="s">
        <v>1918</v>
      </c>
      <c r="C688" s="102" t="s">
        <v>1919</v>
      </c>
      <c r="D688" s="103" t="s">
        <v>2394</v>
      </c>
      <c r="E688" s="13" t="s">
        <v>2395</v>
      </c>
      <c r="F688" s="76" t="s">
        <v>100</v>
      </c>
      <c r="G688" s="109">
        <v>200</v>
      </c>
      <c r="H688" s="111">
        <v>0.2</v>
      </c>
      <c r="I688" s="75"/>
      <c r="J688" s="75"/>
      <c r="K688" s="75">
        <v>2</v>
      </c>
      <c r="L688" s="75"/>
      <c r="M688" s="75"/>
      <c r="N688" s="75"/>
      <c r="O688" s="75"/>
      <c r="P688" s="75"/>
      <c r="Q688" s="75"/>
      <c r="R688" s="91">
        <v>0.3</v>
      </c>
      <c r="S688" s="108"/>
    </row>
    <row r="689" spans="1:19">
      <c r="A689" s="101">
        <v>684</v>
      </c>
      <c r="B689" s="75" t="s">
        <v>1918</v>
      </c>
      <c r="C689" s="102" t="s">
        <v>1919</v>
      </c>
      <c r="D689" s="103" t="s">
        <v>2396</v>
      </c>
      <c r="E689" s="13" t="s">
        <v>2397</v>
      </c>
      <c r="F689" s="76" t="s">
        <v>100</v>
      </c>
      <c r="G689" s="109">
        <v>100</v>
      </c>
      <c r="H689" s="110">
        <v>0.1</v>
      </c>
      <c r="I689" s="75"/>
      <c r="J689" s="75"/>
      <c r="K689" s="75">
        <v>1</v>
      </c>
      <c r="L689" s="75"/>
      <c r="M689" s="75"/>
      <c r="N689" s="75"/>
      <c r="O689" s="75"/>
      <c r="P689" s="75"/>
      <c r="Q689" s="75"/>
      <c r="R689" s="91">
        <v>0.1</v>
      </c>
      <c r="S689" s="108"/>
    </row>
    <row r="690" spans="1:19">
      <c r="A690" s="101">
        <v>685</v>
      </c>
      <c r="B690" s="75" t="s">
        <v>1918</v>
      </c>
      <c r="C690" s="102" t="s">
        <v>1919</v>
      </c>
      <c r="D690" s="103" t="s">
        <v>2396</v>
      </c>
      <c r="E690" s="13" t="s">
        <v>2397</v>
      </c>
      <c r="F690" s="76" t="s">
        <v>106</v>
      </c>
      <c r="G690" s="109">
        <v>1600</v>
      </c>
      <c r="H690" s="110">
        <v>0.1</v>
      </c>
      <c r="I690" s="75"/>
      <c r="J690" s="75"/>
      <c r="K690" s="75">
        <v>1</v>
      </c>
      <c r="L690" s="75"/>
      <c r="M690" s="75"/>
      <c r="N690" s="75"/>
      <c r="O690" s="75"/>
      <c r="P690" s="75"/>
      <c r="Q690" s="75"/>
      <c r="R690" s="91">
        <v>0.1</v>
      </c>
      <c r="S690" s="108"/>
    </row>
    <row r="691" spans="1:19">
      <c r="A691" s="101">
        <v>686</v>
      </c>
      <c r="B691" s="75" t="s">
        <v>1918</v>
      </c>
      <c r="C691" s="102" t="s">
        <v>1919</v>
      </c>
      <c r="D691" s="103" t="s">
        <v>2398</v>
      </c>
      <c r="E691" s="13" t="s">
        <v>2399</v>
      </c>
      <c r="F691" s="76" t="s">
        <v>100</v>
      </c>
      <c r="G691" s="109">
        <v>1300</v>
      </c>
      <c r="H691" s="111">
        <v>1.3</v>
      </c>
      <c r="I691" s="75"/>
      <c r="J691" s="75"/>
      <c r="K691" s="75">
        <v>4</v>
      </c>
      <c r="L691" s="75"/>
      <c r="M691" s="75"/>
      <c r="N691" s="75"/>
      <c r="O691" s="75"/>
      <c r="P691" s="75"/>
      <c r="Q691" s="75"/>
      <c r="R691" s="91">
        <v>0.6</v>
      </c>
      <c r="S691" s="108"/>
    </row>
    <row r="692" spans="1:19">
      <c r="A692" s="101">
        <v>687</v>
      </c>
      <c r="B692" s="75" t="s">
        <v>1918</v>
      </c>
      <c r="C692" s="102" t="s">
        <v>1919</v>
      </c>
      <c r="D692" s="103" t="s">
        <v>2400</v>
      </c>
      <c r="E692" s="13" t="s">
        <v>2401</v>
      </c>
      <c r="F692" s="76" t="s">
        <v>112</v>
      </c>
      <c r="G692" s="109">
        <v>700</v>
      </c>
      <c r="H692" s="110">
        <v>0.1</v>
      </c>
      <c r="I692" s="75"/>
      <c r="J692" s="75"/>
      <c r="K692" s="75">
        <v>2</v>
      </c>
      <c r="L692" s="75"/>
      <c r="M692" s="75"/>
      <c r="N692" s="75"/>
      <c r="O692" s="75"/>
      <c r="P692" s="75"/>
      <c r="Q692" s="75"/>
      <c r="R692" s="91">
        <v>0.3</v>
      </c>
      <c r="S692" s="108"/>
    </row>
    <row r="693" spans="1:19">
      <c r="A693" s="101">
        <v>688</v>
      </c>
      <c r="B693" s="75" t="s">
        <v>1918</v>
      </c>
      <c r="C693" s="102" t="s">
        <v>1919</v>
      </c>
      <c r="D693" s="103" t="s">
        <v>2400</v>
      </c>
      <c r="E693" s="13" t="s">
        <v>2401</v>
      </c>
      <c r="F693" s="76" t="s">
        <v>207</v>
      </c>
      <c r="G693" s="109">
        <v>1800</v>
      </c>
      <c r="H693" s="110">
        <v>0.1</v>
      </c>
      <c r="I693" s="75"/>
      <c r="J693" s="75"/>
      <c r="K693" s="75">
        <v>2</v>
      </c>
      <c r="L693" s="75"/>
      <c r="M693" s="75"/>
      <c r="N693" s="75"/>
      <c r="O693" s="75"/>
      <c r="P693" s="75"/>
      <c r="Q693" s="75"/>
      <c r="R693" s="91">
        <v>0.3</v>
      </c>
      <c r="S693" s="108"/>
    </row>
    <row r="694" spans="1:19">
      <c r="A694" s="101">
        <v>689</v>
      </c>
      <c r="B694" s="75" t="s">
        <v>1918</v>
      </c>
      <c r="C694" s="102" t="s">
        <v>1919</v>
      </c>
      <c r="D694" s="103" t="s">
        <v>2402</v>
      </c>
      <c r="E694" s="13" t="s">
        <v>2403</v>
      </c>
      <c r="F694" s="76" t="s">
        <v>100</v>
      </c>
      <c r="G694" s="109">
        <v>600</v>
      </c>
      <c r="H694" s="111">
        <v>0.6</v>
      </c>
      <c r="I694" s="75"/>
      <c r="J694" s="75"/>
      <c r="K694" s="75">
        <v>4</v>
      </c>
      <c r="L694" s="75"/>
      <c r="M694" s="75"/>
      <c r="N694" s="75"/>
      <c r="O694" s="75"/>
      <c r="P694" s="75"/>
      <c r="Q694" s="75"/>
      <c r="R694" s="91">
        <v>0.6</v>
      </c>
      <c r="S694" s="108"/>
    </row>
    <row r="695" spans="1:19">
      <c r="A695" s="101">
        <v>690</v>
      </c>
      <c r="B695" s="75" t="s">
        <v>1918</v>
      </c>
      <c r="C695" s="102" t="s">
        <v>1919</v>
      </c>
      <c r="D695" s="103" t="s">
        <v>2404</v>
      </c>
      <c r="E695" s="13" t="s">
        <v>2405</v>
      </c>
      <c r="F695" s="76" t="s">
        <v>100</v>
      </c>
      <c r="G695" s="109">
        <v>400</v>
      </c>
      <c r="H695" s="111">
        <v>0.4</v>
      </c>
      <c r="I695" s="75"/>
      <c r="J695" s="75"/>
      <c r="K695" s="75">
        <v>2</v>
      </c>
      <c r="L695" s="75"/>
      <c r="M695" s="75"/>
      <c r="N695" s="75"/>
      <c r="O695" s="75"/>
      <c r="P695" s="75"/>
      <c r="Q695" s="75"/>
      <c r="R695" s="91">
        <v>0.3</v>
      </c>
      <c r="S695" s="108"/>
    </row>
    <row r="696" spans="1:19">
      <c r="A696" s="101">
        <v>691</v>
      </c>
      <c r="B696" s="75" t="s">
        <v>1918</v>
      </c>
      <c r="C696" s="102" t="s">
        <v>1919</v>
      </c>
      <c r="D696" s="103" t="s">
        <v>2404</v>
      </c>
      <c r="E696" s="13" t="s">
        <v>2405</v>
      </c>
      <c r="F696" s="76" t="s">
        <v>49</v>
      </c>
      <c r="G696" s="109">
        <v>2300</v>
      </c>
      <c r="H696" s="110">
        <v>0.1</v>
      </c>
      <c r="I696" s="75"/>
      <c r="J696" s="75"/>
      <c r="K696" s="75">
        <v>1</v>
      </c>
      <c r="L696" s="75"/>
      <c r="M696" s="75"/>
      <c r="N696" s="75"/>
      <c r="O696" s="75"/>
      <c r="P696" s="75"/>
      <c r="Q696" s="75"/>
      <c r="R696" s="91">
        <v>0.1</v>
      </c>
      <c r="S696" s="108"/>
    </row>
    <row r="697" spans="1:19">
      <c r="A697" s="101">
        <v>692</v>
      </c>
      <c r="B697" s="75" t="s">
        <v>1918</v>
      </c>
      <c r="C697" s="102" t="s">
        <v>1919</v>
      </c>
      <c r="D697" s="103" t="s">
        <v>2406</v>
      </c>
      <c r="E697" s="13" t="s">
        <v>2407</v>
      </c>
      <c r="F697" s="76" t="s">
        <v>100</v>
      </c>
      <c r="G697" s="109">
        <v>100</v>
      </c>
      <c r="H697" s="110">
        <v>0.1</v>
      </c>
      <c r="I697" s="75"/>
      <c r="J697" s="75"/>
      <c r="K697" s="75">
        <v>1</v>
      </c>
      <c r="L697" s="75"/>
      <c r="M697" s="75"/>
      <c r="N697" s="75"/>
      <c r="O697" s="75"/>
      <c r="P697" s="75"/>
      <c r="Q697" s="75"/>
      <c r="R697" s="91">
        <v>0.1</v>
      </c>
      <c r="S697" s="108"/>
    </row>
    <row r="698" spans="1:19">
      <c r="A698" s="101">
        <v>693</v>
      </c>
      <c r="B698" s="75" t="s">
        <v>1918</v>
      </c>
      <c r="C698" s="102" t="s">
        <v>1919</v>
      </c>
      <c r="D698" s="103" t="s">
        <v>2408</v>
      </c>
      <c r="E698" s="13" t="s">
        <v>2409</v>
      </c>
      <c r="F698" s="76" t="s">
        <v>100</v>
      </c>
      <c r="G698" s="109">
        <v>100</v>
      </c>
      <c r="H698" s="110">
        <v>0.1</v>
      </c>
      <c r="I698" s="75"/>
      <c r="J698" s="75"/>
      <c r="K698" s="75">
        <v>1</v>
      </c>
      <c r="L698" s="75"/>
      <c r="M698" s="75"/>
      <c r="N698" s="75"/>
      <c r="O698" s="75"/>
      <c r="P698" s="75"/>
      <c r="Q698" s="75"/>
      <c r="R698" s="91">
        <v>0.1</v>
      </c>
      <c r="S698" s="108"/>
    </row>
    <row r="699" spans="1:19">
      <c r="A699" s="101">
        <v>694</v>
      </c>
      <c r="B699" s="75" t="s">
        <v>1918</v>
      </c>
      <c r="C699" s="102" t="s">
        <v>1919</v>
      </c>
      <c r="D699" s="103" t="s">
        <v>2408</v>
      </c>
      <c r="E699" s="13" t="s">
        <v>2409</v>
      </c>
      <c r="F699" s="76" t="s">
        <v>79</v>
      </c>
      <c r="G699" s="109">
        <v>1000</v>
      </c>
      <c r="H699" s="110">
        <v>0.1</v>
      </c>
      <c r="I699" s="75"/>
      <c r="J699" s="75"/>
      <c r="K699" s="75">
        <v>1</v>
      </c>
      <c r="L699" s="75"/>
      <c r="M699" s="75"/>
      <c r="N699" s="75"/>
      <c r="O699" s="75"/>
      <c r="P699" s="75"/>
      <c r="Q699" s="75"/>
      <c r="R699" s="91">
        <v>0.1</v>
      </c>
      <c r="S699" s="108"/>
    </row>
    <row r="700" spans="1:19">
      <c r="A700" s="101">
        <v>695</v>
      </c>
      <c r="B700" s="75" t="s">
        <v>1918</v>
      </c>
      <c r="C700" s="102" t="s">
        <v>1919</v>
      </c>
      <c r="D700" s="103" t="s">
        <v>2410</v>
      </c>
      <c r="E700" s="13" t="s">
        <v>2411</v>
      </c>
      <c r="F700" s="76" t="s">
        <v>100</v>
      </c>
      <c r="G700" s="109">
        <v>100</v>
      </c>
      <c r="H700" s="110">
        <v>0.1</v>
      </c>
      <c r="I700" s="75"/>
      <c r="J700" s="75"/>
      <c r="K700" s="75">
        <v>1</v>
      </c>
      <c r="L700" s="75"/>
      <c r="M700" s="75"/>
      <c r="N700" s="75"/>
      <c r="O700" s="75"/>
      <c r="P700" s="75"/>
      <c r="Q700" s="75"/>
      <c r="R700" s="91">
        <v>0.1</v>
      </c>
      <c r="S700" s="108"/>
    </row>
    <row r="701" spans="1:19">
      <c r="A701" s="101">
        <v>696</v>
      </c>
      <c r="B701" s="75" t="s">
        <v>1918</v>
      </c>
      <c r="C701" s="102" t="s">
        <v>1919</v>
      </c>
      <c r="D701" s="103" t="s">
        <v>2410</v>
      </c>
      <c r="E701" s="13" t="s">
        <v>2411</v>
      </c>
      <c r="F701" s="76" t="s">
        <v>133</v>
      </c>
      <c r="G701" s="109">
        <v>1900</v>
      </c>
      <c r="H701" s="111">
        <v>0.3</v>
      </c>
      <c r="I701" s="75">
        <v>350</v>
      </c>
      <c r="J701" s="75"/>
      <c r="K701" s="75">
        <v>1</v>
      </c>
      <c r="L701" s="75"/>
      <c r="M701" s="75"/>
      <c r="N701" s="75"/>
      <c r="O701" s="75"/>
      <c r="P701" s="75"/>
      <c r="Q701" s="75"/>
      <c r="R701" s="91">
        <v>5.2</v>
      </c>
      <c r="S701" s="108"/>
    </row>
    <row r="702" spans="1:19">
      <c r="A702" s="101">
        <v>697</v>
      </c>
      <c r="B702" s="75" t="s">
        <v>1918</v>
      </c>
      <c r="C702" s="102" t="s">
        <v>1919</v>
      </c>
      <c r="D702" s="103" t="s">
        <v>2412</v>
      </c>
      <c r="E702" s="13" t="s">
        <v>2413</v>
      </c>
      <c r="F702" s="76" t="s">
        <v>100</v>
      </c>
      <c r="G702" s="109">
        <v>300</v>
      </c>
      <c r="H702" s="111">
        <v>0.3</v>
      </c>
      <c r="I702" s="75">
        <v>100</v>
      </c>
      <c r="J702" s="75"/>
      <c r="K702" s="75">
        <v>2</v>
      </c>
      <c r="L702" s="75"/>
      <c r="M702" s="75"/>
      <c r="N702" s="75"/>
      <c r="O702" s="75"/>
      <c r="P702" s="75"/>
      <c r="Q702" s="75"/>
      <c r="R702" s="91">
        <v>1.7</v>
      </c>
      <c r="S702" s="108"/>
    </row>
    <row r="703" spans="1:19">
      <c r="A703" s="101">
        <v>698</v>
      </c>
      <c r="B703" s="75" t="s">
        <v>1918</v>
      </c>
      <c r="C703" s="102" t="s">
        <v>1919</v>
      </c>
      <c r="D703" s="103" t="s">
        <v>2412</v>
      </c>
      <c r="E703" s="13" t="s">
        <v>2413</v>
      </c>
      <c r="F703" s="76" t="s">
        <v>133</v>
      </c>
      <c r="G703" s="109">
        <v>1700</v>
      </c>
      <c r="H703" s="110">
        <v>0.1</v>
      </c>
      <c r="I703" s="75"/>
      <c r="J703" s="75"/>
      <c r="K703" s="75">
        <v>1</v>
      </c>
      <c r="L703" s="75"/>
      <c r="M703" s="75"/>
      <c r="N703" s="75"/>
      <c r="O703" s="75"/>
      <c r="P703" s="75"/>
      <c r="Q703" s="75"/>
      <c r="R703" s="91">
        <v>0.1</v>
      </c>
      <c r="S703" s="108"/>
    </row>
    <row r="704" spans="1:19">
      <c r="A704" s="101">
        <v>699</v>
      </c>
      <c r="B704" s="75" t="s">
        <v>1918</v>
      </c>
      <c r="C704" s="102" t="s">
        <v>1919</v>
      </c>
      <c r="D704" s="103" t="s">
        <v>2414</v>
      </c>
      <c r="E704" s="13" t="s">
        <v>2415</v>
      </c>
      <c r="F704" s="76" t="s">
        <v>100</v>
      </c>
      <c r="G704" s="109">
        <v>100</v>
      </c>
      <c r="H704" s="110">
        <v>0.1</v>
      </c>
      <c r="I704" s="75"/>
      <c r="J704" s="75"/>
      <c r="K704" s="75">
        <v>1</v>
      </c>
      <c r="L704" s="75"/>
      <c r="M704" s="75"/>
      <c r="N704" s="75"/>
      <c r="O704" s="75"/>
      <c r="P704" s="75"/>
      <c r="Q704" s="75"/>
      <c r="R704" s="91">
        <v>0.1</v>
      </c>
      <c r="S704" s="108"/>
    </row>
    <row r="705" spans="1:19">
      <c r="A705" s="101">
        <v>700</v>
      </c>
      <c r="B705" s="75" t="s">
        <v>1918</v>
      </c>
      <c r="C705" s="102" t="s">
        <v>1919</v>
      </c>
      <c r="D705" s="103" t="s">
        <v>2414</v>
      </c>
      <c r="E705" s="13" t="s">
        <v>2415</v>
      </c>
      <c r="F705" s="76" t="s">
        <v>83</v>
      </c>
      <c r="G705" s="109">
        <v>2200</v>
      </c>
      <c r="H705" s="111">
        <v>0.8</v>
      </c>
      <c r="I705" s="75"/>
      <c r="J705" s="75"/>
      <c r="K705" s="75">
        <v>4</v>
      </c>
      <c r="L705" s="75"/>
      <c r="M705" s="75"/>
      <c r="N705" s="75"/>
      <c r="O705" s="75"/>
      <c r="P705" s="75"/>
      <c r="Q705" s="75"/>
      <c r="R705" s="91">
        <v>0.6</v>
      </c>
      <c r="S705" s="108"/>
    </row>
    <row r="706" spans="1:19">
      <c r="A706" s="101">
        <v>701</v>
      </c>
      <c r="B706" s="75" t="s">
        <v>1918</v>
      </c>
      <c r="C706" s="102" t="s">
        <v>1919</v>
      </c>
      <c r="D706" s="103" t="s">
        <v>2416</v>
      </c>
      <c r="E706" s="13" t="s">
        <v>2417</v>
      </c>
      <c r="F706" s="76" t="s">
        <v>100</v>
      </c>
      <c r="G706" s="75" t="s">
        <v>1938</v>
      </c>
      <c r="H706" s="110">
        <v>2.9</v>
      </c>
      <c r="I706" s="75">
        <v>100</v>
      </c>
      <c r="J706" s="75"/>
      <c r="K706" s="75">
        <v>11</v>
      </c>
      <c r="L706" s="75"/>
      <c r="M706" s="75"/>
      <c r="N706" s="75"/>
      <c r="O706" s="75"/>
      <c r="P706" s="75"/>
      <c r="Q706" s="75"/>
      <c r="R706" s="91">
        <v>3.1</v>
      </c>
      <c r="S706" s="108"/>
    </row>
    <row r="707" spans="1:19">
      <c r="A707" s="101">
        <v>702</v>
      </c>
      <c r="B707" s="75" t="s">
        <v>1918</v>
      </c>
      <c r="C707" s="102" t="s">
        <v>1919</v>
      </c>
      <c r="D707" s="103" t="s">
        <v>2416</v>
      </c>
      <c r="E707" s="13" t="s">
        <v>2417</v>
      </c>
      <c r="F707" s="76" t="s">
        <v>124</v>
      </c>
      <c r="G707" s="109">
        <v>3500</v>
      </c>
      <c r="H707" s="111">
        <v>0.5</v>
      </c>
      <c r="I707" s="75"/>
      <c r="J707" s="75"/>
      <c r="K707" s="75">
        <v>3</v>
      </c>
      <c r="L707" s="75"/>
      <c r="M707" s="75"/>
      <c r="N707" s="75"/>
      <c r="O707" s="75"/>
      <c r="P707" s="75"/>
      <c r="Q707" s="75"/>
      <c r="R707" s="91">
        <v>0.4</v>
      </c>
      <c r="S707" s="108"/>
    </row>
    <row r="708" spans="1:19">
      <c r="A708" s="101">
        <v>703</v>
      </c>
      <c r="B708" s="75" t="s">
        <v>1918</v>
      </c>
      <c r="C708" s="102" t="s">
        <v>1919</v>
      </c>
      <c r="D708" s="103" t="s">
        <v>2418</v>
      </c>
      <c r="E708" s="13" t="s">
        <v>2419</v>
      </c>
      <c r="F708" s="76" t="s">
        <v>100</v>
      </c>
      <c r="G708" s="109">
        <v>600</v>
      </c>
      <c r="H708" s="111">
        <v>0.6</v>
      </c>
      <c r="I708" s="75"/>
      <c r="J708" s="75"/>
      <c r="K708" s="75">
        <v>3</v>
      </c>
      <c r="L708" s="75"/>
      <c r="M708" s="75"/>
      <c r="N708" s="75"/>
      <c r="O708" s="75"/>
      <c r="P708" s="75"/>
      <c r="Q708" s="75"/>
      <c r="R708" s="91">
        <v>0.4</v>
      </c>
      <c r="S708" s="108"/>
    </row>
    <row r="709" spans="1:19">
      <c r="A709" s="101">
        <v>704</v>
      </c>
      <c r="B709" s="75" t="s">
        <v>1918</v>
      </c>
      <c r="C709" s="102" t="s">
        <v>1919</v>
      </c>
      <c r="D709" s="103" t="s">
        <v>2420</v>
      </c>
      <c r="E709" s="13" t="s">
        <v>2421</v>
      </c>
      <c r="F709" s="76" t="s">
        <v>100</v>
      </c>
      <c r="G709" s="109">
        <v>100</v>
      </c>
      <c r="H709" s="110">
        <v>0.1</v>
      </c>
      <c r="I709" s="75"/>
      <c r="J709" s="75"/>
      <c r="K709" s="75">
        <v>1</v>
      </c>
      <c r="L709" s="75"/>
      <c r="M709" s="75"/>
      <c r="N709" s="75"/>
      <c r="O709" s="75"/>
      <c r="P709" s="75"/>
      <c r="Q709" s="75"/>
      <c r="R709" s="91">
        <v>0.1</v>
      </c>
      <c r="S709" s="108"/>
    </row>
    <row r="710" spans="1:19">
      <c r="A710" s="101">
        <v>705</v>
      </c>
      <c r="B710" s="75" t="s">
        <v>1918</v>
      </c>
      <c r="C710" s="102" t="s">
        <v>1919</v>
      </c>
      <c r="D710" s="103" t="s">
        <v>2420</v>
      </c>
      <c r="E710" s="13" t="s">
        <v>2421</v>
      </c>
      <c r="F710" s="76" t="s">
        <v>163</v>
      </c>
      <c r="G710" s="109">
        <v>1300</v>
      </c>
      <c r="H710" s="110">
        <v>0.1</v>
      </c>
      <c r="I710" s="75"/>
      <c r="J710" s="75"/>
      <c r="K710" s="75">
        <v>1</v>
      </c>
      <c r="L710" s="75"/>
      <c r="M710" s="75"/>
      <c r="N710" s="75"/>
      <c r="O710" s="75"/>
      <c r="P710" s="75"/>
      <c r="Q710" s="75"/>
      <c r="R710" s="91">
        <v>0.1</v>
      </c>
      <c r="S710" s="108"/>
    </row>
    <row r="711" spans="1:19">
      <c r="A711" s="101">
        <v>706</v>
      </c>
      <c r="B711" s="75" t="s">
        <v>1918</v>
      </c>
      <c r="C711" s="102" t="s">
        <v>1919</v>
      </c>
      <c r="D711" s="103" t="s">
        <v>2422</v>
      </c>
      <c r="E711" s="13" t="s">
        <v>2423</v>
      </c>
      <c r="F711" s="76" t="s">
        <v>100</v>
      </c>
      <c r="G711" s="109">
        <v>100</v>
      </c>
      <c r="H711" s="110">
        <v>0.1</v>
      </c>
      <c r="I711" s="75"/>
      <c r="J711" s="75"/>
      <c r="K711" s="75">
        <v>1</v>
      </c>
      <c r="L711" s="75"/>
      <c r="M711" s="75"/>
      <c r="N711" s="75"/>
      <c r="O711" s="75"/>
      <c r="P711" s="75"/>
      <c r="Q711" s="75"/>
      <c r="R711" s="91">
        <v>0.1</v>
      </c>
      <c r="S711" s="108"/>
    </row>
    <row r="712" spans="1:19">
      <c r="A712" s="101">
        <v>707</v>
      </c>
      <c r="B712" s="75" t="s">
        <v>1918</v>
      </c>
      <c r="C712" s="102" t="s">
        <v>1919</v>
      </c>
      <c r="D712" s="103" t="s">
        <v>2422</v>
      </c>
      <c r="E712" s="13" t="s">
        <v>2423</v>
      </c>
      <c r="F712" s="76" t="s">
        <v>106</v>
      </c>
      <c r="G712" s="109">
        <v>2400</v>
      </c>
      <c r="H712" s="111">
        <v>0.9</v>
      </c>
      <c r="I712" s="75">
        <v>100</v>
      </c>
      <c r="J712" s="75"/>
      <c r="K712" s="75">
        <v>5</v>
      </c>
      <c r="L712" s="75"/>
      <c r="M712" s="75"/>
      <c r="N712" s="75"/>
      <c r="O712" s="75"/>
      <c r="P712" s="75"/>
      <c r="Q712" s="75"/>
      <c r="R712" s="91">
        <v>2.2</v>
      </c>
      <c r="S712" s="108"/>
    </row>
    <row r="713" spans="1:19">
      <c r="A713" s="101">
        <v>708</v>
      </c>
      <c r="B713" s="75" t="s">
        <v>1918</v>
      </c>
      <c r="C713" s="102" t="s">
        <v>1919</v>
      </c>
      <c r="D713" s="103" t="s">
        <v>2424</v>
      </c>
      <c r="E713" s="13" t="s">
        <v>2425</v>
      </c>
      <c r="F713" s="76" t="s">
        <v>100</v>
      </c>
      <c r="G713" s="109">
        <v>100</v>
      </c>
      <c r="H713" s="110">
        <v>0.1</v>
      </c>
      <c r="I713" s="75"/>
      <c r="J713" s="75"/>
      <c r="K713" s="75">
        <v>1</v>
      </c>
      <c r="L713" s="75"/>
      <c r="M713" s="75"/>
      <c r="N713" s="75"/>
      <c r="O713" s="75"/>
      <c r="P713" s="75"/>
      <c r="Q713" s="75"/>
      <c r="R713" s="91">
        <v>0.1</v>
      </c>
      <c r="S713" s="108"/>
    </row>
    <row r="714" spans="1:19">
      <c r="A714" s="101">
        <v>709</v>
      </c>
      <c r="B714" s="75" t="s">
        <v>1918</v>
      </c>
      <c r="C714" s="102" t="s">
        <v>1919</v>
      </c>
      <c r="D714" s="103" t="s">
        <v>2426</v>
      </c>
      <c r="E714" s="13" t="s">
        <v>2427</v>
      </c>
      <c r="F714" s="76" t="s">
        <v>100</v>
      </c>
      <c r="G714" s="109">
        <v>100</v>
      </c>
      <c r="H714" s="110">
        <v>0.1</v>
      </c>
      <c r="I714" s="75"/>
      <c r="J714" s="75"/>
      <c r="K714" s="75">
        <v>1</v>
      </c>
      <c r="L714" s="75"/>
      <c r="M714" s="75"/>
      <c r="N714" s="75"/>
      <c r="O714" s="75"/>
      <c r="P714" s="75"/>
      <c r="Q714" s="75"/>
      <c r="R714" s="91">
        <v>0.1</v>
      </c>
      <c r="S714" s="108"/>
    </row>
    <row r="715" spans="1:19">
      <c r="A715" s="101">
        <v>710</v>
      </c>
      <c r="B715" s="75" t="s">
        <v>1918</v>
      </c>
      <c r="C715" s="102" t="s">
        <v>1919</v>
      </c>
      <c r="D715" s="103" t="s">
        <v>2428</v>
      </c>
      <c r="E715" s="13" t="s">
        <v>2429</v>
      </c>
      <c r="F715" s="76" t="s">
        <v>100</v>
      </c>
      <c r="G715" s="109">
        <v>2800</v>
      </c>
      <c r="H715" s="111">
        <v>2.8</v>
      </c>
      <c r="I715" s="75">
        <v>1550</v>
      </c>
      <c r="J715" s="75"/>
      <c r="K715" s="75">
        <v>4</v>
      </c>
      <c r="L715" s="75"/>
      <c r="M715" s="75"/>
      <c r="N715" s="75"/>
      <c r="O715" s="75"/>
      <c r="P715" s="75"/>
      <c r="Q715" s="75"/>
      <c r="R715" s="91">
        <v>23.1</v>
      </c>
      <c r="S715" s="108"/>
    </row>
    <row r="716" spans="1:19">
      <c r="A716" s="101">
        <v>711</v>
      </c>
      <c r="B716" s="75" t="s">
        <v>1918</v>
      </c>
      <c r="C716" s="102" t="s">
        <v>1919</v>
      </c>
      <c r="D716" s="103" t="s">
        <v>2430</v>
      </c>
      <c r="E716" s="13" t="s">
        <v>2431</v>
      </c>
      <c r="F716" s="76" t="s">
        <v>100</v>
      </c>
      <c r="G716" s="109">
        <v>100</v>
      </c>
      <c r="H716" s="110">
        <v>0.1</v>
      </c>
      <c r="I716" s="75"/>
      <c r="J716" s="75"/>
      <c r="K716" s="75">
        <v>1</v>
      </c>
      <c r="L716" s="75"/>
      <c r="M716" s="75"/>
      <c r="N716" s="75"/>
      <c r="O716" s="75"/>
      <c r="P716" s="75"/>
      <c r="Q716" s="75"/>
      <c r="R716" s="91">
        <v>0.1</v>
      </c>
      <c r="S716" s="108"/>
    </row>
    <row r="717" spans="1:19">
      <c r="A717" s="101">
        <v>712</v>
      </c>
      <c r="B717" s="75" t="s">
        <v>1918</v>
      </c>
      <c r="C717" s="102" t="s">
        <v>1919</v>
      </c>
      <c r="D717" s="103" t="s">
        <v>2430</v>
      </c>
      <c r="E717" s="13" t="s">
        <v>2431</v>
      </c>
      <c r="F717" s="76" t="s">
        <v>186</v>
      </c>
      <c r="G717" s="109">
        <v>800</v>
      </c>
      <c r="H717" s="110">
        <v>0.1</v>
      </c>
      <c r="I717" s="75"/>
      <c r="J717" s="75"/>
      <c r="K717" s="75">
        <v>1</v>
      </c>
      <c r="L717" s="75"/>
      <c r="M717" s="75"/>
      <c r="N717" s="75"/>
      <c r="O717" s="75"/>
      <c r="P717" s="75"/>
      <c r="Q717" s="75"/>
      <c r="R717" s="91">
        <v>0.1</v>
      </c>
      <c r="S717" s="108"/>
    </row>
    <row r="718" spans="1:19">
      <c r="A718" s="101">
        <v>713</v>
      </c>
      <c r="B718" s="75" t="s">
        <v>1918</v>
      </c>
      <c r="C718" s="102" t="s">
        <v>1919</v>
      </c>
      <c r="D718" s="103" t="s">
        <v>2430</v>
      </c>
      <c r="E718" s="13" t="s">
        <v>2431</v>
      </c>
      <c r="F718" s="76" t="s">
        <v>144</v>
      </c>
      <c r="G718" s="109">
        <v>3900</v>
      </c>
      <c r="H718" s="111">
        <v>0.3</v>
      </c>
      <c r="I718" s="75"/>
      <c r="J718" s="75"/>
      <c r="K718" s="75">
        <v>2</v>
      </c>
      <c r="L718" s="75"/>
      <c r="M718" s="75"/>
      <c r="N718" s="75"/>
      <c r="O718" s="75"/>
      <c r="P718" s="75"/>
      <c r="Q718" s="75"/>
      <c r="R718" s="91">
        <v>0.3</v>
      </c>
      <c r="S718" s="108"/>
    </row>
    <row r="719" spans="1:19">
      <c r="A719" s="101">
        <v>714</v>
      </c>
      <c r="B719" s="75" t="s">
        <v>1918</v>
      </c>
      <c r="C719" s="102" t="s">
        <v>1919</v>
      </c>
      <c r="D719" s="103" t="s">
        <v>2432</v>
      </c>
      <c r="E719" s="13" t="s">
        <v>2433</v>
      </c>
      <c r="F719" s="76" t="s">
        <v>100</v>
      </c>
      <c r="G719" s="109">
        <v>100</v>
      </c>
      <c r="H719" s="110">
        <v>0.1</v>
      </c>
      <c r="I719" s="75"/>
      <c r="J719" s="75"/>
      <c r="K719" s="75">
        <v>1</v>
      </c>
      <c r="L719" s="75"/>
      <c r="M719" s="75"/>
      <c r="N719" s="75">
        <v>4</v>
      </c>
      <c r="O719" s="75"/>
      <c r="P719" s="75"/>
      <c r="Q719" s="75"/>
      <c r="R719" s="91">
        <v>0.2</v>
      </c>
      <c r="S719" s="108"/>
    </row>
    <row r="720" spans="1:19">
      <c r="A720" s="101">
        <v>715</v>
      </c>
      <c r="B720" s="75" t="s">
        <v>1918</v>
      </c>
      <c r="C720" s="102" t="s">
        <v>1919</v>
      </c>
      <c r="D720" s="103" t="s">
        <v>2432</v>
      </c>
      <c r="E720" s="13" t="s">
        <v>2433</v>
      </c>
      <c r="F720" s="76" t="s">
        <v>186</v>
      </c>
      <c r="G720" s="109">
        <v>800</v>
      </c>
      <c r="H720" s="110">
        <v>0.1</v>
      </c>
      <c r="I720" s="75"/>
      <c r="J720" s="75"/>
      <c r="K720" s="75">
        <v>1</v>
      </c>
      <c r="L720" s="75"/>
      <c r="M720" s="75"/>
      <c r="N720" s="75"/>
      <c r="O720" s="75"/>
      <c r="P720" s="75"/>
      <c r="Q720" s="75"/>
      <c r="R720" s="91">
        <v>0.1</v>
      </c>
      <c r="S720" s="108"/>
    </row>
    <row r="721" spans="1:19">
      <c r="A721" s="101">
        <v>716</v>
      </c>
      <c r="B721" s="75" t="s">
        <v>1918</v>
      </c>
      <c r="C721" s="102" t="s">
        <v>1919</v>
      </c>
      <c r="D721" s="103" t="s">
        <v>2432</v>
      </c>
      <c r="E721" s="13" t="s">
        <v>2433</v>
      </c>
      <c r="F721" s="76" t="s">
        <v>49</v>
      </c>
      <c r="G721" s="109">
        <v>2300</v>
      </c>
      <c r="H721" s="110">
        <v>0.1</v>
      </c>
      <c r="I721" s="75"/>
      <c r="J721" s="75"/>
      <c r="K721" s="75">
        <v>1</v>
      </c>
      <c r="L721" s="75"/>
      <c r="M721" s="75"/>
      <c r="N721" s="75"/>
      <c r="O721" s="75"/>
      <c r="P721" s="75"/>
      <c r="Q721" s="75"/>
      <c r="R721" s="91">
        <v>0.1</v>
      </c>
      <c r="S721" s="108"/>
    </row>
    <row r="722" spans="1:19">
      <c r="A722" s="101">
        <v>717</v>
      </c>
      <c r="B722" s="75" t="s">
        <v>1918</v>
      </c>
      <c r="C722" s="102" t="s">
        <v>1919</v>
      </c>
      <c r="D722" s="103" t="s">
        <v>2434</v>
      </c>
      <c r="E722" s="13" t="s">
        <v>2435</v>
      </c>
      <c r="F722" s="76" t="s">
        <v>100</v>
      </c>
      <c r="G722" s="109">
        <v>100</v>
      </c>
      <c r="H722" s="110">
        <v>0.1</v>
      </c>
      <c r="I722" s="75"/>
      <c r="J722" s="75"/>
      <c r="K722" s="75">
        <v>1</v>
      </c>
      <c r="L722" s="75"/>
      <c r="M722" s="75"/>
      <c r="N722" s="75"/>
      <c r="O722" s="75"/>
      <c r="P722" s="75"/>
      <c r="Q722" s="75"/>
      <c r="R722" s="91">
        <v>0.1</v>
      </c>
      <c r="S722" s="108"/>
    </row>
    <row r="723" spans="1:19">
      <c r="A723" s="101">
        <v>718</v>
      </c>
      <c r="B723" s="75" t="s">
        <v>1918</v>
      </c>
      <c r="C723" s="102" t="s">
        <v>1919</v>
      </c>
      <c r="D723" s="103" t="s">
        <v>2434</v>
      </c>
      <c r="E723" s="13" t="s">
        <v>2435</v>
      </c>
      <c r="F723" s="76" t="s">
        <v>57</v>
      </c>
      <c r="G723" s="109">
        <v>1400</v>
      </c>
      <c r="H723" s="110">
        <v>0.1</v>
      </c>
      <c r="I723" s="75"/>
      <c r="J723" s="75"/>
      <c r="K723" s="75">
        <v>1</v>
      </c>
      <c r="L723" s="75"/>
      <c r="M723" s="75"/>
      <c r="N723" s="75"/>
      <c r="O723" s="75"/>
      <c r="P723" s="75"/>
      <c r="Q723" s="75"/>
      <c r="R723" s="91">
        <v>0.1</v>
      </c>
      <c r="S723" s="108"/>
    </row>
    <row r="724" spans="1:19">
      <c r="A724" s="101">
        <v>719</v>
      </c>
      <c r="B724" s="75" t="s">
        <v>1918</v>
      </c>
      <c r="C724" s="102" t="s">
        <v>1919</v>
      </c>
      <c r="D724" s="103" t="s">
        <v>2436</v>
      </c>
      <c r="E724" s="13" t="s">
        <v>2437</v>
      </c>
      <c r="F724" s="76" t="s">
        <v>100</v>
      </c>
      <c r="G724" s="109">
        <v>700</v>
      </c>
      <c r="H724" s="111">
        <v>0.7</v>
      </c>
      <c r="I724" s="75">
        <v>100</v>
      </c>
      <c r="J724" s="75"/>
      <c r="K724" s="75">
        <v>2</v>
      </c>
      <c r="L724" s="75"/>
      <c r="M724" s="75"/>
      <c r="N724" s="75"/>
      <c r="O724" s="75"/>
      <c r="P724" s="75"/>
      <c r="Q724" s="75"/>
      <c r="R724" s="91">
        <v>1.7</v>
      </c>
      <c r="S724" s="108"/>
    </row>
    <row r="725" spans="1:19">
      <c r="A725" s="101">
        <v>720</v>
      </c>
      <c r="B725" s="75" t="s">
        <v>1918</v>
      </c>
      <c r="C725" s="102" t="s">
        <v>1919</v>
      </c>
      <c r="D725" s="103" t="s">
        <v>2438</v>
      </c>
      <c r="E725" s="13" t="s">
        <v>2439</v>
      </c>
      <c r="F725" s="76" t="s">
        <v>100</v>
      </c>
      <c r="G725" s="109">
        <v>300</v>
      </c>
      <c r="H725" s="111">
        <v>0.3</v>
      </c>
      <c r="I725" s="75"/>
      <c r="J725" s="75"/>
      <c r="K725" s="75">
        <v>3</v>
      </c>
      <c r="L725" s="75"/>
      <c r="M725" s="75"/>
      <c r="N725" s="75">
        <v>4</v>
      </c>
      <c r="O725" s="75"/>
      <c r="P725" s="75"/>
      <c r="Q725" s="75"/>
      <c r="R725" s="91">
        <v>0.5</v>
      </c>
      <c r="S725" s="108"/>
    </row>
    <row r="726" spans="1:19">
      <c r="A726" s="101">
        <v>721</v>
      </c>
      <c r="B726" s="75" t="s">
        <v>1918</v>
      </c>
      <c r="C726" s="102" t="s">
        <v>1919</v>
      </c>
      <c r="D726" s="103" t="s">
        <v>2438</v>
      </c>
      <c r="E726" s="13" t="s">
        <v>2439</v>
      </c>
      <c r="F726" s="76" t="s">
        <v>278</v>
      </c>
      <c r="G726" s="109">
        <v>3800</v>
      </c>
      <c r="H726" s="111">
        <v>0.3</v>
      </c>
      <c r="I726" s="75"/>
      <c r="J726" s="75"/>
      <c r="K726" s="75">
        <v>3</v>
      </c>
      <c r="L726" s="75"/>
      <c r="M726" s="75"/>
      <c r="N726" s="75"/>
      <c r="O726" s="75"/>
      <c r="P726" s="75"/>
      <c r="Q726" s="75"/>
      <c r="R726" s="91">
        <v>0.4</v>
      </c>
      <c r="S726" s="108"/>
    </row>
    <row r="727" spans="1:19">
      <c r="A727" s="101">
        <v>722</v>
      </c>
      <c r="B727" s="75" t="s">
        <v>1918</v>
      </c>
      <c r="C727" s="102" t="s">
        <v>1919</v>
      </c>
      <c r="D727" s="103" t="s">
        <v>2440</v>
      </c>
      <c r="E727" s="13" t="s">
        <v>2441</v>
      </c>
      <c r="F727" s="76" t="s">
        <v>100</v>
      </c>
      <c r="G727" s="109">
        <v>100</v>
      </c>
      <c r="H727" s="110">
        <v>0.1</v>
      </c>
      <c r="I727" s="75"/>
      <c r="J727" s="75"/>
      <c r="K727" s="75">
        <v>1</v>
      </c>
      <c r="L727" s="75"/>
      <c r="M727" s="75"/>
      <c r="N727" s="75"/>
      <c r="O727" s="75"/>
      <c r="P727" s="75"/>
      <c r="Q727" s="75"/>
      <c r="R727" s="91">
        <v>0.1</v>
      </c>
      <c r="S727" s="108"/>
    </row>
    <row r="728" spans="1:19">
      <c r="A728" s="101">
        <v>723</v>
      </c>
      <c r="B728" s="75" t="s">
        <v>1918</v>
      </c>
      <c r="C728" s="102" t="s">
        <v>1919</v>
      </c>
      <c r="D728" s="103" t="s">
        <v>2440</v>
      </c>
      <c r="E728" s="13" t="s">
        <v>2441</v>
      </c>
      <c r="F728" s="76" t="s">
        <v>79</v>
      </c>
      <c r="G728" s="109">
        <v>2800</v>
      </c>
      <c r="H728" s="111">
        <v>1.7</v>
      </c>
      <c r="I728" s="75">
        <v>40</v>
      </c>
      <c r="J728" s="75"/>
      <c r="K728" s="75">
        <v>6</v>
      </c>
      <c r="L728" s="75"/>
      <c r="M728" s="75"/>
      <c r="N728" s="75">
        <v>8</v>
      </c>
      <c r="O728" s="75"/>
      <c r="P728" s="75"/>
      <c r="Q728" s="75"/>
      <c r="R728" s="91">
        <v>1.6</v>
      </c>
      <c r="S728" s="108"/>
    </row>
    <row r="729" spans="1:19">
      <c r="A729" s="101">
        <v>724</v>
      </c>
      <c r="B729" s="75" t="s">
        <v>1918</v>
      </c>
      <c r="C729" s="102" t="s">
        <v>1919</v>
      </c>
      <c r="D729" s="103" t="s">
        <v>2442</v>
      </c>
      <c r="E729" s="13" t="s">
        <v>537</v>
      </c>
      <c r="F729" s="76" t="s">
        <v>100</v>
      </c>
      <c r="G729" s="109">
        <v>800</v>
      </c>
      <c r="H729" s="111">
        <v>0.8</v>
      </c>
      <c r="I729" s="75"/>
      <c r="J729" s="75"/>
      <c r="K729" s="75">
        <v>6</v>
      </c>
      <c r="L729" s="75"/>
      <c r="M729" s="75"/>
      <c r="N729" s="75">
        <v>4</v>
      </c>
      <c r="O729" s="75"/>
      <c r="P729" s="75"/>
      <c r="Q729" s="75"/>
      <c r="R729" s="91">
        <v>1</v>
      </c>
      <c r="S729" s="108"/>
    </row>
    <row r="730" spans="1:19">
      <c r="A730" s="101">
        <v>725</v>
      </c>
      <c r="B730" s="75" t="s">
        <v>1918</v>
      </c>
      <c r="C730" s="102" t="s">
        <v>1919</v>
      </c>
      <c r="D730" s="103" t="s">
        <v>2443</v>
      </c>
      <c r="E730" s="13" t="s">
        <v>2444</v>
      </c>
      <c r="F730" s="76" t="s">
        <v>100</v>
      </c>
      <c r="G730" s="109">
        <v>1800</v>
      </c>
      <c r="H730" s="111">
        <v>1.8</v>
      </c>
      <c r="I730" s="75"/>
      <c r="J730" s="75"/>
      <c r="K730" s="75">
        <v>3</v>
      </c>
      <c r="L730" s="75"/>
      <c r="M730" s="75"/>
      <c r="N730" s="75"/>
      <c r="O730" s="75"/>
      <c r="P730" s="75"/>
      <c r="Q730" s="75"/>
      <c r="R730" s="91">
        <v>0.4</v>
      </c>
      <c r="S730" s="108"/>
    </row>
    <row r="731" spans="1:19">
      <c r="A731" s="101">
        <v>726</v>
      </c>
      <c r="B731" s="75" t="s">
        <v>1918</v>
      </c>
      <c r="C731" s="102" t="s">
        <v>1919</v>
      </c>
      <c r="D731" s="103" t="s">
        <v>2445</v>
      </c>
      <c r="E731" s="13" t="s">
        <v>2446</v>
      </c>
      <c r="F731" s="76" t="s">
        <v>100</v>
      </c>
      <c r="G731" s="109">
        <v>100</v>
      </c>
      <c r="H731" s="110">
        <v>0.1</v>
      </c>
      <c r="I731" s="75"/>
      <c r="J731" s="75"/>
      <c r="K731" s="75">
        <v>1</v>
      </c>
      <c r="L731" s="75"/>
      <c r="M731" s="75"/>
      <c r="N731" s="75"/>
      <c r="O731" s="75"/>
      <c r="P731" s="75"/>
      <c r="Q731" s="75"/>
      <c r="R731" s="91">
        <v>0.1</v>
      </c>
      <c r="S731" s="108"/>
    </row>
    <row r="732" spans="1:19">
      <c r="A732" s="101">
        <v>727</v>
      </c>
      <c r="B732" s="75" t="s">
        <v>1918</v>
      </c>
      <c r="C732" s="102" t="s">
        <v>1919</v>
      </c>
      <c r="D732" s="103" t="s">
        <v>2447</v>
      </c>
      <c r="E732" s="13" t="s">
        <v>200</v>
      </c>
      <c r="F732" s="76" t="s">
        <v>100</v>
      </c>
      <c r="G732" s="109">
        <v>400</v>
      </c>
      <c r="H732" s="111">
        <v>0.4</v>
      </c>
      <c r="I732" s="75"/>
      <c r="J732" s="75"/>
      <c r="K732" s="75">
        <v>2</v>
      </c>
      <c r="L732" s="75"/>
      <c r="M732" s="75"/>
      <c r="N732" s="75"/>
      <c r="O732" s="75"/>
      <c r="P732" s="75"/>
      <c r="Q732" s="75"/>
      <c r="R732" s="91">
        <v>0.3</v>
      </c>
      <c r="S732" s="108"/>
    </row>
    <row r="733" spans="1:19">
      <c r="A733" s="101">
        <v>728</v>
      </c>
      <c r="B733" s="75" t="s">
        <v>1918</v>
      </c>
      <c r="C733" s="102" t="s">
        <v>1919</v>
      </c>
      <c r="D733" s="103" t="s">
        <v>2448</v>
      </c>
      <c r="E733" s="13" t="s">
        <v>2449</v>
      </c>
      <c r="F733" s="76" t="s">
        <v>100</v>
      </c>
      <c r="G733" s="109">
        <v>100</v>
      </c>
      <c r="H733" s="110">
        <v>0.1</v>
      </c>
      <c r="I733" s="75"/>
      <c r="J733" s="75"/>
      <c r="K733" s="75">
        <v>1</v>
      </c>
      <c r="L733" s="75"/>
      <c r="M733" s="75"/>
      <c r="N733" s="75"/>
      <c r="O733" s="75"/>
      <c r="P733" s="75"/>
      <c r="Q733" s="75"/>
      <c r="R733" s="91">
        <v>0.1</v>
      </c>
      <c r="S733" s="108"/>
    </row>
    <row r="734" spans="1:19">
      <c r="A734" s="101">
        <v>729</v>
      </c>
      <c r="B734" s="75" t="s">
        <v>1918</v>
      </c>
      <c r="C734" s="102" t="s">
        <v>1919</v>
      </c>
      <c r="D734" s="103" t="s">
        <v>2450</v>
      </c>
      <c r="E734" s="13" t="s">
        <v>2451</v>
      </c>
      <c r="F734" s="76" t="s">
        <v>100</v>
      </c>
      <c r="G734" s="109">
        <v>300</v>
      </c>
      <c r="H734" s="111">
        <v>0.3</v>
      </c>
      <c r="I734" s="75"/>
      <c r="J734" s="75"/>
      <c r="K734" s="75">
        <v>2</v>
      </c>
      <c r="L734" s="75"/>
      <c r="M734" s="75"/>
      <c r="N734" s="75"/>
      <c r="O734" s="75"/>
      <c r="P734" s="75"/>
      <c r="Q734" s="75"/>
      <c r="R734" s="91">
        <v>0.3</v>
      </c>
      <c r="S734" s="108"/>
    </row>
    <row r="735" spans="1:19">
      <c r="A735" s="101">
        <v>730</v>
      </c>
      <c r="B735" s="75" t="s">
        <v>1918</v>
      </c>
      <c r="C735" s="102" t="s">
        <v>1919</v>
      </c>
      <c r="D735" s="103" t="s">
        <v>2452</v>
      </c>
      <c r="E735" s="13" t="s">
        <v>2453</v>
      </c>
      <c r="F735" s="76" t="s">
        <v>100</v>
      </c>
      <c r="G735" s="109">
        <v>100</v>
      </c>
      <c r="H735" s="110">
        <v>0.1</v>
      </c>
      <c r="I735" s="75"/>
      <c r="J735" s="75"/>
      <c r="K735" s="75">
        <v>1</v>
      </c>
      <c r="L735" s="75"/>
      <c r="M735" s="75"/>
      <c r="N735" s="75"/>
      <c r="O735" s="75"/>
      <c r="P735" s="75"/>
      <c r="Q735" s="75"/>
      <c r="R735" s="91">
        <v>0.1</v>
      </c>
      <c r="S735" s="108"/>
    </row>
    <row r="736" spans="1:19">
      <c r="A736" s="101">
        <v>731</v>
      </c>
      <c r="B736" s="75" t="s">
        <v>1918</v>
      </c>
      <c r="C736" s="102" t="s">
        <v>1919</v>
      </c>
      <c r="D736" s="103" t="s">
        <v>2452</v>
      </c>
      <c r="E736" s="13" t="s">
        <v>2453</v>
      </c>
      <c r="F736" s="76" t="s">
        <v>635</v>
      </c>
      <c r="G736" s="109">
        <v>2200</v>
      </c>
      <c r="H736" s="110">
        <v>0.1</v>
      </c>
      <c r="I736" s="75"/>
      <c r="J736" s="75"/>
      <c r="K736" s="75">
        <v>1</v>
      </c>
      <c r="L736" s="75"/>
      <c r="M736" s="75"/>
      <c r="N736" s="75"/>
      <c r="O736" s="75"/>
      <c r="P736" s="75"/>
      <c r="Q736" s="75"/>
      <c r="R736" s="91">
        <v>0.1</v>
      </c>
      <c r="S736" s="108"/>
    </row>
    <row r="737" spans="1:19">
      <c r="A737" s="101">
        <v>732</v>
      </c>
      <c r="B737" s="75" t="s">
        <v>1918</v>
      </c>
      <c r="C737" s="102" t="s">
        <v>1919</v>
      </c>
      <c r="D737" s="103" t="s">
        <v>2454</v>
      </c>
      <c r="E737" s="13" t="s">
        <v>2455</v>
      </c>
      <c r="F737" s="76" t="s">
        <v>100</v>
      </c>
      <c r="G737" s="75" t="s">
        <v>1938</v>
      </c>
      <c r="H737" s="110">
        <v>2.9</v>
      </c>
      <c r="I737" s="75"/>
      <c r="J737" s="75"/>
      <c r="K737" s="75">
        <v>9</v>
      </c>
      <c r="L737" s="75"/>
      <c r="M737" s="75"/>
      <c r="N737" s="75"/>
      <c r="O737" s="75"/>
      <c r="P737" s="75"/>
      <c r="Q737" s="75"/>
      <c r="R737" s="91">
        <v>1.3</v>
      </c>
      <c r="S737" s="108"/>
    </row>
    <row r="738" spans="1:19">
      <c r="A738" s="101">
        <v>733</v>
      </c>
      <c r="B738" s="75" t="s">
        <v>1918</v>
      </c>
      <c r="C738" s="102" t="s">
        <v>1919</v>
      </c>
      <c r="D738" s="103" t="s">
        <v>2454</v>
      </c>
      <c r="E738" s="13" t="s">
        <v>2455</v>
      </c>
      <c r="F738" s="76" t="s">
        <v>124</v>
      </c>
      <c r="G738" s="109">
        <v>3900</v>
      </c>
      <c r="H738" s="111">
        <v>0.9</v>
      </c>
      <c r="I738" s="75">
        <v>500</v>
      </c>
      <c r="J738" s="75"/>
      <c r="K738" s="75">
        <v>1</v>
      </c>
      <c r="L738" s="75"/>
      <c r="M738" s="75"/>
      <c r="N738" s="75"/>
      <c r="O738" s="75"/>
      <c r="P738" s="75"/>
      <c r="Q738" s="75"/>
      <c r="R738" s="91">
        <v>7.4</v>
      </c>
      <c r="S738" s="108"/>
    </row>
    <row r="739" spans="1:19">
      <c r="A739" s="101">
        <v>734</v>
      </c>
      <c r="B739" s="75" t="s">
        <v>1918</v>
      </c>
      <c r="C739" s="102" t="s">
        <v>1919</v>
      </c>
      <c r="D739" s="103" t="s">
        <v>2456</v>
      </c>
      <c r="E739" s="13" t="s">
        <v>2427</v>
      </c>
      <c r="F739" s="76" t="s">
        <v>100</v>
      </c>
      <c r="G739" s="109">
        <v>100</v>
      </c>
      <c r="H739" s="110">
        <v>0.1</v>
      </c>
      <c r="I739" s="75"/>
      <c r="J739" s="75"/>
      <c r="K739" s="75">
        <v>1</v>
      </c>
      <c r="L739" s="75"/>
      <c r="M739" s="75"/>
      <c r="N739" s="75">
        <v>4</v>
      </c>
      <c r="O739" s="75"/>
      <c r="P739" s="75"/>
      <c r="Q739" s="75"/>
      <c r="R739" s="91">
        <v>0.2</v>
      </c>
      <c r="S739" s="108"/>
    </row>
    <row r="740" spans="1:19">
      <c r="A740" s="101">
        <v>735</v>
      </c>
      <c r="B740" s="75" t="s">
        <v>1918</v>
      </c>
      <c r="C740" s="102" t="s">
        <v>1919</v>
      </c>
      <c r="D740" s="103" t="s">
        <v>2456</v>
      </c>
      <c r="E740" s="13" t="s">
        <v>2427</v>
      </c>
      <c r="F740" s="76" t="s">
        <v>258</v>
      </c>
      <c r="G740" s="109">
        <v>1200</v>
      </c>
      <c r="H740" s="110">
        <v>0.1</v>
      </c>
      <c r="I740" s="75"/>
      <c r="J740" s="75"/>
      <c r="K740" s="75">
        <v>3</v>
      </c>
      <c r="L740" s="75"/>
      <c r="M740" s="75"/>
      <c r="N740" s="75"/>
      <c r="O740" s="75"/>
      <c r="P740" s="75"/>
      <c r="Q740" s="75"/>
      <c r="R740" s="91">
        <v>0.4</v>
      </c>
      <c r="S740" s="108"/>
    </row>
    <row r="741" spans="1:19">
      <c r="A741" s="101">
        <v>736</v>
      </c>
      <c r="B741" s="75" t="s">
        <v>1918</v>
      </c>
      <c r="C741" s="102" t="s">
        <v>1919</v>
      </c>
      <c r="D741" s="103" t="s">
        <v>2456</v>
      </c>
      <c r="E741" s="13" t="s">
        <v>2427</v>
      </c>
      <c r="F741" s="76" t="s">
        <v>1239</v>
      </c>
      <c r="G741" s="109">
        <v>5600</v>
      </c>
      <c r="H741" s="111">
        <v>1</v>
      </c>
      <c r="I741" s="75">
        <v>600</v>
      </c>
      <c r="J741" s="75"/>
      <c r="K741" s="75">
        <v>2</v>
      </c>
      <c r="L741" s="75"/>
      <c r="M741" s="75"/>
      <c r="N741" s="75"/>
      <c r="O741" s="75"/>
      <c r="P741" s="75"/>
      <c r="Q741" s="75"/>
      <c r="R741" s="91">
        <v>9</v>
      </c>
      <c r="S741" s="108"/>
    </row>
    <row r="742" spans="1:19">
      <c r="A742" s="101">
        <v>737</v>
      </c>
      <c r="B742" s="75" t="s">
        <v>1918</v>
      </c>
      <c r="C742" s="102" t="s">
        <v>1919</v>
      </c>
      <c r="D742" s="103" t="s">
        <v>2457</v>
      </c>
      <c r="E742" s="13" t="s">
        <v>2458</v>
      </c>
      <c r="F742" s="76" t="s">
        <v>100</v>
      </c>
      <c r="G742" s="109">
        <v>1000</v>
      </c>
      <c r="H742" s="111">
        <v>1</v>
      </c>
      <c r="I742" s="75"/>
      <c r="J742" s="75"/>
      <c r="K742" s="75">
        <v>4</v>
      </c>
      <c r="L742" s="75"/>
      <c r="M742" s="75"/>
      <c r="N742" s="75"/>
      <c r="O742" s="75"/>
      <c r="P742" s="75"/>
      <c r="Q742" s="75"/>
      <c r="R742" s="91">
        <v>0.6</v>
      </c>
      <c r="S742" s="108"/>
    </row>
    <row r="743" spans="1:19">
      <c r="A743" s="101">
        <v>738</v>
      </c>
      <c r="B743" s="75" t="s">
        <v>1918</v>
      </c>
      <c r="C743" s="102" t="s">
        <v>1919</v>
      </c>
      <c r="D743" s="103" t="s">
        <v>2457</v>
      </c>
      <c r="E743" s="13" t="s">
        <v>2458</v>
      </c>
      <c r="F743" s="76" t="s">
        <v>187</v>
      </c>
      <c r="G743" s="109">
        <v>2600</v>
      </c>
      <c r="H743" s="110">
        <v>0.1</v>
      </c>
      <c r="I743" s="75"/>
      <c r="J743" s="75"/>
      <c r="K743" s="75">
        <v>1</v>
      </c>
      <c r="L743" s="75"/>
      <c r="M743" s="75"/>
      <c r="N743" s="75"/>
      <c r="O743" s="75"/>
      <c r="P743" s="75"/>
      <c r="Q743" s="75"/>
      <c r="R743" s="91">
        <v>0.1</v>
      </c>
      <c r="S743" s="108"/>
    </row>
    <row r="744" spans="1:19">
      <c r="A744" s="101">
        <v>739</v>
      </c>
      <c r="B744" s="75" t="s">
        <v>1918</v>
      </c>
      <c r="C744" s="102" t="s">
        <v>1919</v>
      </c>
      <c r="D744" s="103" t="s">
        <v>2457</v>
      </c>
      <c r="E744" s="13" t="s">
        <v>2458</v>
      </c>
      <c r="F744" s="76" t="s">
        <v>630</v>
      </c>
      <c r="G744" s="109">
        <v>6300</v>
      </c>
      <c r="H744" s="111">
        <v>0.9</v>
      </c>
      <c r="I744" s="75"/>
      <c r="J744" s="75"/>
      <c r="K744" s="75">
        <v>3</v>
      </c>
      <c r="L744" s="75"/>
      <c r="M744" s="75"/>
      <c r="N744" s="75"/>
      <c r="O744" s="75"/>
      <c r="P744" s="75"/>
      <c r="Q744" s="75"/>
      <c r="R744" s="91">
        <v>0.4</v>
      </c>
      <c r="S744" s="108"/>
    </row>
    <row r="745" spans="1:19">
      <c r="A745" s="101">
        <v>740</v>
      </c>
      <c r="B745" s="75" t="s">
        <v>1918</v>
      </c>
      <c r="C745" s="102" t="s">
        <v>1919</v>
      </c>
      <c r="D745" s="103" t="s">
        <v>2459</v>
      </c>
      <c r="E745" s="13" t="s">
        <v>2460</v>
      </c>
      <c r="F745" s="76" t="s">
        <v>100</v>
      </c>
      <c r="G745" s="109">
        <v>100</v>
      </c>
      <c r="H745" s="110">
        <v>0.1</v>
      </c>
      <c r="I745" s="75"/>
      <c r="J745" s="75"/>
      <c r="K745" s="75">
        <v>1</v>
      </c>
      <c r="L745" s="75"/>
      <c r="M745" s="75"/>
      <c r="N745" s="75"/>
      <c r="O745" s="75"/>
      <c r="P745" s="75"/>
      <c r="Q745" s="75"/>
      <c r="R745" s="91">
        <v>0.1</v>
      </c>
      <c r="S745" s="108"/>
    </row>
    <row r="746" spans="1:19">
      <c r="A746" s="101">
        <v>741</v>
      </c>
      <c r="B746" s="75" t="s">
        <v>1918</v>
      </c>
      <c r="C746" s="102" t="s">
        <v>1919</v>
      </c>
      <c r="D746" s="103" t="s">
        <v>2459</v>
      </c>
      <c r="E746" s="13" t="s">
        <v>2460</v>
      </c>
      <c r="F746" s="76" t="s">
        <v>79</v>
      </c>
      <c r="G746" s="109">
        <v>1000</v>
      </c>
      <c r="H746" s="110">
        <v>0.1</v>
      </c>
      <c r="I746" s="75"/>
      <c r="J746" s="75"/>
      <c r="K746" s="75">
        <v>1</v>
      </c>
      <c r="L746" s="75"/>
      <c r="M746" s="75"/>
      <c r="N746" s="75"/>
      <c r="O746" s="75"/>
      <c r="P746" s="75"/>
      <c r="Q746" s="75"/>
      <c r="R746" s="91">
        <v>0.1</v>
      </c>
      <c r="S746" s="108"/>
    </row>
    <row r="747" spans="1:19">
      <c r="A747" s="101">
        <v>742</v>
      </c>
      <c r="B747" s="75" t="s">
        <v>1918</v>
      </c>
      <c r="C747" s="102" t="s">
        <v>1919</v>
      </c>
      <c r="D747" s="103" t="s">
        <v>2461</v>
      </c>
      <c r="E747" s="13" t="s">
        <v>2462</v>
      </c>
      <c r="F747" s="76" t="s">
        <v>100</v>
      </c>
      <c r="G747" s="109">
        <v>100</v>
      </c>
      <c r="H747" s="110">
        <v>0.1</v>
      </c>
      <c r="I747" s="75"/>
      <c r="J747" s="75"/>
      <c r="K747" s="75">
        <v>1</v>
      </c>
      <c r="L747" s="75"/>
      <c r="M747" s="75"/>
      <c r="N747" s="75"/>
      <c r="O747" s="75"/>
      <c r="P747" s="75"/>
      <c r="Q747" s="75"/>
      <c r="R747" s="91">
        <v>0.1</v>
      </c>
      <c r="S747" s="108"/>
    </row>
    <row r="748" spans="1:19">
      <c r="A748" s="101">
        <v>743</v>
      </c>
      <c r="B748" s="75" t="s">
        <v>1918</v>
      </c>
      <c r="C748" s="102" t="s">
        <v>1919</v>
      </c>
      <c r="D748" s="103" t="s">
        <v>2463</v>
      </c>
      <c r="E748" s="13" t="s">
        <v>2464</v>
      </c>
      <c r="F748" s="76" t="s">
        <v>100</v>
      </c>
      <c r="G748" s="109">
        <v>800</v>
      </c>
      <c r="H748" s="111">
        <v>0.8</v>
      </c>
      <c r="I748" s="75"/>
      <c r="J748" s="75"/>
      <c r="K748" s="75">
        <v>2</v>
      </c>
      <c r="L748" s="75"/>
      <c r="M748" s="75"/>
      <c r="N748" s="75"/>
      <c r="O748" s="75"/>
      <c r="P748" s="75"/>
      <c r="Q748" s="75"/>
      <c r="R748" s="91">
        <v>0.3</v>
      </c>
      <c r="S748" s="108"/>
    </row>
    <row r="749" spans="1:19">
      <c r="A749" s="101">
        <v>744</v>
      </c>
      <c r="B749" s="75" t="s">
        <v>1918</v>
      </c>
      <c r="C749" s="102" t="s">
        <v>1919</v>
      </c>
      <c r="D749" s="103" t="s">
        <v>2465</v>
      </c>
      <c r="E749" s="13" t="s">
        <v>2466</v>
      </c>
      <c r="F749" s="76" t="s">
        <v>100</v>
      </c>
      <c r="G749" s="109">
        <v>100</v>
      </c>
      <c r="H749" s="110">
        <v>0.1</v>
      </c>
      <c r="I749" s="75"/>
      <c r="J749" s="75"/>
      <c r="K749" s="75">
        <v>1</v>
      </c>
      <c r="L749" s="75"/>
      <c r="M749" s="75"/>
      <c r="N749" s="75"/>
      <c r="O749" s="75"/>
      <c r="P749" s="75"/>
      <c r="Q749" s="75"/>
      <c r="R749" s="91">
        <v>0.1</v>
      </c>
      <c r="S749" s="108"/>
    </row>
    <row r="750" spans="1:19">
      <c r="A750" s="101">
        <v>745</v>
      </c>
      <c r="B750" s="75" t="s">
        <v>1918</v>
      </c>
      <c r="C750" s="102" t="s">
        <v>1919</v>
      </c>
      <c r="D750" s="103" t="s">
        <v>2465</v>
      </c>
      <c r="E750" s="13" t="s">
        <v>2466</v>
      </c>
      <c r="F750" s="76" t="s">
        <v>263</v>
      </c>
      <c r="G750" s="109">
        <v>2900</v>
      </c>
      <c r="H750" s="110">
        <v>0.1</v>
      </c>
      <c r="I750" s="75"/>
      <c r="J750" s="75"/>
      <c r="K750" s="75">
        <v>1</v>
      </c>
      <c r="L750" s="75"/>
      <c r="M750" s="75"/>
      <c r="N750" s="75"/>
      <c r="O750" s="75"/>
      <c r="P750" s="75"/>
      <c r="Q750" s="75"/>
      <c r="R750" s="91">
        <v>0.1</v>
      </c>
      <c r="S750" s="108"/>
    </row>
    <row r="751" spans="1:19">
      <c r="A751" s="101">
        <v>746</v>
      </c>
      <c r="B751" s="75" t="s">
        <v>1918</v>
      </c>
      <c r="C751" s="102" t="s">
        <v>1919</v>
      </c>
      <c r="D751" s="103" t="s">
        <v>2467</v>
      </c>
      <c r="E751" s="13" t="s">
        <v>2468</v>
      </c>
      <c r="F751" s="76" t="s">
        <v>100</v>
      </c>
      <c r="G751" s="109">
        <v>1400</v>
      </c>
      <c r="H751" s="111">
        <v>1.4</v>
      </c>
      <c r="I751" s="75"/>
      <c r="J751" s="75"/>
      <c r="K751" s="75">
        <v>3</v>
      </c>
      <c r="L751" s="75"/>
      <c r="M751" s="75"/>
      <c r="N751" s="75"/>
      <c r="O751" s="75"/>
      <c r="P751" s="75"/>
      <c r="Q751" s="75"/>
      <c r="R751" s="91">
        <v>0.4</v>
      </c>
      <c r="S751" s="108"/>
    </row>
    <row r="752" spans="1:19">
      <c r="A752" s="101">
        <v>747</v>
      </c>
      <c r="B752" s="75" t="s">
        <v>1918</v>
      </c>
      <c r="C752" s="102" t="s">
        <v>1919</v>
      </c>
      <c r="D752" s="103" t="s">
        <v>2467</v>
      </c>
      <c r="E752" s="13" t="s">
        <v>2468</v>
      </c>
      <c r="F752" s="76" t="s">
        <v>263</v>
      </c>
      <c r="G752" s="109">
        <v>2900</v>
      </c>
      <c r="H752" s="110">
        <v>0.1</v>
      </c>
      <c r="I752" s="75"/>
      <c r="J752" s="75"/>
      <c r="K752" s="75">
        <v>1</v>
      </c>
      <c r="L752" s="75"/>
      <c r="M752" s="75"/>
      <c r="N752" s="75"/>
      <c r="O752" s="75"/>
      <c r="P752" s="75"/>
      <c r="Q752" s="75"/>
      <c r="R752" s="91">
        <v>0.1</v>
      </c>
      <c r="S752" s="108"/>
    </row>
    <row r="753" spans="1:19">
      <c r="A753" s="101">
        <v>748</v>
      </c>
      <c r="B753" s="75" t="s">
        <v>1918</v>
      </c>
      <c r="C753" s="102" t="s">
        <v>1919</v>
      </c>
      <c r="D753" s="103" t="s">
        <v>2469</v>
      </c>
      <c r="E753" s="13" t="s">
        <v>2470</v>
      </c>
      <c r="F753" s="76" t="s">
        <v>100</v>
      </c>
      <c r="G753" s="109">
        <v>1400</v>
      </c>
      <c r="H753" s="111">
        <v>1.4</v>
      </c>
      <c r="I753" s="75"/>
      <c r="J753" s="75"/>
      <c r="K753" s="75">
        <v>3</v>
      </c>
      <c r="L753" s="75"/>
      <c r="M753" s="75"/>
      <c r="N753" s="75"/>
      <c r="O753" s="75"/>
      <c r="P753" s="75"/>
      <c r="Q753" s="75"/>
      <c r="R753" s="91">
        <v>0.4</v>
      </c>
      <c r="S753" s="108"/>
    </row>
    <row r="754" spans="1:19">
      <c r="A754" s="101">
        <v>749</v>
      </c>
      <c r="B754" s="75" t="s">
        <v>1918</v>
      </c>
      <c r="C754" s="102" t="s">
        <v>1919</v>
      </c>
      <c r="D754" s="103" t="s">
        <v>2469</v>
      </c>
      <c r="E754" s="13" t="s">
        <v>2470</v>
      </c>
      <c r="F754" s="76" t="s">
        <v>136</v>
      </c>
      <c r="G754" s="109">
        <v>6000</v>
      </c>
      <c r="H754" s="111">
        <v>2.3</v>
      </c>
      <c r="I754" s="75">
        <v>500</v>
      </c>
      <c r="J754" s="75"/>
      <c r="K754" s="75">
        <v>4</v>
      </c>
      <c r="L754" s="75"/>
      <c r="M754" s="75"/>
      <c r="N754" s="75"/>
      <c r="O754" s="75"/>
      <c r="P754" s="75"/>
      <c r="Q754" s="75"/>
      <c r="R754" s="91">
        <v>7.8</v>
      </c>
      <c r="S754" s="108"/>
    </row>
    <row r="755" spans="1:19">
      <c r="A755" s="101">
        <v>750</v>
      </c>
      <c r="B755" s="75" t="s">
        <v>1918</v>
      </c>
      <c r="C755" s="102" t="s">
        <v>1919</v>
      </c>
      <c r="D755" s="103" t="s">
        <v>2469</v>
      </c>
      <c r="E755" s="13" t="s">
        <v>2470</v>
      </c>
      <c r="F755" s="76" t="s">
        <v>97</v>
      </c>
      <c r="G755" s="109">
        <v>8200</v>
      </c>
      <c r="H755" s="111">
        <v>2.2</v>
      </c>
      <c r="I755" s="75"/>
      <c r="J755" s="75"/>
      <c r="K755" s="75">
        <v>3</v>
      </c>
      <c r="L755" s="75"/>
      <c r="M755" s="75"/>
      <c r="N755" s="75"/>
      <c r="O755" s="75"/>
      <c r="P755" s="75"/>
      <c r="Q755" s="75"/>
      <c r="R755" s="91">
        <v>0.4</v>
      </c>
      <c r="S755" s="108"/>
    </row>
    <row r="756" spans="1:19">
      <c r="A756" s="101">
        <v>751</v>
      </c>
      <c r="B756" s="75" t="s">
        <v>1918</v>
      </c>
      <c r="C756" s="102" t="s">
        <v>1919</v>
      </c>
      <c r="D756" s="103" t="s">
        <v>2471</v>
      </c>
      <c r="E756" s="13" t="s">
        <v>2472</v>
      </c>
      <c r="F756" s="76" t="s">
        <v>100</v>
      </c>
      <c r="G756" s="109">
        <v>600</v>
      </c>
      <c r="H756" s="111">
        <v>0.6</v>
      </c>
      <c r="I756" s="75"/>
      <c r="J756" s="75"/>
      <c r="K756" s="75">
        <v>2</v>
      </c>
      <c r="L756" s="75"/>
      <c r="M756" s="75"/>
      <c r="N756" s="75"/>
      <c r="O756" s="75"/>
      <c r="P756" s="75"/>
      <c r="Q756" s="75"/>
      <c r="R756" s="91">
        <v>0.3</v>
      </c>
      <c r="S756" s="108"/>
    </row>
    <row r="757" spans="1:19">
      <c r="A757" s="101">
        <v>752</v>
      </c>
      <c r="B757" s="75" t="s">
        <v>1918</v>
      </c>
      <c r="C757" s="102" t="s">
        <v>1919</v>
      </c>
      <c r="D757" s="103" t="s">
        <v>2473</v>
      </c>
      <c r="E757" s="13" t="s">
        <v>326</v>
      </c>
      <c r="F757" s="76" t="s">
        <v>100</v>
      </c>
      <c r="G757" s="109">
        <v>800</v>
      </c>
      <c r="H757" s="111">
        <v>0.8</v>
      </c>
      <c r="I757" s="75"/>
      <c r="J757" s="75"/>
      <c r="K757" s="75">
        <v>2</v>
      </c>
      <c r="L757" s="75"/>
      <c r="M757" s="75"/>
      <c r="N757" s="75"/>
      <c r="O757" s="75"/>
      <c r="P757" s="75"/>
      <c r="Q757" s="75"/>
      <c r="R757" s="91">
        <v>0.3</v>
      </c>
      <c r="S757" s="108"/>
    </row>
    <row r="758" spans="1:19">
      <c r="A758" s="101">
        <v>753</v>
      </c>
      <c r="B758" s="75" t="s">
        <v>1918</v>
      </c>
      <c r="C758" s="102" t="s">
        <v>1919</v>
      </c>
      <c r="D758" s="103" t="s">
        <v>2474</v>
      </c>
      <c r="E758" s="13" t="s">
        <v>2475</v>
      </c>
      <c r="F758" s="76" t="s">
        <v>100</v>
      </c>
      <c r="G758" s="109">
        <v>2800</v>
      </c>
      <c r="H758" s="111">
        <v>2.8</v>
      </c>
      <c r="I758" s="75"/>
      <c r="J758" s="75"/>
      <c r="K758" s="75">
        <v>8</v>
      </c>
      <c r="L758" s="75"/>
      <c r="M758" s="75"/>
      <c r="N758" s="75"/>
      <c r="O758" s="75"/>
      <c r="P758" s="75"/>
      <c r="Q758" s="75"/>
      <c r="R758" s="91">
        <v>1.2</v>
      </c>
      <c r="S758" s="108"/>
    </row>
    <row r="759" spans="1:19">
      <c r="A759" s="101">
        <v>754</v>
      </c>
      <c r="B759" s="75" t="s">
        <v>1918</v>
      </c>
      <c r="C759" s="102" t="s">
        <v>1919</v>
      </c>
      <c r="D759" s="103" t="s">
        <v>2476</v>
      </c>
      <c r="E759" s="13" t="s">
        <v>2477</v>
      </c>
      <c r="F759" s="76" t="s">
        <v>100</v>
      </c>
      <c r="G759" s="109">
        <v>400</v>
      </c>
      <c r="H759" s="111">
        <v>0.4</v>
      </c>
      <c r="I759" s="75"/>
      <c r="J759" s="75"/>
      <c r="K759" s="75">
        <v>2</v>
      </c>
      <c r="L759" s="75"/>
      <c r="M759" s="75"/>
      <c r="N759" s="75"/>
      <c r="O759" s="75"/>
      <c r="P759" s="75"/>
      <c r="Q759" s="75"/>
      <c r="R759" s="91">
        <v>0.3</v>
      </c>
      <c r="S759" s="108"/>
    </row>
    <row r="760" spans="1:19">
      <c r="A760" s="101">
        <v>755</v>
      </c>
      <c r="B760" s="75" t="s">
        <v>1918</v>
      </c>
      <c r="C760" s="102" t="s">
        <v>1919</v>
      </c>
      <c r="D760" s="103" t="s">
        <v>2476</v>
      </c>
      <c r="E760" s="13" t="s">
        <v>2477</v>
      </c>
      <c r="F760" s="76" t="s">
        <v>187</v>
      </c>
      <c r="G760" s="109">
        <v>3600</v>
      </c>
      <c r="H760" s="111">
        <v>1.1</v>
      </c>
      <c r="I760" s="75"/>
      <c r="J760" s="75"/>
      <c r="K760" s="75">
        <v>3</v>
      </c>
      <c r="L760" s="75"/>
      <c r="M760" s="75"/>
      <c r="N760" s="75"/>
      <c r="O760" s="75"/>
      <c r="P760" s="75"/>
      <c r="Q760" s="75"/>
      <c r="R760" s="91">
        <v>0.4</v>
      </c>
      <c r="S760" s="108"/>
    </row>
    <row r="761" spans="1:19">
      <c r="A761" s="101">
        <v>756</v>
      </c>
      <c r="B761" s="75" t="s">
        <v>1918</v>
      </c>
      <c r="C761" s="102" t="s">
        <v>1919</v>
      </c>
      <c r="D761" s="103" t="s">
        <v>2478</v>
      </c>
      <c r="E761" s="13" t="s">
        <v>2479</v>
      </c>
      <c r="F761" s="76" t="s">
        <v>100</v>
      </c>
      <c r="G761" s="109">
        <v>1500</v>
      </c>
      <c r="H761" s="111">
        <v>1.5</v>
      </c>
      <c r="I761" s="75"/>
      <c r="J761" s="75"/>
      <c r="K761" s="75">
        <v>3</v>
      </c>
      <c r="L761" s="75"/>
      <c r="M761" s="75"/>
      <c r="N761" s="75"/>
      <c r="O761" s="75"/>
      <c r="P761" s="75"/>
      <c r="Q761" s="75"/>
      <c r="R761" s="91">
        <v>0.4</v>
      </c>
      <c r="S761" s="108"/>
    </row>
    <row r="762" spans="1:19">
      <c r="A762" s="101">
        <v>757</v>
      </c>
      <c r="B762" s="75" t="s">
        <v>1918</v>
      </c>
      <c r="C762" s="102" t="s">
        <v>1919</v>
      </c>
      <c r="D762" s="103" t="s">
        <v>2480</v>
      </c>
      <c r="E762" s="13" t="s">
        <v>838</v>
      </c>
      <c r="F762" s="76" t="s">
        <v>100</v>
      </c>
      <c r="G762" s="109">
        <v>100</v>
      </c>
      <c r="H762" s="110">
        <v>0.1</v>
      </c>
      <c r="I762" s="75"/>
      <c r="J762" s="75"/>
      <c r="K762" s="75">
        <v>1</v>
      </c>
      <c r="L762" s="75"/>
      <c r="M762" s="75"/>
      <c r="N762" s="75"/>
      <c r="O762" s="75"/>
      <c r="P762" s="75"/>
      <c r="Q762" s="75"/>
      <c r="R762" s="91">
        <v>0.1</v>
      </c>
      <c r="S762" s="108"/>
    </row>
    <row r="763" spans="1:19">
      <c r="A763" s="101">
        <v>758</v>
      </c>
      <c r="B763" s="75" t="s">
        <v>1918</v>
      </c>
      <c r="C763" s="102" t="s">
        <v>1919</v>
      </c>
      <c r="D763" s="103" t="s">
        <v>2480</v>
      </c>
      <c r="E763" s="13" t="s">
        <v>838</v>
      </c>
      <c r="F763" s="76" t="s">
        <v>57</v>
      </c>
      <c r="G763" s="109">
        <v>1900</v>
      </c>
      <c r="H763" s="111">
        <v>0.6</v>
      </c>
      <c r="I763" s="75"/>
      <c r="J763" s="75"/>
      <c r="K763" s="75">
        <v>3</v>
      </c>
      <c r="L763" s="75"/>
      <c r="M763" s="75"/>
      <c r="N763" s="75"/>
      <c r="O763" s="75"/>
      <c r="P763" s="75"/>
      <c r="Q763" s="75"/>
      <c r="R763" s="91">
        <v>0.4</v>
      </c>
      <c r="S763" s="108"/>
    </row>
    <row r="764" spans="1:19">
      <c r="A764" s="101">
        <v>759</v>
      </c>
      <c r="B764" s="75" t="s">
        <v>1918</v>
      </c>
      <c r="C764" s="102" t="s">
        <v>1919</v>
      </c>
      <c r="D764" s="103" t="s">
        <v>2481</v>
      </c>
      <c r="E764" s="13" t="s">
        <v>2482</v>
      </c>
      <c r="F764" s="76" t="s">
        <v>258</v>
      </c>
      <c r="G764" s="109">
        <v>3000</v>
      </c>
      <c r="H764" s="111">
        <v>1.9</v>
      </c>
      <c r="I764" s="75"/>
      <c r="J764" s="75"/>
      <c r="K764" s="75">
        <v>8</v>
      </c>
      <c r="L764" s="75"/>
      <c r="M764" s="75"/>
      <c r="N764" s="75"/>
      <c r="O764" s="75"/>
      <c r="P764" s="75"/>
      <c r="Q764" s="75"/>
      <c r="R764" s="91">
        <v>1.2</v>
      </c>
      <c r="S764" s="108"/>
    </row>
    <row r="765" spans="1:19">
      <c r="A765" s="101">
        <v>760</v>
      </c>
      <c r="B765" s="75" t="s">
        <v>1918</v>
      </c>
      <c r="C765" s="102" t="s">
        <v>1919</v>
      </c>
      <c r="D765" s="103" t="s">
        <v>2483</v>
      </c>
      <c r="E765" s="13" t="s">
        <v>2484</v>
      </c>
      <c r="F765" s="76" t="s">
        <v>100</v>
      </c>
      <c r="G765" s="109">
        <v>1600</v>
      </c>
      <c r="H765" s="111">
        <v>1.6</v>
      </c>
      <c r="I765" s="75"/>
      <c r="J765" s="75"/>
      <c r="K765" s="75">
        <v>4</v>
      </c>
      <c r="L765" s="75"/>
      <c r="M765" s="75"/>
      <c r="N765" s="75"/>
      <c r="O765" s="75"/>
      <c r="P765" s="75"/>
      <c r="Q765" s="75"/>
      <c r="R765" s="91">
        <v>0.6</v>
      </c>
      <c r="S765" s="108"/>
    </row>
    <row r="766" spans="1:19">
      <c r="A766" s="101">
        <v>761</v>
      </c>
      <c r="B766" s="75" t="s">
        <v>1918</v>
      </c>
      <c r="C766" s="102" t="s">
        <v>1919</v>
      </c>
      <c r="D766" s="103" t="s">
        <v>2485</v>
      </c>
      <c r="E766" s="13" t="s">
        <v>2486</v>
      </c>
      <c r="F766" s="76" t="s">
        <v>100</v>
      </c>
      <c r="G766" s="109">
        <v>1200</v>
      </c>
      <c r="H766" s="111">
        <v>1.2</v>
      </c>
      <c r="I766" s="75"/>
      <c r="J766" s="75"/>
      <c r="K766" s="75">
        <v>4</v>
      </c>
      <c r="L766" s="75"/>
      <c r="M766" s="75"/>
      <c r="N766" s="75"/>
      <c r="O766" s="75"/>
      <c r="P766" s="75"/>
      <c r="Q766" s="75"/>
      <c r="R766" s="91">
        <v>0.6</v>
      </c>
      <c r="S766" s="108"/>
    </row>
    <row r="767" spans="1:19">
      <c r="A767" s="101">
        <v>762</v>
      </c>
      <c r="B767" s="75" t="s">
        <v>1918</v>
      </c>
      <c r="C767" s="102" t="s">
        <v>1919</v>
      </c>
      <c r="D767" s="103" t="s">
        <v>2487</v>
      </c>
      <c r="E767" s="13" t="s">
        <v>2488</v>
      </c>
      <c r="F767" s="76" t="s">
        <v>100</v>
      </c>
      <c r="G767" s="109">
        <v>2500</v>
      </c>
      <c r="H767" s="111">
        <v>2.5</v>
      </c>
      <c r="I767" s="75"/>
      <c r="J767" s="75"/>
      <c r="K767" s="75">
        <v>10</v>
      </c>
      <c r="L767" s="75"/>
      <c r="M767" s="75"/>
      <c r="N767" s="75"/>
      <c r="O767" s="75"/>
      <c r="P767" s="75"/>
      <c r="Q767" s="75"/>
      <c r="R767" s="91">
        <v>1.5</v>
      </c>
      <c r="S767" s="108"/>
    </row>
    <row r="768" spans="1:19">
      <c r="A768" s="101">
        <v>763</v>
      </c>
      <c r="B768" s="75" t="s">
        <v>1918</v>
      </c>
      <c r="C768" s="102" t="s">
        <v>1919</v>
      </c>
      <c r="D768" s="103" t="s">
        <v>2489</v>
      </c>
      <c r="E768" s="13" t="s">
        <v>2490</v>
      </c>
      <c r="F768" s="76" t="s">
        <v>100</v>
      </c>
      <c r="G768" s="109">
        <v>2700</v>
      </c>
      <c r="H768" s="111">
        <v>2.7</v>
      </c>
      <c r="I768" s="75"/>
      <c r="J768" s="75"/>
      <c r="K768" s="75">
        <v>12</v>
      </c>
      <c r="L768" s="75"/>
      <c r="M768" s="75"/>
      <c r="N768" s="75"/>
      <c r="O768" s="75"/>
      <c r="P768" s="75"/>
      <c r="Q768" s="75"/>
      <c r="R768" s="91">
        <v>1.8</v>
      </c>
      <c r="S768" s="108"/>
    </row>
    <row r="769" spans="1:19">
      <c r="A769" s="101">
        <v>764</v>
      </c>
      <c r="B769" s="75" t="s">
        <v>1918</v>
      </c>
      <c r="C769" s="102" t="s">
        <v>1919</v>
      </c>
      <c r="D769" s="103" t="s">
        <v>2491</v>
      </c>
      <c r="E769" s="13" t="s">
        <v>2492</v>
      </c>
      <c r="F769" s="76" t="s">
        <v>100</v>
      </c>
      <c r="G769" s="109">
        <v>100</v>
      </c>
      <c r="H769" s="110">
        <v>0.1</v>
      </c>
      <c r="I769" s="75"/>
      <c r="J769" s="75"/>
      <c r="K769" s="75">
        <v>1</v>
      </c>
      <c r="L769" s="75"/>
      <c r="M769" s="75"/>
      <c r="N769" s="75"/>
      <c r="O769" s="75"/>
      <c r="P769" s="75"/>
      <c r="Q769" s="75"/>
      <c r="R769" s="91">
        <v>0.1</v>
      </c>
      <c r="S769" s="108"/>
    </row>
    <row r="770" spans="1:19">
      <c r="A770" s="101">
        <v>765</v>
      </c>
      <c r="B770" s="75" t="s">
        <v>1918</v>
      </c>
      <c r="C770" s="102" t="s">
        <v>1919</v>
      </c>
      <c r="D770" s="103" t="s">
        <v>2491</v>
      </c>
      <c r="E770" s="13" t="s">
        <v>2492</v>
      </c>
      <c r="F770" s="76" t="s">
        <v>57</v>
      </c>
      <c r="G770" s="109">
        <v>1400</v>
      </c>
      <c r="H770" s="110">
        <v>0.1</v>
      </c>
      <c r="I770" s="75"/>
      <c r="J770" s="75"/>
      <c r="K770" s="75">
        <v>1</v>
      </c>
      <c r="L770" s="75"/>
      <c r="M770" s="75"/>
      <c r="N770" s="75"/>
      <c r="O770" s="75"/>
      <c r="P770" s="75"/>
      <c r="Q770" s="75"/>
      <c r="R770" s="91">
        <v>0.1</v>
      </c>
      <c r="S770" s="108"/>
    </row>
    <row r="771" spans="1:19">
      <c r="A771" s="101">
        <v>766</v>
      </c>
      <c r="B771" s="75" t="s">
        <v>1918</v>
      </c>
      <c r="C771" s="102" t="s">
        <v>1919</v>
      </c>
      <c r="D771" s="103" t="s">
        <v>2491</v>
      </c>
      <c r="E771" s="13" t="s">
        <v>2492</v>
      </c>
      <c r="F771" s="76" t="s">
        <v>49</v>
      </c>
      <c r="G771" s="109">
        <v>2900</v>
      </c>
      <c r="H771" s="111">
        <v>0.7</v>
      </c>
      <c r="I771" s="75"/>
      <c r="J771" s="75"/>
      <c r="K771" s="75">
        <v>2</v>
      </c>
      <c r="L771" s="75"/>
      <c r="M771" s="75"/>
      <c r="N771" s="75"/>
      <c r="O771" s="75"/>
      <c r="P771" s="75"/>
      <c r="Q771" s="75"/>
      <c r="R771" s="91">
        <v>0.3</v>
      </c>
      <c r="S771" s="108"/>
    </row>
    <row r="772" spans="1:19">
      <c r="A772" s="101">
        <v>767</v>
      </c>
      <c r="B772" s="75" t="s">
        <v>1918</v>
      </c>
      <c r="C772" s="102" t="s">
        <v>1919</v>
      </c>
      <c r="D772" s="103" t="s">
        <v>2493</v>
      </c>
      <c r="E772" s="13" t="s">
        <v>2494</v>
      </c>
      <c r="F772" s="76" t="s">
        <v>100</v>
      </c>
      <c r="G772" s="109">
        <v>800</v>
      </c>
      <c r="H772" s="111">
        <v>0.8</v>
      </c>
      <c r="I772" s="75"/>
      <c r="J772" s="75"/>
      <c r="K772" s="75">
        <v>3</v>
      </c>
      <c r="L772" s="75"/>
      <c r="M772" s="75"/>
      <c r="N772" s="75"/>
      <c r="O772" s="75"/>
      <c r="P772" s="75"/>
      <c r="Q772" s="75"/>
      <c r="R772" s="91">
        <v>0.4</v>
      </c>
      <c r="S772" s="108"/>
    </row>
    <row r="773" spans="1:19">
      <c r="A773" s="101">
        <v>768</v>
      </c>
      <c r="B773" s="75" t="s">
        <v>1918</v>
      </c>
      <c r="C773" s="102" t="s">
        <v>1919</v>
      </c>
      <c r="D773" s="103" t="s">
        <v>2495</v>
      </c>
      <c r="E773" s="13" t="s">
        <v>2496</v>
      </c>
      <c r="F773" s="76" t="s">
        <v>100</v>
      </c>
      <c r="G773" s="109">
        <v>1100</v>
      </c>
      <c r="H773" s="111">
        <v>1.1</v>
      </c>
      <c r="I773" s="75"/>
      <c r="J773" s="75"/>
      <c r="K773" s="75">
        <v>4</v>
      </c>
      <c r="L773" s="75"/>
      <c r="M773" s="75"/>
      <c r="N773" s="75"/>
      <c r="O773" s="75"/>
      <c r="P773" s="75"/>
      <c r="Q773" s="75"/>
      <c r="R773" s="91">
        <v>0.6</v>
      </c>
      <c r="S773" s="108"/>
    </row>
    <row r="774" spans="1:19">
      <c r="A774" s="101">
        <v>769</v>
      </c>
      <c r="B774" s="75" t="s">
        <v>1918</v>
      </c>
      <c r="C774" s="102" t="s">
        <v>1919</v>
      </c>
      <c r="D774" s="103" t="s">
        <v>2495</v>
      </c>
      <c r="E774" s="13" t="s">
        <v>2496</v>
      </c>
      <c r="F774" s="76" t="s">
        <v>207</v>
      </c>
      <c r="G774" s="109">
        <v>3300</v>
      </c>
      <c r="H774" s="111">
        <v>1.6</v>
      </c>
      <c r="I774" s="75"/>
      <c r="J774" s="75"/>
      <c r="K774" s="75">
        <v>6</v>
      </c>
      <c r="L774" s="75"/>
      <c r="M774" s="75"/>
      <c r="N774" s="75"/>
      <c r="O774" s="75"/>
      <c r="P774" s="75"/>
      <c r="Q774" s="75"/>
      <c r="R774" s="91">
        <v>0.9</v>
      </c>
      <c r="S774" s="108"/>
    </row>
    <row r="775" spans="1:19">
      <c r="A775" s="101">
        <v>770</v>
      </c>
      <c r="B775" s="75" t="s">
        <v>1918</v>
      </c>
      <c r="C775" s="102" t="s">
        <v>1919</v>
      </c>
      <c r="D775" s="103" t="s">
        <v>2497</v>
      </c>
      <c r="E775" s="13" t="s">
        <v>2498</v>
      </c>
      <c r="F775" s="76" t="s">
        <v>100</v>
      </c>
      <c r="G775" s="109">
        <v>200</v>
      </c>
      <c r="H775" s="111">
        <v>0.2</v>
      </c>
      <c r="I775" s="75">
        <v>50</v>
      </c>
      <c r="J775" s="75"/>
      <c r="K775" s="75">
        <v>1</v>
      </c>
      <c r="L775" s="75"/>
      <c r="M775" s="75"/>
      <c r="N775" s="75"/>
      <c r="O775" s="75"/>
      <c r="P775" s="75"/>
      <c r="Q775" s="75"/>
      <c r="R775" s="91">
        <v>0.9</v>
      </c>
      <c r="S775" s="108"/>
    </row>
    <row r="776" spans="1:19">
      <c r="A776" s="101">
        <v>771</v>
      </c>
      <c r="B776" s="75" t="s">
        <v>1918</v>
      </c>
      <c r="C776" s="102" t="s">
        <v>1919</v>
      </c>
      <c r="D776" s="103" t="s">
        <v>2497</v>
      </c>
      <c r="E776" s="13" t="s">
        <v>2498</v>
      </c>
      <c r="F776" s="76" t="s">
        <v>64</v>
      </c>
      <c r="G776" s="109">
        <v>4900</v>
      </c>
      <c r="H776" s="110">
        <v>2.9</v>
      </c>
      <c r="I776" s="75"/>
      <c r="J776" s="75"/>
      <c r="K776" s="75">
        <v>7</v>
      </c>
      <c r="L776" s="75"/>
      <c r="M776" s="75"/>
      <c r="N776" s="75"/>
      <c r="O776" s="75"/>
      <c r="P776" s="75"/>
      <c r="Q776" s="75"/>
      <c r="R776" s="91">
        <v>1</v>
      </c>
      <c r="S776" s="108"/>
    </row>
    <row r="777" spans="1:19">
      <c r="A777" s="101">
        <v>772</v>
      </c>
      <c r="B777" s="75" t="s">
        <v>1918</v>
      </c>
      <c r="C777" s="102" t="s">
        <v>1919</v>
      </c>
      <c r="D777" s="103" t="s">
        <v>2497</v>
      </c>
      <c r="E777" s="13" t="s">
        <v>2498</v>
      </c>
      <c r="F777" s="76" t="s">
        <v>771</v>
      </c>
      <c r="G777" s="109">
        <v>6200</v>
      </c>
      <c r="H777" s="111">
        <v>1.2</v>
      </c>
      <c r="I777" s="75"/>
      <c r="J777" s="75"/>
      <c r="K777" s="75">
        <v>2</v>
      </c>
      <c r="L777" s="75"/>
      <c r="M777" s="75"/>
      <c r="N777" s="75"/>
      <c r="O777" s="75"/>
      <c r="P777" s="75"/>
      <c r="Q777" s="75"/>
      <c r="R777" s="91">
        <v>0.3</v>
      </c>
      <c r="S777" s="108"/>
    </row>
    <row r="778" spans="1:19">
      <c r="A778" s="101">
        <v>773</v>
      </c>
      <c r="B778" s="75" t="s">
        <v>1918</v>
      </c>
      <c r="C778" s="102" t="s">
        <v>1919</v>
      </c>
      <c r="D778" s="103" t="s">
        <v>2499</v>
      </c>
      <c r="E778" s="13" t="s">
        <v>2500</v>
      </c>
      <c r="F778" s="76" t="s">
        <v>100</v>
      </c>
      <c r="G778" s="75" t="s">
        <v>1938</v>
      </c>
      <c r="H778" s="110">
        <v>2.9</v>
      </c>
      <c r="I778" s="75"/>
      <c r="J778" s="75"/>
      <c r="K778" s="75">
        <v>6</v>
      </c>
      <c r="L778" s="75"/>
      <c r="M778" s="75"/>
      <c r="N778" s="75"/>
      <c r="O778" s="75"/>
      <c r="P778" s="75"/>
      <c r="Q778" s="75"/>
      <c r="R778" s="91">
        <v>0.9</v>
      </c>
      <c r="S778" s="108"/>
    </row>
    <row r="779" spans="1:19">
      <c r="A779" s="101">
        <v>774</v>
      </c>
      <c r="B779" s="75" t="s">
        <v>1918</v>
      </c>
      <c r="C779" s="102" t="s">
        <v>1919</v>
      </c>
      <c r="D779" s="103" t="s">
        <v>2501</v>
      </c>
      <c r="E779" s="13" t="s">
        <v>2502</v>
      </c>
      <c r="F779" s="76" t="s">
        <v>100</v>
      </c>
      <c r="G779" s="109">
        <v>600</v>
      </c>
      <c r="H779" s="111">
        <v>0.6</v>
      </c>
      <c r="I779" s="75"/>
      <c r="J779" s="75"/>
      <c r="K779" s="75">
        <v>3</v>
      </c>
      <c r="L779" s="75"/>
      <c r="M779" s="75"/>
      <c r="N779" s="75"/>
      <c r="O779" s="75"/>
      <c r="P779" s="75"/>
      <c r="Q779" s="75"/>
      <c r="R779" s="91">
        <v>0.4</v>
      </c>
      <c r="S779" s="108"/>
    </row>
    <row r="780" spans="1:19">
      <c r="A780" s="101">
        <v>775</v>
      </c>
      <c r="B780" s="75" t="s">
        <v>1918</v>
      </c>
      <c r="C780" s="102" t="s">
        <v>1919</v>
      </c>
      <c r="D780" s="103" t="s">
        <v>2501</v>
      </c>
      <c r="E780" s="13" t="s">
        <v>2502</v>
      </c>
      <c r="F780" s="76" t="s">
        <v>351</v>
      </c>
      <c r="G780" s="109">
        <v>4700</v>
      </c>
      <c r="H780" s="111">
        <v>2.4</v>
      </c>
      <c r="I780" s="75"/>
      <c r="J780" s="75"/>
      <c r="K780" s="75">
        <v>3</v>
      </c>
      <c r="L780" s="75"/>
      <c r="M780" s="75"/>
      <c r="N780" s="75"/>
      <c r="O780" s="75"/>
      <c r="P780" s="75"/>
      <c r="Q780" s="75"/>
      <c r="R780" s="91">
        <v>0.4</v>
      </c>
      <c r="S780" s="108"/>
    </row>
    <row r="781" spans="1:19">
      <c r="A781" s="101">
        <v>776</v>
      </c>
      <c r="B781" s="75" t="s">
        <v>1918</v>
      </c>
      <c r="C781" s="102" t="s">
        <v>1919</v>
      </c>
      <c r="D781" s="103" t="s">
        <v>2503</v>
      </c>
      <c r="E781" s="13" t="s">
        <v>2504</v>
      </c>
      <c r="F781" s="76" t="s">
        <v>100</v>
      </c>
      <c r="G781" s="109">
        <v>100</v>
      </c>
      <c r="H781" s="110">
        <v>0.1</v>
      </c>
      <c r="I781" s="75"/>
      <c r="J781" s="75"/>
      <c r="K781" s="75">
        <v>1</v>
      </c>
      <c r="L781" s="75"/>
      <c r="M781" s="75"/>
      <c r="N781" s="75"/>
      <c r="O781" s="75"/>
      <c r="P781" s="75"/>
      <c r="Q781" s="75"/>
      <c r="R781" s="91">
        <v>0.1</v>
      </c>
      <c r="S781" s="108"/>
    </row>
    <row r="782" spans="1:19">
      <c r="A782" s="101">
        <v>777</v>
      </c>
      <c r="B782" s="75" t="s">
        <v>1918</v>
      </c>
      <c r="C782" s="102" t="s">
        <v>1919</v>
      </c>
      <c r="D782" s="103" t="s">
        <v>2503</v>
      </c>
      <c r="E782" s="13" t="s">
        <v>2504</v>
      </c>
      <c r="F782" s="76" t="s">
        <v>258</v>
      </c>
      <c r="G782" s="109">
        <v>3500</v>
      </c>
      <c r="H782" s="111">
        <v>2.4</v>
      </c>
      <c r="I782" s="75">
        <v>150</v>
      </c>
      <c r="J782" s="75"/>
      <c r="K782" s="75">
        <v>4</v>
      </c>
      <c r="L782" s="75"/>
      <c r="M782" s="75"/>
      <c r="N782" s="75"/>
      <c r="O782" s="75"/>
      <c r="P782" s="75"/>
      <c r="Q782" s="75"/>
      <c r="R782" s="91">
        <v>2.8</v>
      </c>
      <c r="S782" s="108"/>
    </row>
    <row r="783" spans="1:19">
      <c r="A783" s="101">
        <v>778</v>
      </c>
      <c r="B783" s="75" t="s">
        <v>1918</v>
      </c>
      <c r="C783" s="102" t="s">
        <v>1919</v>
      </c>
      <c r="D783" s="103" t="s">
        <v>2505</v>
      </c>
      <c r="E783" s="13" t="s">
        <v>2506</v>
      </c>
      <c r="F783" s="76" t="s">
        <v>100</v>
      </c>
      <c r="G783" s="109">
        <v>1600</v>
      </c>
      <c r="H783" s="111">
        <v>1.6</v>
      </c>
      <c r="I783" s="75">
        <v>150</v>
      </c>
      <c r="J783" s="75"/>
      <c r="K783" s="75">
        <v>5</v>
      </c>
      <c r="L783" s="75"/>
      <c r="M783" s="75"/>
      <c r="N783" s="75"/>
      <c r="O783" s="75"/>
      <c r="P783" s="75"/>
      <c r="Q783" s="75"/>
      <c r="R783" s="91">
        <v>2.9</v>
      </c>
      <c r="S783" s="108"/>
    </row>
    <row r="784" spans="1:19">
      <c r="A784" s="101">
        <v>779</v>
      </c>
      <c r="B784" s="75" t="s">
        <v>1918</v>
      </c>
      <c r="C784" s="102" t="s">
        <v>1919</v>
      </c>
      <c r="D784" s="103" t="s">
        <v>2507</v>
      </c>
      <c r="E784" s="13" t="s">
        <v>2508</v>
      </c>
      <c r="F784" s="76" t="s">
        <v>100</v>
      </c>
      <c r="G784" s="109">
        <v>1100</v>
      </c>
      <c r="H784" s="111">
        <v>1.1</v>
      </c>
      <c r="I784" s="75"/>
      <c r="J784" s="75"/>
      <c r="K784" s="75">
        <v>3</v>
      </c>
      <c r="L784" s="75"/>
      <c r="M784" s="75"/>
      <c r="N784" s="75"/>
      <c r="O784" s="75"/>
      <c r="P784" s="75"/>
      <c r="Q784" s="75"/>
      <c r="R784" s="91">
        <v>0.4</v>
      </c>
      <c r="S784" s="108"/>
    </row>
    <row r="785" spans="1:19">
      <c r="A785" s="101">
        <v>780</v>
      </c>
      <c r="B785" s="75" t="s">
        <v>1918</v>
      </c>
      <c r="C785" s="102" t="s">
        <v>1919</v>
      </c>
      <c r="D785" s="103" t="s">
        <v>2509</v>
      </c>
      <c r="E785" s="13" t="s">
        <v>2510</v>
      </c>
      <c r="F785" s="76" t="s">
        <v>100</v>
      </c>
      <c r="G785" s="109">
        <v>2400</v>
      </c>
      <c r="H785" s="111">
        <v>2.4</v>
      </c>
      <c r="I785" s="75"/>
      <c r="J785" s="75"/>
      <c r="K785" s="75">
        <v>6</v>
      </c>
      <c r="L785" s="75"/>
      <c r="M785" s="75"/>
      <c r="N785" s="75"/>
      <c r="O785" s="75"/>
      <c r="P785" s="75"/>
      <c r="Q785" s="75"/>
      <c r="R785" s="91">
        <v>0.9</v>
      </c>
      <c r="S785" s="108"/>
    </row>
    <row r="786" spans="1:19">
      <c r="A786" s="101">
        <v>781</v>
      </c>
      <c r="B786" s="75" t="s">
        <v>1918</v>
      </c>
      <c r="C786" s="102" t="s">
        <v>1919</v>
      </c>
      <c r="D786" s="103" t="s">
        <v>2509</v>
      </c>
      <c r="E786" s="13" t="s">
        <v>2510</v>
      </c>
      <c r="F786" s="76" t="s">
        <v>173</v>
      </c>
      <c r="G786" s="109">
        <v>4000</v>
      </c>
      <c r="H786" s="110">
        <v>0.1</v>
      </c>
      <c r="I786" s="75"/>
      <c r="J786" s="75"/>
      <c r="K786" s="75">
        <v>1</v>
      </c>
      <c r="L786" s="75"/>
      <c r="M786" s="75"/>
      <c r="N786" s="75"/>
      <c r="O786" s="75"/>
      <c r="P786" s="75"/>
      <c r="Q786" s="75"/>
      <c r="R786" s="91">
        <v>0.1</v>
      </c>
      <c r="S786" s="108"/>
    </row>
    <row r="787" spans="1:19">
      <c r="A787" s="101">
        <v>782</v>
      </c>
      <c r="B787" s="75" t="s">
        <v>1918</v>
      </c>
      <c r="C787" s="102" t="s">
        <v>1919</v>
      </c>
      <c r="D787" s="103" t="s">
        <v>2509</v>
      </c>
      <c r="E787" s="13" t="s">
        <v>2510</v>
      </c>
      <c r="F787" s="76" t="s">
        <v>1240</v>
      </c>
      <c r="G787" s="109">
        <v>5600</v>
      </c>
      <c r="H787" s="110">
        <v>0.1</v>
      </c>
      <c r="I787" s="75"/>
      <c r="J787" s="75"/>
      <c r="K787" s="75">
        <v>1</v>
      </c>
      <c r="L787" s="75"/>
      <c r="M787" s="75"/>
      <c r="N787" s="75"/>
      <c r="O787" s="75"/>
      <c r="P787" s="75"/>
      <c r="Q787" s="75"/>
      <c r="R787" s="91">
        <v>0.1</v>
      </c>
      <c r="S787" s="108"/>
    </row>
    <row r="788" spans="1:19">
      <c r="A788" s="101">
        <v>783</v>
      </c>
      <c r="B788" s="75" t="s">
        <v>1918</v>
      </c>
      <c r="C788" s="102" t="s">
        <v>1919</v>
      </c>
      <c r="D788" s="103" t="s">
        <v>2511</v>
      </c>
      <c r="E788" s="13" t="s">
        <v>2512</v>
      </c>
      <c r="F788" s="76" t="s">
        <v>100</v>
      </c>
      <c r="G788" s="109">
        <v>1300</v>
      </c>
      <c r="H788" s="111">
        <v>1.3</v>
      </c>
      <c r="I788" s="75">
        <v>70</v>
      </c>
      <c r="J788" s="75"/>
      <c r="K788" s="75">
        <v>4</v>
      </c>
      <c r="L788" s="75"/>
      <c r="M788" s="75"/>
      <c r="N788" s="75"/>
      <c r="O788" s="75"/>
      <c r="P788" s="75"/>
      <c r="Q788" s="75"/>
      <c r="R788" s="91">
        <v>1.6</v>
      </c>
      <c r="S788" s="108"/>
    </row>
    <row r="789" spans="1:19">
      <c r="A789" s="101">
        <v>784</v>
      </c>
      <c r="B789" s="75" t="s">
        <v>1918</v>
      </c>
      <c r="C789" s="102" t="s">
        <v>1919</v>
      </c>
      <c r="D789" s="103" t="s">
        <v>2513</v>
      </c>
      <c r="E789" s="13" t="s">
        <v>2514</v>
      </c>
      <c r="F789" s="76" t="s">
        <v>100</v>
      </c>
      <c r="G789" s="109">
        <v>100</v>
      </c>
      <c r="H789" s="110">
        <v>0.1</v>
      </c>
      <c r="I789" s="75"/>
      <c r="J789" s="75"/>
      <c r="K789" s="75">
        <v>1</v>
      </c>
      <c r="L789" s="75"/>
      <c r="M789" s="75"/>
      <c r="N789" s="75"/>
      <c r="O789" s="75"/>
      <c r="P789" s="75"/>
      <c r="Q789" s="75"/>
      <c r="R789" s="91">
        <v>0.1</v>
      </c>
      <c r="S789" s="108"/>
    </row>
    <row r="790" spans="1:19">
      <c r="A790" s="101">
        <v>785</v>
      </c>
      <c r="B790" s="75" t="s">
        <v>1918</v>
      </c>
      <c r="C790" s="102" t="s">
        <v>1919</v>
      </c>
      <c r="D790" s="103" t="s">
        <v>2513</v>
      </c>
      <c r="E790" s="13" t="s">
        <v>2514</v>
      </c>
      <c r="F790" s="76" t="s">
        <v>258</v>
      </c>
      <c r="G790" s="109">
        <v>1300</v>
      </c>
      <c r="H790" s="111">
        <v>0.2</v>
      </c>
      <c r="I790" s="75"/>
      <c r="J790" s="75"/>
      <c r="K790" s="75">
        <v>2</v>
      </c>
      <c r="L790" s="75"/>
      <c r="M790" s="75"/>
      <c r="N790" s="75"/>
      <c r="O790" s="75"/>
      <c r="P790" s="75"/>
      <c r="Q790" s="75"/>
      <c r="R790" s="91">
        <v>0.3</v>
      </c>
      <c r="S790" s="108"/>
    </row>
    <row r="791" spans="1:19">
      <c r="A791" s="101">
        <v>786</v>
      </c>
      <c r="B791" s="75" t="s">
        <v>1918</v>
      </c>
      <c r="C791" s="102" t="s">
        <v>1919</v>
      </c>
      <c r="D791" s="103" t="s">
        <v>2515</v>
      </c>
      <c r="E791" s="13" t="s">
        <v>2516</v>
      </c>
      <c r="F791" s="76" t="s">
        <v>100</v>
      </c>
      <c r="G791" s="109">
        <v>100</v>
      </c>
      <c r="H791" s="110">
        <v>0.1</v>
      </c>
      <c r="I791" s="75"/>
      <c r="J791" s="75"/>
      <c r="K791" s="75">
        <v>1</v>
      </c>
      <c r="L791" s="75"/>
      <c r="M791" s="75"/>
      <c r="N791" s="75"/>
      <c r="O791" s="75"/>
      <c r="P791" s="75"/>
      <c r="Q791" s="75"/>
      <c r="R791" s="91">
        <v>0.1</v>
      </c>
      <c r="S791" s="108"/>
    </row>
    <row r="792" spans="1:19">
      <c r="A792" s="101">
        <v>787</v>
      </c>
      <c r="B792" s="75" t="s">
        <v>1918</v>
      </c>
      <c r="C792" s="102" t="s">
        <v>1919</v>
      </c>
      <c r="D792" s="103" t="s">
        <v>2515</v>
      </c>
      <c r="E792" s="13" t="s">
        <v>2516</v>
      </c>
      <c r="F792" s="76" t="s">
        <v>258</v>
      </c>
      <c r="G792" s="109">
        <v>1200</v>
      </c>
      <c r="H792" s="110">
        <v>0.1</v>
      </c>
      <c r="I792" s="75"/>
      <c r="J792" s="75"/>
      <c r="K792" s="75">
        <v>1</v>
      </c>
      <c r="L792" s="75"/>
      <c r="M792" s="75"/>
      <c r="N792" s="75"/>
      <c r="O792" s="75"/>
      <c r="P792" s="75"/>
      <c r="Q792" s="75"/>
      <c r="R792" s="91">
        <v>0.1</v>
      </c>
      <c r="S792" s="108"/>
    </row>
    <row r="793" spans="1:19">
      <c r="A793" s="101">
        <v>788</v>
      </c>
      <c r="B793" s="75" t="s">
        <v>1918</v>
      </c>
      <c r="C793" s="102" t="s">
        <v>1919</v>
      </c>
      <c r="D793" s="103" t="s">
        <v>2517</v>
      </c>
      <c r="E793" s="13" t="s">
        <v>2202</v>
      </c>
      <c r="F793" s="76" t="s">
        <v>79</v>
      </c>
      <c r="G793" s="109">
        <v>3800</v>
      </c>
      <c r="H793" s="110">
        <v>2.9</v>
      </c>
      <c r="I793" s="75"/>
      <c r="J793" s="75"/>
      <c r="K793" s="75">
        <v>7</v>
      </c>
      <c r="L793" s="75"/>
      <c r="M793" s="75"/>
      <c r="N793" s="75"/>
      <c r="O793" s="75"/>
      <c r="P793" s="75"/>
      <c r="Q793" s="75"/>
      <c r="R793" s="91">
        <v>1</v>
      </c>
      <c r="S793" s="108"/>
    </row>
    <row r="794" spans="1:19">
      <c r="A794" s="101">
        <v>789</v>
      </c>
      <c r="B794" s="75" t="s">
        <v>1918</v>
      </c>
      <c r="C794" s="102" t="s">
        <v>1919</v>
      </c>
      <c r="D794" s="103" t="s">
        <v>2517</v>
      </c>
      <c r="E794" s="13" t="s">
        <v>2202</v>
      </c>
      <c r="F794" s="76" t="s">
        <v>2518</v>
      </c>
      <c r="G794" s="109">
        <v>5700</v>
      </c>
      <c r="H794" s="110">
        <v>0.1</v>
      </c>
      <c r="I794" s="75"/>
      <c r="J794" s="75"/>
      <c r="K794" s="75">
        <v>1</v>
      </c>
      <c r="L794" s="75"/>
      <c r="M794" s="75"/>
      <c r="N794" s="75"/>
      <c r="O794" s="75"/>
      <c r="P794" s="75"/>
      <c r="Q794" s="75"/>
      <c r="R794" s="91">
        <v>0.1</v>
      </c>
      <c r="S794" s="108"/>
    </row>
    <row r="795" spans="1:19">
      <c r="A795" s="101">
        <v>790</v>
      </c>
      <c r="B795" s="75" t="s">
        <v>1918</v>
      </c>
      <c r="C795" s="102" t="s">
        <v>1919</v>
      </c>
      <c r="D795" s="103" t="s">
        <v>2519</v>
      </c>
      <c r="E795" s="13" t="s">
        <v>2520</v>
      </c>
      <c r="F795" s="76" t="s">
        <v>100</v>
      </c>
      <c r="G795" s="75" t="s">
        <v>1938</v>
      </c>
      <c r="H795" s="110">
        <v>2.9</v>
      </c>
      <c r="I795" s="75"/>
      <c r="J795" s="75"/>
      <c r="K795" s="75">
        <v>7</v>
      </c>
      <c r="L795" s="75"/>
      <c r="M795" s="75"/>
      <c r="N795" s="75"/>
      <c r="O795" s="75"/>
      <c r="P795" s="75"/>
      <c r="Q795" s="75"/>
      <c r="R795" s="91">
        <v>1</v>
      </c>
      <c r="S795" s="108"/>
    </row>
    <row r="796" spans="1:19">
      <c r="A796" s="101">
        <v>791</v>
      </c>
      <c r="B796" s="75" t="s">
        <v>1918</v>
      </c>
      <c r="C796" s="102" t="s">
        <v>1919</v>
      </c>
      <c r="D796" s="103" t="s">
        <v>2519</v>
      </c>
      <c r="E796" s="13" t="s">
        <v>2520</v>
      </c>
      <c r="F796" s="76" t="s">
        <v>124</v>
      </c>
      <c r="G796" s="109">
        <v>3700</v>
      </c>
      <c r="H796" s="111">
        <v>0.7</v>
      </c>
      <c r="I796" s="75"/>
      <c r="J796" s="75"/>
      <c r="K796" s="75">
        <v>3</v>
      </c>
      <c r="L796" s="75"/>
      <c r="M796" s="75"/>
      <c r="N796" s="75"/>
      <c r="O796" s="75"/>
      <c r="P796" s="75"/>
      <c r="Q796" s="75"/>
      <c r="R796" s="91">
        <v>0.4</v>
      </c>
      <c r="S796" s="108"/>
    </row>
    <row r="797" spans="1:19">
      <c r="A797" s="101">
        <v>792</v>
      </c>
      <c r="B797" s="75" t="s">
        <v>1918</v>
      </c>
      <c r="C797" s="102" t="s">
        <v>1919</v>
      </c>
      <c r="D797" s="103" t="s">
        <v>2521</v>
      </c>
      <c r="E797" s="13" t="s">
        <v>2522</v>
      </c>
      <c r="F797" s="76" t="s">
        <v>100</v>
      </c>
      <c r="G797" s="109">
        <v>700</v>
      </c>
      <c r="H797" s="111">
        <v>0.7</v>
      </c>
      <c r="I797" s="75"/>
      <c r="J797" s="75"/>
      <c r="K797" s="75">
        <v>3</v>
      </c>
      <c r="L797" s="75"/>
      <c r="M797" s="75"/>
      <c r="N797" s="75"/>
      <c r="O797" s="75"/>
      <c r="P797" s="75"/>
      <c r="Q797" s="75"/>
      <c r="R797" s="91">
        <v>0.4</v>
      </c>
      <c r="S797" s="108"/>
    </row>
    <row r="798" spans="1:19">
      <c r="A798" s="101">
        <v>793</v>
      </c>
      <c r="B798" s="75" t="s">
        <v>1918</v>
      </c>
      <c r="C798" s="102" t="s">
        <v>1919</v>
      </c>
      <c r="D798" s="103" t="s">
        <v>2523</v>
      </c>
      <c r="E798" s="13" t="s">
        <v>1351</v>
      </c>
      <c r="F798" s="76" t="s">
        <v>100</v>
      </c>
      <c r="G798" s="109">
        <v>100</v>
      </c>
      <c r="H798" s="110">
        <v>0.1</v>
      </c>
      <c r="I798" s="75"/>
      <c r="J798" s="75"/>
      <c r="K798" s="75">
        <v>1</v>
      </c>
      <c r="L798" s="75"/>
      <c r="M798" s="75"/>
      <c r="N798" s="75"/>
      <c r="O798" s="75"/>
      <c r="P798" s="75"/>
      <c r="Q798" s="75"/>
      <c r="R798" s="91">
        <v>0.1</v>
      </c>
      <c r="S798" s="108"/>
    </row>
    <row r="799" spans="1:19">
      <c r="A799" s="101">
        <v>794</v>
      </c>
      <c r="B799" s="75" t="s">
        <v>1918</v>
      </c>
      <c r="C799" s="102" t="s">
        <v>1919</v>
      </c>
      <c r="D799" s="103" t="s">
        <v>2523</v>
      </c>
      <c r="E799" s="13" t="s">
        <v>1351</v>
      </c>
      <c r="F799" s="76" t="s">
        <v>207</v>
      </c>
      <c r="G799" s="109">
        <v>3000</v>
      </c>
      <c r="H799" s="111">
        <v>1.3</v>
      </c>
      <c r="I799" s="75"/>
      <c r="J799" s="75"/>
      <c r="K799" s="75">
        <v>5</v>
      </c>
      <c r="L799" s="75"/>
      <c r="M799" s="75"/>
      <c r="N799" s="75"/>
      <c r="O799" s="75"/>
      <c r="P799" s="75"/>
      <c r="Q799" s="75"/>
      <c r="R799" s="91">
        <v>0.7</v>
      </c>
      <c r="S799" s="108"/>
    </row>
    <row r="800" spans="1:19">
      <c r="A800" s="101">
        <v>795</v>
      </c>
      <c r="B800" s="75" t="s">
        <v>1918</v>
      </c>
      <c r="C800" s="102" t="s">
        <v>1919</v>
      </c>
      <c r="D800" s="103" t="s">
        <v>2524</v>
      </c>
      <c r="E800" s="13" t="s">
        <v>2525</v>
      </c>
      <c r="F800" s="76" t="s">
        <v>100</v>
      </c>
      <c r="G800" s="75" t="s">
        <v>1938</v>
      </c>
      <c r="H800" s="110">
        <v>2.9</v>
      </c>
      <c r="I800" s="75">
        <v>450</v>
      </c>
      <c r="J800" s="75"/>
      <c r="K800" s="75">
        <v>9</v>
      </c>
      <c r="L800" s="75"/>
      <c r="M800" s="75"/>
      <c r="N800" s="75"/>
      <c r="O800" s="75"/>
      <c r="P800" s="75"/>
      <c r="Q800" s="75"/>
      <c r="R800" s="91">
        <v>7.9</v>
      </c>
      <c r="S800" s="108"/>
    </row>
    <row r="801" spans="1:19">
      <c r="A801" s="101">
        <v>796</v>
      </c>
      <c r="B801" s="75" t="s">
        <v>1918</v>
      </c>
      <c r="C801" s="102" t="s">
        <v>1919</v>
      </c>
      <c r="D801" s="103" t="s">
        <v>2526</v>
      </c>
      <c r="E801" s="13" t="s">
        <v>2527</v>
      </c>
      <c r="F801" s="76" t="s">
        <v>100</v>
      </c>
      <c r="G801" s="109">
        <v>200</v>
      </c>
      <c r="H801" s="111">
        <v>0.2</v>
      </c>
      <c r="I801" s="75"/>
      <c r="J801" s="75"/>
      <c r="K801" s="75">
        <v>3</v>
      </c>
      <c r="L801" s="75"/>
      <c r="M801" s="75"/>
      <c r="N801" s="75"/>
      <c r="O801" s="75"/>
      <c r="P801" s="75"/>
      <c r="Q801" s="75"/>
      <c r="R801" s="91">
        <v>0.4</v>
      </c>
      <c r="S801" s="108"/>
    </row>
    <row r="802" spans="1:19">
      <c r="A802" s="101">
        <v>797</v>
      </c>
      <c r="B802" s="75" t="s">
        <v>1918</v>
      </c>
      <c r="C802" s="102" t="s">
        <v>1919</v>
      </c>
      <c r="D802" s="103" t="s">
        <v>2526</v>
      </c>
      <c r="E802" s="13" t="s">
        <v>2527</v>
      </c>
      <c r="F802" s="76" t="s">
        <v>133</v>
      </c>
      <c r="G802" s="109">
        <v>4500</v>
      </c>
      <c r="H802" s="110">
        <v>2.9</v>
      </c>
      <c r="I802" s="75"/>
      <c r="J802" s="75"/>
      <c r="K802" s="75">
        <v>8</v>
      </c>
      <c r="L802" s="75"/>
      <c r="M802" s="75"/>
      <c r="N802" s="75"/>
      <c r="O802" s="75"/>
      <c r="P802" s="75"/>
      <c r="Q802" s="75"/>
      <c r="R802" s="91">
        <v>1.2</v>
      </c>
      <c r="S802" s="108"/>
    </row>
    <row r="803" spans="1:19">
      <c r="A803" s="101">
        <v>798</v>
      </c>
      <c r="B803" s="75" t="s">
        <v>1918</v>
      </c>
      <c r="C803" s="102" t="s">
        <v>1919</v>
      </c>
      <c r="D803" s="103" t="s">
        <v>2528</v>
      </c>
      <c r="E803" s="13" t="s">
        <v>2529</v>
      </c>
      <c r="F803" s="76" t="s">
        <v>100</v>
      </c>
      <c r="G803" s="109">
        <v>1200</v>
      </c>
      <c r="H803" s="111">
        <v>1.2</v>
      </c>
      <c r="I803" s="75"/>
      <c r="J803" s="75"/>
      <c r="K803" s="75">
        <v>3</v>
      </c>
      <c r="L803" s="75"/>
      <c r="M803" s="75"/>
      <c r="N803" s="75"/>
      <c r="O803" s="75"/>
      <c r="P803" s="75"/>
      <c r="Q803" s="75"/>
      <c r="R803" s="91">
        <v>0.4</v>
      </c>
      <c r="S803" s="108"/>
    </row>
    <row r="804" spans="1:19">
      <c r="A804" s="101">
        <v>799</v>
      </c>
      <c r="B804" s="75" t="s">
        <v>1918</v>
      </c>
      <c r="C804" s="102" t="s">
        <v>1919</v>
      </c>
      <c r="D804" s="103" t="s">
        <v>2530</v>
      </c>
      <c r="E804" s="13" t="s">
        <v>2531</v>
      </c>
      <c r="F804" s="76" t="s">
        <v>100</v>
      </c>
      <c r="G804" s="109">
        <v>1800</v>
      </c>
      <c r="H804" s="111">
        <v>1.8</v>
      </c>
      <c r="I804" s="75"/>
      <c r="J804" s="75"/>
      <c r="K804" s="75">
        <v>6</v>
      </c>
      <c r="L804" s="75"/>
      <c r="M804" s="75"/>
      <c r="N804" s="75"/>
      <c r="O804" s="75"/>
      <c r="P804" s="75"/>
      <c r="Q804" s="75"/>
      <c r="R804" s="91">
        <v>0.9</v>
      </c>
      <c r="S804" s="108"/>
    </row>
    <row r="805" spans="1:19">
      <c r="A805" s="101">
        <v>800</v>
      </c>
      <c r="B805" s="75" t="s">
        <v>1918</v>
      </c>
      <c r="C805" s="102" t="s">
        <v>1919</v>
      </c>
      <c r="D805" s="103" t="s">
        <v>2532</v>
      </c>
      <c r="E805" s="13" t="s">
        <v>2533</v>
      </c>
      <c r="F805" s="76" t="s">
        <v>100</v>
      </c>
      <c r="G805" s="109">
        <v>1200</v>
      </c>
      <c r="H805" s="111">
        <v>1.2</v>
      </c>
      <c r="I805" s="75"/>
      <c r="J805" s="75"/>
      <c r="K805" s="75">
        <v>4</v>
      </c>
      <c r="L805" s="75"/>
      <c r="M805" s="75"/>
      <c r="N805" s="75"/>
      <c r="O805" s="75"/>
      <c r="P805" s="75"/>
      <c r="Q805" s="75"/>
      <c r="R805" s="91">
        <v>0.6</v>
      </c>
      <c r="S805" s="108"/>
    </row>
    <row r="806" spans="1:19">
      <c r="A806" s="101">
        <v>801</v>
      </c>
      <c r="B806" s="75" t="s">
        <v>1918</v>
      </c>
      <c r="C806" s="102" t="s">
        <v>1919</v>
      </c>
      <c r="D806" s="103" t="s">
        <v>2534</v>
      </c>
      <c r="E806" s="13" t="s">
        <v>2535</v>
      </c>
      <c r="F806" s="76" t="s">
        <v>100</v>
      </c>
      <c r="G806" s="109">
        <v>1700</v>
      </c>
      <c r="H806" s="111">
        <v>1.7</v>
      </c>
      <c r="I806" s="75"/>
      <c r="J806" s="75"/>
      <c r="K806" s="75">
        <v>6</v>
      </c>
      <c r="L806" s="75"/>
      <c r="M806" s="75"/>
      <c r="N806" s="75"/>
      <c r="O806" s="75"/>
      <c r="P806" s="75"/>
      <c r="Q806" s="75"/>
      <c r="R806" s="91">
        <v>0.9</v>
      </c>
      <c r="S806" s="108"/>
    </row>
    <row r="807" spans="1:19">
      <c r="A807" s="101">
        <v>802</v>
      </c>
      <c r="B807" s="75" t="s">
        <v>1918</v>
      </c>
      <c r="C807" s="102" t="s">
        <v>1919</v>
      </c>
      <c r="D807" s="103" t="s">
        <v>2536</v>
      </c>
      <c r="E807" s="13" t="s">
        <v>2537</v>
      </c>
      <c r="F807" s="76" t="s">
        <v>100</v>
      </c>
      <c r="G807" s="109">
        <v>100</v>
      </c>
      <c r="H807" s="110">
        <v>0.1</v>
      </c>
      <c r="I807" s="75"/>
      <c r="J807" s="75"/>
      <c r="K807" s="75">
        <v>1</v>
      </c>
      <c r="L807" s="75"/>
      <c r="M807" s="75"/>
      <c r="N807" s="75"/>
      <c r="O807" s="75"/>
      <c r="P807" s="75"/>
      <c r="Q807" s="75"/>
      <c r="R807" s="91">
        <v>0.1</v>
      </c>
      <c r="S807" s="108"/>
    </row>
    <row r="808" spans="1:19">
      <c r="A808" s="101">
        <v>803</v>
      </c>
      <c r="B808" s="75" t="s">
        <v>1918</v>
      </c>
      <c r="C808" s="102" t="s">
        <v>1919</v>
      </c>
      <c r="D808" s="103" t="s">
        <v>2536</v>
      </c>
      <c r="E808" s="13" t="s">
        <v>2537</v>
      </c>
      <c r="F808" s="76" t="s">
        <v>106</v>
      </c>
      <c r="G808" s="109">
        <v>1900</v>
      </c>
      <c r="H808" s="111">
        <v>0.4</v>
      </c>
      <c r="I808" s="75"/>
      <c r="J808" s="75"/>
      <c r="K808" s="75">
        <v>2</v>
      </c>
      <c r="L808" s="75"/>
      <c r="M808" s="75"/>
      <c r="N808" s="75"/>
      <c r="O808" s="75"/>
      <c r="P808" s="75"/>
      <c r="Q808" s="75"/>
      <c r="R808" s="91">
        <v>0.3</v>
      </c>
      <c r="S808" s="108"/>
    </row>
    <row r="809" spans="1:19">
      <c r="A809" s="101">
        <v>804</v>
      </c>
      <c r="B809" s="75" t="s">
        <v>1918</v>
      </c>
      <c r="C809" s="102" t="s">
        <v>1919</v>
      </c>
      <c r="D809" s="103" t="s">
        <v>2538</v>
      </c>
      <c r="E809" s="13" t="s">
        <v>2539</v>
      </c>
      <c r="F809" s="76" t="s">
        <v>100</v>
      </c>
      <c r="G809" s="109">
        <v>700</v>
      </c>
      <c r="H809" s="111">
        <v>0.7</v>
      </c>
      <c r="I809" s="75"/>
      <c r="J809" s="75"/>
      <c r="K809" s="75">
        <v>3</v>
      </c>
      <c r="L809" s="75"/>
      <c r="M809" s="75"/>
      <c r="N809" s="75"/>
      <c r="O809" s="75"/>
      <c r="P809" s="75"/>
      <c r="Q809" s="75"/>
      <c r="R809" s="91">
        <v>0.4</v>
      </c>
      <c r="S809" s="108"/>
    </row>
    <row r="810" spans="1:19">
      <c r="A810" s="101">
        <v>805</v>
      </c>
      <c r="B810" s="75" t="s">
        <v>1918</v>
      </c>
      <c r="C810" s="102" t="s">
        <v>1919</v>
      </c>
      <c r="D810" s="103" t="s">
        <v>2540</v>
      </c>
      <c r="E810" s="13" t="s">
        <v>1392</v>
      </c>
      <c r="F810" s="76" t="s">
        <v>100</v>
      </c>
      <c r="G810" s="75" t="s">
        <v>1938</v>
      </c>
      <c r="H810" s="110">
        <v>2.9</v>
      </c>
      <c r="I810" s="75">
        <v>80</v>
      </c>
      <c r="J810" s="75"/>
      <c r="K810" s="75">
        <v>6</v>
      </c>
      <c r="L810" s="75"/>
      <c r="M810" s="75"/>
      <c r="N810" s="75"/>
      <c r="O810" s="75"/>
      <c r="P810" s="75"/>
      <c r="Q810" s="75"/>
      <c r="R810" s="91">
        <v>2.1</v>
      </c>
      <c r="S810" s="108"/>
    </row>
    <row r="811" spans="1:19">
      <c r="A811" s="101">
        <v>806</v>
      </c>
      <c r="B811" s="75" t="s">
        <v>1918</v>
      </c>
      <c r="C811" s="102" t="s">
        <v>1919</v>
      </c>
      <c r="D811" s="103" t="s">
        <v>2540</v>
      </c>
      <c r="E811" s="13" t="s">
        <v>1392</v>
      </c>
      <c r="F811" s="76" t="s">
        <v>124</v>
      </c>
      <c r="G811" s="109">
        <v>4000</v>
      </c>
      <c r="H811" s="111">
        <v>1</v>
      </c>
      <c r="I811" s="75"/>
      <c r="J811" s="75"/>
      <c r="K811" s="75">
        <v>4</v>
      </c>
      <c r="L811" s="75"/>
      <c r="M811" s="75"/>
      <c r="N811" s="75"/>
      <c r="O811" s="75"/>
      <c r="P811" s="75"/>
      <c r="Q811" s="75"/>
      <c r="R811" s="91">
        <v>0.6</v>
      </c>
      <c r="S811" s="108"/>
    </row>
    <row r="812" spans="1:19">
      <c r="A812" s="101">
        <v>807</v>
      </c>
      <c r="B812" s="75" t="s">
        <v>1918</v>
      </c>
      <c r="C812" s="102" t="s">
        <v>1919</v>
      </c>
      <c r="D812" s="103" t="s">
        <v>2541</v>
      </c>
      <c r="E812" s="13" t="s">
        <v>2542</v>
      </c>
      <c r="F812" s="76" t="s">
        <v>100</v>
      </c>
      <c r="G812" s="109">
        <v>900</v>
      </c>
      <c r="H812" s="111">
        <v>0.9</v>
      </c>
      <c r="I812" s="75"/>
      <c r="J812" s="75"/>
      <c r="K812" s="75">
        <v>5</v>
      </c>
      <c r="L812" s="75"/>
      <c r="M812" s="75"/>
      <c r="N812" s="75"/>
      <c r="O812" s="75"/>
      <c r="P812" s="75"/>
      <c r="Q812" s="75"/>
      <c r="R812" s="91">
        <v>0.7</v>
      </c>
      <c r="S812" s="108"/>
    </row>
    <row r="813" spans="1:19">
      <c r="A813" s="101">
        <v>808</v>
      </c>
      <c r="B813" s="75" t="s">
        <v>1918</v>
      </c>
      <c r="C813" s="102" t="s">
        <v>1919</v>
      </c>
      <c r="D813" s="103" t="s">
        <v>2543</v>
      </c>
      <c r="E813" s="13" t="s">
        <v>2544</v>
      </c>
      <c r="F813" s="76" t="s">
        <v>100</v>
      </c>
      <c r="G813" s="109">
        <v>200</v>
      </c>
      <c r="H813" s="111">
        <v>0.2</v>
      </c>
      <c r="I813" s="75"/>
      <c r="J813" s="75"/>
      <c r="K813" s="75">
        <v>2</v>
      </c>
      <c r="L813" s="75"/>
      <c r="M813" s="75"/>
      <c r="N813" s="75"/>
      <c r="O813" s="75"/>
      <c r="P813" s="75"/>
      <c r="Q813" s="75"/>
      <c r="R813" s="91">
        <v>0.3</v>
      </c>
      <c r="S813" s="108"/>
    </row>
    <row r="814" spans="1:19">
      <c r="A814" s="101">
        <v>809</v>
      </c>
      <c r="B814" s="75" t="s">
        <v>1918</v>
      </c>
      <c r="C814" s="102" t="s">
        <v>1919</v>
      </c>
      <c r="D814" s="103" t="s">
        <v>2543</v>
      </c>
      <c r="E814" s="13" t="s">
        <v>2544</v>
      </c>
      <c r="F814" s="76" t="s">
        <v>65</v>
      </c>
      <c r="G814" s="109">
        <v>3300</v>
      </c>
      <c r="H814" s="111">
        <v>0.7</v>
      </c>
      <c r="I814" s="75"/>
      <c r="J814" s="75"/>
      <c r="K814" s="75">
        <v>6</v>
      </c>
      <c r="L814" s="75"/>
      <c r="M814" s="75"/>
      <c r="N814" s="75"/>
      <c r="O814" s="75"/>
      <c r="P814" s="75"/>
      <c r="Q814" s="75"/>
      <c r="R814" s="91">
        <v>0.9</v>
      </c>
      <c r="S814" s="108"/>
    </row>
    <row r="815" spans="1:19">
      <c r="A815" s="101">
        <v>810</v>
      </c>
      <c r="B815" s="75" t="s">
        <v>1918</v>
      </c>
      <c r="C815" s="102" t="s">
        <v>1919</v>
      </c>
      <c r="D815" s="103" t="s">
        <v>2545</v>
      </c>
      <c r="E815" s="13" t="s">
        <v>2546</v>
      </c>
      <c r="F815" s="76" t="s">
        <v>186</v>
      </c>
      <c r="G815" s="109">
        <v>3000</v>
      </c>
      <c r="H815" s="111">
        <v>2.3</v>
      </c>
      <c r="I815" s="75"/>
      <c r="J815" s="75"/>
      <c r="K815" s="75">
        <v>4</v>
      </c>
      <c r="L815" s="75"/>
      <c r="M815" s="75"/>
      <c r="N815" s="75"/>
      <c r="O815" s="75"/>
      <c r="P815" s="75"/>
      <c r="Q815" s="75"/>
      <c r="R815" s="91">
        <v>0.6</v>
      </c>
      <c r="S815" s="108"/>
    </row>
    <row r="816" spans="1:19">
      <c r="A816" s="101">
        <v>811</v>
      </c>
      <c r="B816" s="75" t="s">
        <v>1918</v>
      </c>
      <c r="C816" s="102" t="s">
        <v>1919</v>
      </c>
      <c r="D816" s="103" t="s">
        <v>2545</v>
      </c>
      <c r="E816" s="13" t="s">
        <v>2546</v>
      </c>
      <c r="F816" s="76" t="s">
        <v>124</v>
      </c>
      <c r="G816" s="109">
        <v>3800</v>
      </c>
      <c r="H816" s="111">
        <v>0.8</v>
      </c>
      <c r="I816" s="75"/>
      <c r="J816" s="75"/>
      <c r="K816" s="75">
        <v>4</v>
      </c>
      <c r="L816" s="75"/>
      <c r="M816" s="75"/>
      <c r="N816" s="75"/>
      <c r="O816" s="75"/>
      <c r="P816" s="75"/>
      <c r="Q816" s="75"/>
      <c r="R816" s="91">
        <v>0.6</v>
      </c>
      <c r="S816" s="108"/>
    </row>
    <row r="817" spans="1:19">
      <c r="A817" s="101">
        <v>812</v>
      </c>
      <c r="B817" s="75" t="s">
        <v>1918</v>
      </c>
      <c r="C817" s="102" t="s">
        <v>1919</v>
      </c>
      <c r="D817" s="103" t="s">
        <v>2547</v>
      </c>
      <c r="E817" s="13" t="s">
        <v>2548</v>
      </c>
      <c r="F817" s="76" t="s">
        <v>100</v>
      </c>
      <c r="G817" s="109">
        <v>2800</v>
      </c>
      <c r="H817" s="111">
        <v>2.8</v>
      </c>
      <c r="I817" s="75"/>
      <c r="J817" s="75"/>
      <c r="K817" s="75">
        <v>8</v>
      </c>
      <c r="L817" s="75"/>
      <c r="M817" s="75"/>
      <c r="N817" s="75"/>
      <c r="O817" s="75"/>
      <c r="P817" s="75"/>
      <c r="Q817" s="75"/>
      <c r="R817" s="91">
        <v>1.2</v>
      </c>
      <c r="S817" s="108"/>
    </row>
    <row r="818" spans="1:19">
      <c r="A818" s="101">
        <v>813</v>
      </c>
      <c r="B818" s="75" t="s">
        <v>1918</v>
      </c>
      <c r="C818" s="102" t="s">
        <v>1919</v>
      </c>
      <c r="D818" s="103" t="s">
        <v>2549</v>
      </c>
      <c r="E818" s="13" t="s">
        <v>2550</v>
      </c>
      <c r="F818" s="76" t="s">
        <v>100</v>
      </c>
      <c r="G818" s="109">
        <v>1200</v>
      </c>
      <c r="H818" s="111">
        <v>1.2</v>
      </c>
      <c r="I818" s="75"/>
      <c r="J818" s="75"/>
      <c r="K818" s="75">
        <v>5</v>
      </c>
      <c r="L818" s="75"/>
      <c r="M818" s="75"/>
      <c r="N818" s="75"/>
      <c r="O818" s="75"/>
      <c r="P818" s="75"/>
      <c r="Q818" s="75"/>
      <c r="R818" s="91">
        <v>0.7</v>
      </c>
      <c r="S818" s="108"/>
    </row>
    <row r="819" spans="1:19">
      <c r="A819" s="101">
        <v>814</v>
      </c>
      <c r="B819" s="75" t="s">
        <v>1918</v>
      </c>
      <c r="C819" s="102" t="s">
        <v>1919</v>
      </c>
      <c r="D819" s="103" t="s">
        <v>2551</v>
      </c>
      <c r="E819" s="13" t="s">
        <v>2552</v>
      </c>
      <c r="F819" s="76" t="s">
        <v>100</v>
      </c>
      <c r="G819" s="109">
        <v>100</v>
      </c>
      <c r="H819" s="110">
        <v>0.1</v>
      </c>
      <c r="I819" s="75"/>
      <c r="J819" s="75"/>
      <c r="K819" s="75">
        <v>1</v>
      </c>
      <c r="L819" s="75"/>
      <c r="M819" s="75"/>
      <c r="N819" s="75"/>
      <c r="O819" s="75"/>
      <c r="P819" s="75"/>
      <c r="Q819" s="75"/>
      <c r="R819" s="91">
        <v>0.1</v>
      </c>
      <c r="S819" s="108"/>
    </row>
    <row r="820" spans="1:19">
      <c r="A820" s="101">
        <v>815</v>
      </c>
      <c r="B820" s="75" t="s">
        <v>1918</v>
      </c>
      <c r="C820" s="102" t="s">
        <v>1919</v>
      </c>
      <c r="D820" s="103" t="s">
        <v>2551</v>
      </c>
      <c r="E820" s="13" t="s">
        <v>2552</v>
      </c>
      <c r="F820" s="76" t="s">
        <v>72</v>
      </c>
      <c r="G820" s="109">
        <v>1100</v>
      </c>
      <c r="H820" s="110">
        <v>0.1</v>
      </c>
      <c r="I820" s="75"/>
      <c r="J820" s="75"/>
      <c r="K820" s="75">
        <v>1</v>
      </c>
      <c r="L820" s="75"/>
      <c r="M820" s="75"/>
      <c r="N820" s="75"/>
      <c r="O820" s="75"/>
      <c r="P820" s="75"/>
      <c r="Q820" s="75"/>
      <c r="R820" s="91">
        <v>0.1</v>
      </c>
      <c r="S820" s="108"/>
    </row>
    <row r="821" spans="1:19">
      <c r="A821" s="101">
        <v>816</v>
      </c>
      <c r="B821" s="75" t="s">
        <v>1918</v>
      </c>
      <c r="C821" s="102" t="s">
        <v>1919</v>
      </c>
      <c r="D821" s="103" t="s">
        <v>2551</v>
      </c>
      <c r="E821" s="13" t="s">
        <v>2552</v>
      </c>
      <c r="F821" s="76" t="s">
        <v>64</v>
      </c>
      <c r="G821" s="109">
        <v>2100</v>
      </c>
      <c r="H821" s="110">
        <v>0.1</v>
      </c>
      <c r="I821" s="75"/>
      <c r="J821" s="75"/>
      <c r="K821" s="75">
        <v>2</v>
      </c>
      <c r="L821" s="75"/>
      <c r="M821" s="75"/>
      <c r="N821" s="75"/>
      <c r="O821" s="75"/>
      <c r="P821" s="75"/>
      <c r="Q821" s="75"/>
      <c r="R821" s="91">
        <v>0.3</v>
      </c>
      <c r="S821" s="108"/>
    </row>
    <row r="822" spans="1:19">
      <c r="A822" s="101">
        <v>817</v>
      </c>
      <c r="B822" s="75" t="s">
        <v>1918</v>
      </c>
      <c r="C822" s="102" t="s">
        <v>1919</v>
      </c>
      <c r="D822" s="103" t="s">
        <v>2551</v>
      </c>
      <c r="E822" s="13" t="s">
        <v>2552</v>
      </c>
      <c r="F822" s="76" t="s">
        <v>177</v>
      </c>
      <c r="G822" s="109">
        <v>4600</v>
      </c>
      <c r="H822" s="111">
        <v>0.4</v>
      </c>
      <c r="I822" s="75"/>
      <c r="J822" s="75"/>
      <c r="K822" s="75">
        <v>2</v>
      </c>
      <c r="L822" s="75"/>
      <c r="M822" s="75"/>
      <c r="N822" s="75"/>
      <c r="O822" s="75"/>
      <c r="P822" s="75"/>
      <c r="Q822" s="75"/>
      <c r="R822" s="91">
        <v>0.3</v>
      </c>
      <c r="S822" s="108"/>
    </row>
    <row r="823" spans="1:19">
      <c r="A823" s="101">
        <v>818</v>
      </c>
      <c r="B823" s="75" t="s">
        <v>1918</v>
      </c>
      <c r="C823" s="102" t="s">
        <v>1919</v>
      </c>
      <c r="D823" s="103" t="s">
        <v>2553</v>
      </c>
      <c r="E823" s="13" t="s">
        <v>2554</v>
      </c>
      <c r="F823" s="76" t="s">
        <v>100</v>
      </c>
      <c r="G823" s="109">
        <v>2400</v>
      </c>
      <c r="H823" s="111">
        <v>2.4</v>
      </c>
      <c r="I823" s="75"/>
      <c r="J823" s="75"/>
      <c r="K823" s="75">
        <v>10</v>
      </c>
      <c r="L823" s="75"/>
      <c r="M823" s="75"/>
      <c r="N823" s="75"/>
      <c r="O823" s="75"/>
      <c r="P823" s="75"/>
      <c r="Q823" s="75"/>
      <c r="R823" s="91">
        <v>1.5</v>
      </c>
      <c r="S823" s="108"/>
    </row>
    <row r="824" spans="1:19">
      <c r="A824" s="101">
        <v>819</v>
      </c>
      <c r="B824" s="75" t="s">
        <v>1918</v>
      </c>
      <c r="C824" s="102" t="s">
        <v>1919</v>
      </c>
      <c r="D824" s="103" t="s">
        <v>2555</v>
      </c>
      <c r="E824" s="13" t="s">
        <v>2556</v>
      </c>
      <c r="F824" s="76" t="s">
        <v>100</v>
      </c>
      <c r="G824" s="109">
        <v>2100</v>
      </c>
      <c r="H824" s="111">
        <v>2.1</v>
      </c>
      <c r="I824" s="75"/>
      <c r="J824" s="75"/>
      <c r="K824" s="75">
        <v>6</v>
      </c>
      <c r="L824" s="75"/>
      <c r="M824" s="75"/>
      <c r="N824" s="75"/>
      <c r="O824" s="75"/>
      <c r="P824" s="75"/>
      <c r="Q824" s="75"/>
      <c r="R824" s="91">
        <v>0.9</v>
      </c>
      <c r="S824" s="108"/>
    </row>
    <row r="825" spans="1:19">
      <c r="A825" s="101">
        <v>820</v>
      </c>
      <c r="B825" s="75" t="s">
        <v>1918</v>
      </c>
      <c r="C825" s="102" t="s">
        <v>1919</v>
      </c>
      <c r="D825" s="103" t="s">
        <v>2557</v>
      </c>
      <c r="E825" s="13" t="s">
        <v>2558</v>
      </c>
      <c r="F825" s="76" t="s">
        <v>100</v>
      </c>
      <c r="G825" s="109">
        <v>100</v>
      </c>
      <c r="H825" s="110">
        <v>0.1</v>
      </c>
      <c r="I825" s="75"/>
      <c r="J825" s="75"/>
      <c r="K825" s="75">
        <v>1</v>
      </c>
      <c r="L825" s="75"/>
      <c r="M825" s="75"/>
      <c r="N825" s="75"/>
      <c r="O825" s="75"/>
      <c r="P825" s="75"/>
      <c r="Q825" s="75"/>
      <c r="R825" s="91">
        <v>0.1</v>
      </c>
      <c r="S825" s="108"/>
    </row>
    <row r="826" spans="1:19">
      <c r="A826" s="101">
        <v>821</v>
      </c>
      <c r="B826" s="75" t="s">
        <v>1918</v>
      </c>
      <c r="C826" s="102" t="s">
        <v>1919</v>
      </c>
      <c r="D826" s="103" t="s">
        <v>2557</v>
      </c>
      <c r="E826" s="13" t="s">
        <v>2558</v>
      </c>
      <c r="F826" s="76" t="s">
        <v>351</v>
      </c>
      <c r="G826" s="109">
        <v>2900</v>
      </c>
      <c r="H826" s="111">
        <v>0.6</v>
      </c>
      <c r="I826" s="75"/>
      <c r="J826" s="75"/>
      <c r="K826" s="75">
        <v>3</v>
      </c>
      <c r="L826" s="75"/>
      <c r="M826" s="75"/>
      <c r="N826" s="75"/>
      <c r="O826" s="75"/>
      <c r="P826" s="75"/>
      <c r="Q826" s="75"/>
      <c r="R826" s="91">
        <v>0.4</v>
      </c>
      <c r="S826" s="108"/>
    </row>
    <row r="827" spans="1:19">
      <c r="A827" s="101">
        <v>822</v>
      </c>
      <c r="B827" s="75" t="s">
        <v>1918</v>
      </c>
      <c r="C827" s="102" t="s">
        <v>1919</v>
      </c>
      <c r="D827" s="103" t="s">
        <v>2559</v>
      </c>
      <c r="E827" s="13" t="s">
        <v>2560</v>
      </c>
      <c r="F827" s="76" t="s">
        <v>100</v>
      </c>
      <c r="G827" s="109">
        <v>1000</v>
      </c>
      <c r="H827" s="111">
        <v>1</v>
      </c>
      <c r="I827" s="75">
        <v>20</v>
      </c>
      <c r="J827" s="75"/>
      <c r="K827" s="75">
        <v>7</v>
      </c>
      <c r="L827" s="75"/>
      <c r="M827" s="75"/>
      <c r="N827" s="75"/>
      <c r="O827" s="75"/>
      <c r="P827" s="75"/>
      <c r="Q827" s="75"/>
      <c r="R827" s="91">
        <v>1.3</v>
      </c>
      <c r="S827" s="108"/>
    </row>
    <row r="828" spans="1:19">
      <c r="A828" s="101">
        <v>823</v>
      </c>
      <c r="B828" s="75" t="s">
        <v>1918</v>
      </c>
      <c r="C828" s="102" t="s">
        <v>1919</v>
      </c>
      <c r="D828" s="103" t="s">
        <v>2561</v>
      </c>
      <c r="E828" s="13" t="s">
        <v>2562</v>
      </c>
      <c r="F828" s="76" t="s">
        <v>100</v>
      </c>
      <c r="G828" s="109">
        <v>1700</v>
      </c>
      <c r="H828" s="111">
        <v>1.7</v>
      </c>
      <c r="I828" s="75"/>
      <c r="J828" s="75"/>
      <c r="K828" s="75">
        <v>4</v>
      </c>
      <c r="L828" s="75"/>
      <c r="M828" s="75"/>
      <c r="N828" s="75"/>
      <c r="O828" s="75"/>
      <c r="P828" s="75"/>
      <c r="Q828" s="75"/>
      <c r="R828" s="91">
        <v>0.6</v>
      </c>
      <c r="S828" s="108"/>
    </row>
    <row r="829" spans="1:19">
      <c r="A829" s="101">
        <v>824</v>
      </c>
      <c r="B829" s="75" t="s">
        <v>1918</v>
      </c>
      <c r="C829" s="102" t="s">
        <v>1919</v>
      </c>
      <c r="D829" s="103" t="s">
        <v>2563</v>
      </c>
      <c r="E829" s="13" t="s">
        <v>2564</v>
      </c>
      <c r="F829" s="76" t="s">
        <v>100</v>
      </c>
      <c r="G829" s="75" t="s">
        <v>1938</v>
      </c>
      <c r="H829" s="110">
        <v>2.9</v>
      </c>
      <c r="I829" s="75"/>
      <c r="J829" s="75"/>
      <c r="K829" s="75">
        <v>7</v>
      </c>
      <c r="L829" s="75"/>
      <c r="M829" s="75"/>
      <c r="N829" s="75"/>
      <c r="O829" s="75"/>
      <c r="P829" s="75"/>
      <c r="Q829" s="75"/>
      <c r="R829" s="91">
        <v>1</v>
      </c>
      <c r="S829" s="108"/>
    </row>
    <row r="830" spans="1:19">
      <c r="A830" s="101">
        <v>825</v>
      </c>
      <c r="B830" s="75" t="s">
        <v>1918</v>
      </c>
      <c r="C830" s="102" t="s">
        <v>1919</v>
      </c>
      <c r="D830" s="103" t="s">
        <v>2563</v>
      </c>
      <c r="E830" s="13" t="s">
        <v>2564</v>
      </c>
      <c r="F830" s="76" t="s">
        <v>124</v>
      </c>
      <c r="G830" s="109">
        <v>3800</v>
      </c>
      <c r="H830" s="111">
        <v>0.8</v>
      </c>
      <c r="I830" s="75"/>
      <c r="J830" s="75"/>
      <c r="K830" s="75">
        <v>5</v>
      </c>
      <c r="L830" s="75"/>
      <c r="M830" s="75"/>
      <c r="N830" s="75"/>
      <c r="O830" s="75"/>
      <c r="P830" s="75"/>
      <c r="Q830" s="75"/>
      <c r="R830" s="91">
        <v>0.7</v>
      </c>
      <c r="S830" s="108"/>
    </row>
    <row r="831" spans="1:19">
      <c r="A831" s="101">
        <v>826</v>
      </c>
      <c r="B831" s="75" t="s">
        <v>1918</v>
      </c>
      <c r="C831" s="102" t="s">
        <v>1919</v>
      </c>
      <c r="D831" s="103" t="s">
        <v>2565</v>
      </c>
      <c r="E831" s="13" t="s">
        <v>2566</v>
      </c>
      <c r="F831" s="76" t="s">
        <v>100</v>
      </c>
      <c r="G831" s="109">
        <v>1200</v>
      </c>
      <c r="H831" s="111">
        <v>1.2</v>
      </c>
      <c r="I831" s="75"/>
      <c r="J831" s="75"/>
      <c r="K831" s="75">
        <v>4</v>
      </c>
      <c r="L831" s="75"/>
      <c r="M831" s="75"/>
      <c r="N831" s="75"/>
      <c r="O831" s="75"/>
      <c r="P831" s="75"/>
      <c r="Q831" s="75"/>
      <c r="R831" s="91">
        <v>0.6</v>
      </c>
      <c r="S831" s="108"/>
    </row>
    <row r="832" spans="1:19">
      <c r="A832" s="101">
        <v>827</v>
      </c>
      <c r="B832" s="75" t="s">
        <v>1918</v>
      </c>
      <c r="C832" s="102" t="s">
        <v>1919</v>
      </c>
      <c r="D832" s="103" t="s">
        <v>2567</v>
      </c>
      <c r="E832" s="13" t="s">
        <v>2568</v>
      </c>
      <c r="F832" s="76" t="s">
        <v>100</v>
      </c>
      <c r="G832" s="75" t="s">
        <v>1938</v>
      </c>
      <c r="H832" s="110">
        <v>2.9</v>
      </c>
      <c r="I832" s="75"/>
      <c r="J832" s="75"/>
      <c r="K832" s="75">
        <v>8</v>
      </c>
      <c r="L832" s="75"/>
      <c r="M832" s="75"/>
      <c r="N832" s="75">
        <v>4</v>
      </c>
      <c r="O832" s="75"/>
      <c r="P832" s="75"/>
      <c r="Q832" s="75"/>
      <c r="R832" s="91">
        <v>1.2</v>
      </c>
      <c r="S832" s="108"/>
    </row>
    <row r="833" spans="1:19">
      <c r="A833" s="101">
        <v>828</v>
      </c>
      <c r="B833" s="75" t="s">
        <v>1918</v>
      </c>
      <c r="C833" s="102" t="s">
        <v>1919</v>
      </c>
      <c r="D833" s="103" t="s">
        <v>2567</v>
      </c>
      <c r="E833" s="13" t="s">
        <v>2568</v>
      </c>
      <c r="F833" s="76" t="s">
        <v>124</v>
      </c>
      <c r="G833" s="109">
        <v>3600</v>
      </c>
      <c r="H833" s="111">
        <v>0.6</v>
      </c>
      <c r="I833" s="75"/>
      <c r="J833" s="75"/>
      <c r="K833" s="75">
        <v>1</v>
      </c>
      <c r="L833" s="75"/>
      <c r="M833" s="75"/>
      <c r="N833" s="75"/>
      <c r="O833" s="75"/>
      <c r="P833" s="75"/>
      <c r="Q833" s="75"/>
      <c r="R833" s="91">
        <v>0.1</v>
      </c>
      <c r="S833" s="108"/>
    </row>
    <row r="834" spans="1:19">
      <c r="A834" s="101">
        <v>829</v>
      </c>
      <c r="B834" s="75" t="s">
        <v>1918</v>
      </c>
      <c r="C834" s="102" t="s">
        <v>1919</v>
      </c>
      <c r="D834" s="103" t="s">
        <v>2569</v>
      </c>
      <c r="E834" s="13" t="s">
        <v>2570</v>
      </c>
      <c r="F834" s="76" t="s">
        <v>100</v>
      </c>
      <c r="G834" s="75" t="s">
        <v>1938</v>
      </c>
      <c r="H834" s="110">
        <v>2.9</v>
      </c>
      <c r="I834" s="75"/>
      <c r="J834" s="75"/>
      <c r="K834" s="75">
        <v>9</v>
      </c>
      <c r="L834" s="75"/>
      <c r="M834" s="75"/>
      <c r="N834" s="75"/>
      <c r="O834" s="75"/>
      <c r="P834" s="75"/>
      <c r="Q834" s="75"/>
      <c r="R834" s="91">
        <v>1.3</v>
      </c>
      <c r="S834" s="108"/>
    </row>
    <row r="835" spans="1:19">
      <c r="A835" s="101">
        <v>830</v>
      </c>
      <c r="B835" s="75" t="s">
        <v>1918</v>
      </c>
      <c r="C835" s="102" t="s">
        <v>1919</v>
      </c>
      <c r="D835" s="103" t="s">
        <v>2571</v>
      </c>
      <c r="E835" s="13" t="s">
        <v>2572</v>
      </c>
      <c r="F835" s="76" t="s">
        <v>100</v>
      </c>
      <c r="G835" s="109">
        <v>1000</v>
      </c>
      <c r="H835" s="111">
        <v>1</v>
      </c>
      <c r="I835" s="75"/>
      <c r="J835" s="75"/>
      <c r="K835" s="75">
        <v>4</v>
      </c>
      <c r="L835" s="75"/>
      <c r="M835" s="75"/>
      <c r="N835" s="75"/>
      <c r="O835" s="75"/>
      <c r="P835" s="75"/>
      <c r="Q835" s="75"/>
      <c r="R835" s="91">
        <v>0.6</v>
      </c>
      <c r="S835" s="108"/>
    </row>
    <row r="836" spans="1:19">
      <c r="A836" s="101">
        <v>831</v>
      </c>
      <c r="B836" s="76" t="s">
        <v>1918</v>
      </c>
      <c r="C836" s="76" t="s">
        <v>2573</v>
      </c>
      <c r="D836" s="76" t="s">
        <v>2574</v>
      </c>
      <c r="E836" s="76" t="s">
        <v>2575</v>
      </c>
      <c r="F836" s="76" t="s">
        <v>100</v>
      </c>
      <c r="G836" s="76" t="s">
        <v>187</v>
      </c>
      <c r="H836" s="77">
        <v>2.5</v>
      </c>
      <c r="I836" s="75"/>
      <c r="J836" s="76"/>
      <c r="K836" s="75">
        <v>5</v>
      </c>
      <c r="L836" s="75"/>
      <c r="M836" s="75"/>
      <c r="N836" s="75"/>
      <c r="O836" s="75">
        <v>4</v>
      </c>
      <c r="P836" s="75"/>
      <c r="Q836" s="75">
        <v>1</v>
      </c>
      <c r="R836" s="91">
        <v>1</v>
      </c>
      <c r="S836" s="108"/>
    </row>
    <row r="837" spans="1:19">
      <c r="A837" s="101">
        <v>832</v>
      </c>
      <c r="B837" s="76" t="s">
        <v>1918</v>
      </c>
      <c r="C837" s="76" t="s">
        <v>2573</v>
      </c>
      <c r="D837" s="76" t="s">
        <v>2574</v>
      </c>
      <c r="E837" s="76" t="s">
        <v>2575</v>
      </c>
      <c r="F837" s="76" t="s">
        <v>1340</v>
      </c>
      <c r="G837" s="76" t="s">
        <v>97</v>
      </c>
      <c r="H837" s="77">
        <v>2.9</v>
      </c>
      <c r="I837" s="75"/>
      <c r="J837" s="76"/>
      <c r="K837" s="75">
        <v>12</v>
      </c>
      <c r="L837" s="75"/>
      <c r="M837" s="75"/>
      <c r="N837" s="75"/>
      <c r="O837" s="75"/>
      <c r="P837" s="75">
        <v>1</v>
      </c>
      <c r="Q837" s="75">
        <v>1</v>
      </c>
      <c r="R837" s="91">
        <v>2.1</v>
      </c>
      <c r="S837" s="108"/>
    </row>
    <row r="838" spans="1:19">
      <c r="A838" s="101">
        <v>833</v>
      </c>
      <c r="B838" s="76" t="s">
        <v>1918</v>
      </c>
      <c r="C838" s="76" t="s">
        <v>2573</v>
      </c>
      <c r="D838" s="76" t="s">
        <v>2576</v>
      </c>
      <c r="E838" s="76" t="s">
        <v>2577</v>
      </c>
      <c r="F838" s="76" t="s">
        <v>100</v>
      </c>
      <c r="G838" s="76" t="s">
        <v>618</v>
      </c>
      <c r="H838" s="77">
        <v>2.4</v>
      </c>
      <c r="I838" s="75"/>
      <c r="J838" s="76"/>
      <c r="K838" s="75">
        <v>10</v>
      </c>
      <c r="L838" s="75"/>
      <c r="M838" s="75"/>
      <c r="N838" s="75">
        <v>4</v>
      </c>
      <c r="O838" s="75"/>
      <c r="P838" s="75"/>
      <c r="Q838" s="75">
        <v>1</v>
      </c>
      <c r="R838" s="91">
        <v>1.7</v>
      </c>
      <c r="S838" s="108"/>
    </row>
    <row r="839" spans="1:19">
      <c r="A839" s="101">
        <v>834</v>
      </c>
      <c r="B839" s="76" t="s">
        <v>1918</v>
      </c>
      <c r="C839" s="76" t="s">
        <v>2573</v>
      </c>
      <c r="D839" s="76" t="s">
        <v>2578</v>
      </c>
      <c r="E839" s="76" t="s">
        <v>2579</v>
      </c>
      <c r="F839" s="76" t="s">
        <v>100</v>
      </c>
      <c r="G839" s="76" t="s">
        <v>996</v>
      </c>
      <c r="H839" s="77">
        <v>2.9</v>
      </c>
      <c r="I839" s="75"/>
      <c r="J839" s="76"/>
      <c r="K839" s="75">
        <v>8</v>
      </c>
      <c r="L839" s="75"/>
      <c r="M839" s="75"/>
      <c r="N839" s="75">
        <v>8</v>
      </c>
      <c r="O839" s="75"/>
      <c r="P839" s="75"/>
      <c r="Q839" s="75">
        <v>1</v>
      </c>
      <c r="R839" s="91">
        <v>1.5</v>
      </c>
      <c r="S839" s="108"/>
    </row>
    <row r="840" spans="1:19">
      <c r="A840" s="101">
        <v>835</v>
      </c>
      <c r="B840" s="76" t="s">
        <v>1918</v>
      </c>
      <c r="C840" s="76" t="s">
        <v>2573</v>
      </c>
      <c r="D840" s="76" t="s">
        <v>2580</v>
      </c>
      <c r="E840" s="76" t="s">
        <v>2581</v>
      </c>
      <c r="F840" s="76" t="s">
        <v>100</v>
      </c>
      <c r="G840" s="76" t="s">
        <v>106</v>
      </c>
      <c r="H840" s="77">
        <v>1.5</v>
      </c>
      <c r="I840" s="75"/>
      <c r="J840" s="76"/>
      <c r="K840" s="75">
        <v>14</v>
      </c>
      <c r="L840" s="75"/>
      <c r="M840" s="75"/>
      <c r="N840" s="75">
        <v>8</v>
      </c>
      <c r="O840" s="75"/>
      <c r="P840" s="75">
        <v>1</v>
      </c>
      <c r="Q840" s="75">
        <v>1</v>
      </c>
      <c r="R840" s="91">
        <v>2.6</v>
      </c>
      <c r="S840" s="108"/>
    </row>
    <row r="841" spans="1:19">
      <c r="A841" s="101">
        <v>836</v>
      </c>
      <c r="B841" s="76" t="s">
        <v>1918</v>
      </c>
      <c r="C841" s="76" t="s">
        <v>2573</v>
      </c>
      <c r="D841" s="76" t="s">
        <v>2582</v>
      </c>
      <c r="E841" s="76" t="s">
        <v>2583</v>
      </c>
      <c r="F841" s="76" t="s">
        <v>100</v>
      </c>
      <c r="G841" s="76" t="s">
        <v>49</v>
      </c>
      <c r="H841" s="77">
        <v>2.2</v>
      </c>
      <c r="I841" s="75"/>
      <c r="J841" s="76"/>
      <c r="K841" s="75">
        <v>10</v>
      </c>
      <c r="L841" s="75"/>
      <c r="M841" s="75"/>
      <c r="N841" s="75"/>
      <c r="O841" s="75"/>
      <c r="P841" s="75"/>
      <c r="Q841" s="75">
        <v>1</v>
      </c>
      <c r="R841" s="91">
        <v>1.7</v>
      </c>
      <c r="S841" s="108"/>
    </row>
    <row r="842" spans="1:19">
      <c r="A842" s="101">
        <v>837</v>
      </c>
      <c r="B842" s="76" t="s">
        <v>1918</v>
      </c>
      <c r="C842" s="76" t="s">
        <v>2573</v>
      </c>
      <c r="D842" s="76" t="s">
        <v>2584</v>
      </c>
      <c r="E842" s="76" t="s">
        <v>1073</v>
      </c>
      <c r="F842" s="76" t="s">
        <v>53</v>
      </c>
      <c r="G842" s="76" t="s">
        <v>133</v>
      </c>
      <c r="H842" s="77">
        <v>1.5</v>
      </c>
      <c r="I842" s="75"/>
      <c r="J842" s="76"/>
      <c r="K842" s="75">
        <v>7</v>
      </c>
      <c r="L842" s="75"/>
      <c r="M842" s="75"/>
      <c r="N842" s="75"/>
      <c r="O842" s="75"/>
      <c r="P842" s="75"/>
      <c r="Q842" s="75"/>
      <c r="R842" s="91">
        <v>1</v>
      </c>
      <c r="S842" s="108"/>
    </row>
    <row r="843" spans="1:19">
      <c r="A843" s="101">
        <v>838</v>
      </c>
      <c r="B843" s="76" t="s">
        <v>1918</v>
      </c>
      <c r="C843" s="76" t="s">
        <v>2573</v>
      </c>
      <c r="D843" s="76" t="s">
        <v>2585</v>
      </c>
      <c r="E843" s="76" t="s">
        <v>2384</v>
      </c>
      <c r="F843" s="76" t="s">
        <v>53</v>
      </c>
      <c r="G843" s="76" t="s">
        <v>255</v>
      </c>
      <c r="H843" s="77">
        <v>2.6</v>
      </c>
      <c r="I843" s="75"/>
      <c r="J843" s="76"/>
      <c r="K843" s="75">
        <v>9</v>
      </c>
      <c r="L843" s="75"/>
      <c r="M843" s="75"/>
      <c r="N843" s="75"/>
      <c r="O843" s="75"/>
      <c r="P843" s="75"/>
      <c r="Q843" s="75"/>
      <c r="R843" s="91">
        <v>1.3</v>
      </c>
      <c r="S843" s="108"/>
    </row>
    <row r="844" spans="1:19">
      <c r="A844" s="101">
        <v>839</v>
      </c>
      <c r="B844" s="76" t="s">
        <v>1918</v>
      </c>
      <c r="C844" s="76" t="s">
        <v>2573</v>
      </c>
      <c r="D844" s="76" t="s">
        <v>2585</v>
      </c>
      <c r="E844" s="76" t="s">
        <v>2384</v>
      </c>
      <c r="F844" s="76" t="s">
        <v>263</v>
      </c>
      <c r="G844" s="76" t="s">
        <v>173</v>
      </c>
      <c r="H844" s="77">
        <v>1.1</v>
      </c>
      <c r="I844" s="75"/>
      <c r="J844" s="76"/>
      <c r="K844" s="75">
        <v>4</v>
      </c>
      <c r="L844" s="75"/>
      <c r="M844" s="75"/>
      <c r="N844" s="75"/>
      <c r="O844" s="75"/>
      <c r="P844" s="75"/>
      <c r="Q844" s="75">
        <v>1</v>
      </c>
      <c r="R844" s="91">
        <v>0.8</v>
      </c>
      <c r="S844" s="108"/>
    </row>
    <row r="845" spans="1:19">
      <c r="A845" s="101">
        <v>840</v>
      </c>
      <c r="B845" s="76" t="s">
        <v>1918</v>
      </c>
      <c r="C845" s="76" t="s">
        <v>2573</v>
      </c>
      <c r="D845" s="76" t="s">
        <v>2586</v>
      </c>
      <c r="E845" s="76" t="s">
        <v>2587</v>
      </c>
      <c r="F845" s="76" t="s">
        <v>53</v>
      </c>
      <c r="G845" s="76" t="s">
        <v>996</v>
      </c>
      <c r="H845" s="77">
        <v>2.8</v>
      </c>
      <c r="I845" s="75"/>
      <c r="J845" s="76"/>
      <c r="K845" s="75">
        <v>15</v>
      </c>
      <c r="L845" s="75"/>
      <c r="M845" s="75"/>
      <c r="N845" s="75"/>
      <c r="O845" s="75"/>
      <c r="P845" s="75"/>
      <c r="Q845" s="75">
        <v>1</v>
      </c>
      <c r="R845" s="91">
        <v>2.4</v>
      </c>
      <c r="S845" s="108"/>
    </row>
    <row r="846" spans="1:19">
      <c r="A846" s="101">
        <v>841</v>
      </c>
      <c r="B846" s="76" t="s">
        <v>1918</v>
      </c>
      <c r="C846" s="76" t="s">
        <v>2573</v>
      </c>
      <c r="D846" s="76" t="s">
        <v>2588</v>
      </c>
      <c r="E846" s="76" t="s">
        <v>2589</v>
      </c>
      <c r="F846" s="76" t="s">
        <v>53</v>
      </c>
      <c r="G846" s="76" t="s">
        <v>163</v>
      </c>
      <c r="H846" s="77">
        <v>1.1</v>
      </c>
      <c r="I846" s="75"/>
      <c r="J846" s="76"/>
      <c r="K846" s="75">
        <v>16</v>
      </c>
      <c r="L846" s="75"/>
      <c r="M846" s="75"/>
      <c r="N846" s="75"/>
      <c r="O846" s="75"/>
      <c r="P846" s="75">
        <v>2</v>
      </c>
      <c r="Q846" s="75">
        <v>1</v>
      </c>
      <c r="R846" s="91">
        <v>2.9</v>
      </c>
      <c r="S846" s="108"/>
    </row>
    <row r="847" spans="1:19">
      <c r="A847" s="101">
        <v>842</v>
      </c>
      <c r="B847" s="76" t="s">
        <v>1918</v>
      </c>
      <c r="C847" s="76" t="s">
        <v>2573</v>
      </c>
      <c r="D847" s="76" t="s">
        <v>2590</v>
      </c>
      <c r="E847" s="76" t="s">
        <v>2591</v>
      </c>
      <c r="F847" s="76" t="s">
        <v>53</v>
      </c>
      <c r="G847" s="76" t="s">
        <v>996</v>
      </c>
      <c r="H847" s="77">
        <v>2.8</v>
      </c>
      <c r="I847" s="75"/>
      <c r="J847" s="76"/>
      <c r="K847" s="75">
        <v>16</v>
      </c>
      <c r="L847" s="75"/>
      <c r="M847" s="75"/>
      <c r="N847" s="75">
        <v>8</v>
      </c>
      <c r="O847" s="75"/>
      <c r="P847" s="75"/>
      <c r="Q847" s="75">
        <v>1</v>
      </c>
      <c r="R847" s="91">
        <v>2.7</v>
      </c>
      <c r="S847" s="108"/>
    </row>
    <row r="848" spans="1:19">
      <c r="A848" s="101">
        <v>843</v>
      </c>
      <c r="B848" s="76" t="s">
        <v>1918</v>
      </c>
      <c r="C848" s="76" t="s">
        <v>2573</v>
      </c>
      <c r="D848" s="76" t="s">
        <v>2592</v>
      </c>
      <c r="E848" s="76" t="s">
        <v>359</v>
      </c>
      <c r="F848" s="76" t="s">
        <v>53</v>
      </c>
      <c r="G848" s="76" t="s">
        <v>192</v>
      </c>
      <c r="H848" s="77">
        <v>0.7</v>
      </c>
      <c r="I848" s="75"/>
      <c r="J848" s="76"/>
      <c r="K848" s="75">
        <v>5</v>
      </c>
      <c r="L848" s="75"/>
      <c r="M848" s="75"/>
      <c r="N848" s="75">
        <v>4</v>
      </c>
      <c r="O848" s="75"/>
      <c r="P848" s="75">
        <v>1</v>
      </c>
      <c r="Q848" s="75">
        <v>1</v>
      </c>
      <c r="R848" s="91">
        <v>1.2</v>
      </c>
      <c r="S848" s="108"/>
    </row>
    <row r="849" spans="1:19">
      <c r="A849" s="101">
        <v>844</v>
      </c>
      <c r="B849" s="76" t="s">
        <v>1918</v>
      </c>
      <c r="C849" s="76" t="s">
        <v>2573</v>
      </c>
      <c r="D849" s="76" t="s">
        <v>2592</v>
      </c>
      <c r="E849" s="76" t="s">
        <v>359</v>
      </c>
      <c r="F849" s="76" t="s">
        <v>258</v>
      </c>
      <c r="G849" s="76" t="s">
        <v>207</v>
      </c>
      <c r="H849" s="77">
        <v>0.6</v>
      </c>
      <c r="I849" s="75"/>
      <c r="J849" s="76"/>
      <c r="K849" s="75">
        <v>6</v>
      </c>
      <c r="L849" s="75"/>
      <c r="M849" s="75"/>
      <c r="N849" s="75"/>
      <c r="O849" s="75"/>
      <c r="P849" s="75"/>
      <c r="Q849" s="75"/>
      <c r="R849" s="91">
        <v>0.9</v>
      </c>
      <c r="S849" s="108"/>
    </row>
    <row r="850" spans="1:19">
      <c r="A850" s="101">
        <v>845</v>
      </c>
      <c r="B850" s="76" t="s">
        <v>1918</v>
      </c>
      <c r="C850" s="76" t="s">
        <v>2573</v>
      </c>
      <c r="D850" s="76" t="s">
        <v>2593</v>
      </c>
      <c r="E850" s="76" t="s">
        <v>2159</v>
      </c>
      <c r="F850" s="76" t="s">
        <v>53</v>
      </c>
      <c r="G850" s="76" t="s">
        <v>187</v>
      </c>
      <c r="H850" s="77">
        <v>2.4</v>
      </c>
      <c r="I850" s="75"/>
      <c r="J850" s="76"/>
      <c r="K850" s="75">
        <v>16</v>
      </c>
      <c r="L850" s="75"/>
      <c r="M850" s="75"/>
      <c r="N850" s="75"/>
      <c r="O850" s="75"/>
      <c r="P850" s="75">
        <v>1</v>
      </c>
      <c r="Q850" s="75">
        <v>2</v>
      </c>
      <c r="R850" s="91">
        <v>2.9</v>
      </c>
      <c r="S850" s="108"/>
    </row>
    <row r="851" spans="1:19">
      <c r="A851" s="101">
        <v>846</v>
      </c>
      <c r="B851" s="76" t="s">
        <v>1918</v>
      </c>
      <c r="C851" s="76" t="s">
        <v>2573</v>
      </c>
      <c r="D851" s="76" t="s">
        <v>2594</v>
      </c>
      <c r="E851" s="76" t="s">
        <v>2595</v>
      </c>
      <c r="F851" s="76" t="s">
        <v>53</v>
      </c>
      <c r="G851" s="76" t="s">
        <v>207</v>
      </c>
      <c r="H851" s="77">
        <v>1.6</v>
      </c>
      <c r="I851" s="75"/>
      <c r="J851" s="76"/>
      <c r="K851" s="75">
        <v>8</v>
      </c>
      <c r="L851" s="75"/>
      <c r="M851" s="75"/>
      <c r="N851" s="75"/>
      <c r="O851" s="75"/>
      <c r="P851" s="75">
        <v>1</v>
      </c>
      <c r="Q851" s="75">
        <v>1</v>
      </c>
      <c r="R851" s="91">
        <v>1.5</v>
      </c>
      <c r="S851" s="108"/>
    </row>
    <row r="852" spans="1:19">
      <c r="A852" s="101">
        <v>847</v>
      </c>
      <c r="B852" s="76" t="s">
        <v>1918</v>
      </c>
      <c r="C852" s="76" t="s">
        <v>2573</v>
      </c>
      <c r="D852" s="76" t="s">
        <v>2596</v>
      </c>
      <c r="E852" s="76" t="s">
        <v>2597</v>
      </c>
      <c r="F852" s="76" t="s">
        <v>53</v>
      </c>
      <c r="G852" s="76" t="s">
        <v>258</v>
      </c>
      <c r="H852" s="77">
        <v>1</v>
      </c>
      <c r="I852" s="75"/>
      <c r="J852" s="76"/>
      <c r="K852" s="75">
        <v>2</v>
      </c>
      <c r="L852" s="75"/>
      <c r="M852" s="75"/>
      <c r="N852" s="75"/>
      <c r="O852" s="75"/>
      <c r="P852" s="75"/>
      <c r="Q852" s="75"/>
      <c r="R852" s="91">
        <v>0.3</v>
      </c>
      <c r="S852" s="108"/>
    </row>
    <row r="853" spans="1:19">
      <c r="A853" s="101">
        <v>848</v>
      </c>
      <c r="B853" s="76" t="s">
        <v>1918</v>
      </c>
      <c r="C853" s="76" t="s">
        <v>2573</v>
      </c>
      <c r="D853" s="76" t="s">
        <v>2598</v>
      </c>
      <c r="E853" s="76" t="s">
        <v>2599</v>
      </c>
      <c r="F853" s="76" t="s">
        <v>53</v>
      </c>
      <c r="G853" s="76" t="s">
        <v>133</v>
      </c>
      <c r="H853" s="77">
        <v>1.5</v>
      </c>
      <c r="I853" s="75">
        <v>60</v>
      </c>
      <c r="J853" s="76"/>
      <c r="K853" s="75">
        <v>12</v>
      </c>
      <c r="L853" s="75"/>
      <c r="M853" s="75"/>
      <c r="N853" s="75"/>
      <c r="O853" s="75"/>
      <c r="P853" s="75"/>
      <c r="Q853" s="75">
        <v>1</v>
      </c>
      <c r="R853" s="91">
        <v>2.9</v>
      </c>
      <c r="S853" s="108"/>
    </row>
    <row r="854" spans="1:19">
      <c r="A854" s="101">
        <v>849</v>
      </c>
      <c r="B854" s="76" t="s">
        <v>1918</v>
      </c>
      <c r="C854" s="76" t="s">
        <v>2573</v>
      </c>
      <c r="D854" s="76" t="s">
        <v>2598</v>
      </c>
      <c r="E854" s="76" t="s">
        <v>2599</v>
      </c>
      <c r="F854" s="76" t="s">
        <v>346</v>
      </c>
      <c r="G854" s="76" t="s">
        <v>151</v>
      </c>
      <c r="H854" s="77">
        <v>1.7</v>
      </c>
      <c r="I854" s="75"/>
      <c r="J854" s="76"/>
      <c r="K854" s="75">
        <v>4</v>
      </c>
      <c r="L854" s="75"/>
      <c r="M854" s="75"/>
      <c r="N854" s="75"/>
      <c r="O854" s="75"/>
      <c r="P854" s="75"/>
      <c r="Q854" s="75">
        <v>1</v>
      </c>
      <c r="R854" s="91">
        <v>0.8</v>
      </c>
      <c r="S854" s="108"/>
    </row>
    <row r="855" spans="1:19">
      <c r="A855" s="101">
        <v>850</v>
      </c>
      <c r="B855" s="76" t="s">
        <v>1918</v>
      </c>
      <c r="C855" s="76" t="s">
        <v>2573</v>
      </c>
      <c r="D855" s="76" t="s">
        <v>2600</v>
      </c>
      <c r="E855" s="76" t="s">
        <v>2601</v>
      </c>
      <c r="F855" s="76" t="s">
        <v>60</v>
      </c>
      <c r="G855" s="76" t="s">
        <v>207</v>
      </c>
      <c r="H855" s="77">
        <v>1.4</v>
      </c>
      <c r="I855" s="75"/>
      <c r="J855" s="76"/>
      <c r="K855" s="75">
        <v>2</v>
      </c>
      <c r="L855" s="75"/>
      <c r="M855" s="75"/>
      <c r="N855" s="75"/>
      <c r="O855" s="75"/>
      <c r="P855" s="75"/>
      <c r="Q855" s="75"/>
      <c r="R855" s="91">
        <v>0.3</v>
      </c>
      <c r="S855" s="108"/>
    </row>
    <row r="856" spans="1:19">
      <c r="A856" s="101">
        <v>851</v>
      </c>
      <c r="B856" s="76" t="s">
        <v>1918</v>
      </c>
      <c r="C856" s="76" t="s">
        <v>2573</v>
      </c>
      <c r="D856" s="76" t="s">
        <v>2602</v>
      </c>
      <c r="E856" s="76" t="s">
        <v>2603</v>
      </c>
      <c r="F856" s="76" t="s">
        <v>100</v>
      </c>
      <c r="G856" s="76" t="s">
        <v>255</v>
      </c>
      <c r="H856" s="77">
        <v>2.7</v>
      </c>
      <c r="I856" s="75">
        <v>100</v>
      </c>
      <c r="J856" s="76"/>
      <c r="K856" s="75">
        <v>19</v>
      </c>
      <c r="L856" s="75"/>
      <c r="M856" s="75"/>
      <c r="N856" s="75"/>
      <c r="O856" s="75"/>
      <c r="P856" s="75"/>
      <c r="Q856" s="75">
        <v>1</v>
      </c>
      <c r="R856" s="91">
        <v>4.5</v>
      </c>
      <c r="S856" s="108"/>
    </row>
    <row r="857" spans="1:19">
      <c r="A857" s="101">
        <v>852</v>
      </c>
      <c r="B857" s="76" t="s">
        <v>1918</v>
      </c>
      <c r="C857" s="76" t="s">
        <v>2573</v>
      </c>
      <c r="D857" s="76" t="s">
        <v>2602</v>
      </c>
      <c r="E857" s="76" t="s">
        <v>2603</v>
      </c>
      <c r="F857" s="76" t="s">
        <v>2350</v>
      </c>
      <c r="G857" s="76" t="s">
        <v>2604</v>
      </c>
      <c r="H857" s="77">
        <v>0.5</v>
      </c>
      <c r="I857" s="75"/>
      <c r="J857" s="76"/>
      <c r="K857" s="75">
        <v>4</v>
      </c>
      <c r="L857" s="75"/>
      <c r="M857" s="75"/>
      <c r="N857" s="75"/>
      <c r="O857" s="75"/>
      <c r="P857" s="75"/>
      <c r="Q857" s="75">
        <v>1</v>
      </c>
      <c r="R857" s="91">
        <v>0.8</v>
      </c>
      <c r="S857" s="108"/>
    </row>
    <row r="858" spans="1:19">
      <c r="A858" s="101">
        <v>853</v>
      </c>
      <c r="B858" s="76" t="s">
        <v>1918</v>
      </c>
      <c r="C858" s="76" t="s">
        <v>2573</v>
      </c>
      <c r="D858" s="76" t="s">
        <v>2605</v>
      </c>
      <c r="E858" s="76" t="s">
        <v>2606</v>
      </c>
      <c r="F858" s="76" t="s">
        <v>100</v>
      </c>
      <c r="G858" s="76" t="s">
        <v>996</v>
      </c>
      <c r="H858" s="77">
        <v>2.9</v>
      </c>
      <c r="I858" s="75">
        <v>100</v>
      </c>
      <c r="J858" s="76"/>
      <c r="K858" s="75">
        <v>19</v>
      </c>
      <c r="L858" s="75"/>
      <c r="M858" s="75"/>
      <c r="N858" s="75"/>
      <c r="O858" s="75"/>
      <c r="P858" s="75"/>
      <c r="Q858" s="75">
        <v>1</v>
      </c>
      <c r="R858" s="91">
        <v>4.5</v>
      </c>
      <c r="S858" s="108"/>
    </row>
    <row r="859" spans="1:19">
      <c r="A859" s="101">
        <v>854</v>
      </c>
      <c r="B859" s="76" t="s">
        <v>1918</v>
      </c>
      <c r="C859" s="76" t="s">
        <v>2573</v>
      </c>
      <c r="D859" s="76" t="s">
        <v>2605</v>
      </c>
      <c r="E859" s="76" t="s">
        <v>2606</v>
      </c>
      <c r="F859" s="76" t="s">
        <v>1340</v>
      </c>
      <c r="G859" s="76" t="s">
        <v>647</v>
      </c>
      <c r="H859" s="77">
        <v>1.6</v>
      </c>
      <c r="I859" s="75"/>
      <c r="J859" s="76"/>
      <c r="K859" s="75">
        <v>8</v>
      </c>
      <c r="L859" s="75"/>
      <c r="M859" s="75"/>
      <c r="N859" s="75"/>
      <c r="O859" s="75"/>
      <c r="P859" s="75"/>
      <c r="Q859" s="75"/>
      <c r="R859" s="91">
        <v>1.2</v>
      </c>
      <c r="S859" s="108"/>
    </row>
    <row r="860" spans="1:19">
      <c r="A860" s="101">
        <v>855</v>
      </c>
      <c r="B860" s="76" t="s">
        <v>1918</v>
      </c>
      <c r="C860" s="76" t="s">
        <v>2573</v>
      </c>
      <c r="D860" s="76" t="s">
        <v>2607</v>
      </c>
      <c r="E860" s="76" t="s">
        <v>2608</v>
      </c>
      <c r="F860" s="76" t="s">
        <v>53</v>
      </c>
      <c r="G860" s="76" t="s">
        <v>258</v>
      </c>
      <c r="H860" s="77">
        <v>1</v>
      </c>
      <c r="I860" s="75"/>
      <c r="J860" s="76"/>
      <c r="K860" s="75">
        <v>3</v>
      </c>
      <c r="L860" s="75"/>
      <c r="M860" s="75"/>
      <c r="N860" s="75"/>
      <c r="O860" s="75"/>
      <c r="P860" s="75"/>
      <c r="Q860" s="75">
        <v>1</v>
      </c>
      <c r="R860" s="91">
        <v>0.6</v>
      </c>
      <c r="S860" s="108"/>
    </row>
    <row r="861" spans="1:19">
      <c r="A861" s="101">
        <v>856</v>
      </c>
      <c r="B861" s="76" t="s">
        <v>1918</v>
      </c>
      <c r="C861" s="76" t="s">
        <v>2573</v>
      </c>
      <c r="D861" s="76" t="s">
        <v>2609</v>
      </c>
      <c r="E861" s="76" t="s">
        <v>2610</v>
      </c>
      <c r="F861" s="76" t="s">
        <v>100</v>
      </c>
      <c r="G861" s="76" t="s">
        <v>83</v>
      </c>
      <c r="H861" s="77">
        <v>1.4</v>
      </c>
      <c r="I861" s="75"/>
      <c r="J861" s="76"/>
      <c r="K861" s="75">
        <v>8</v>
      </c>
      <c r="L861" s="75"/>
      <c r="M861" s="75"/>
      <c r="N861" s="75"/>
      <c r="O861" s="75"/>
      <c r="P861" s="75"/>
      <c r="Q861" s="75">
        <v>1</v>
      </c>
      <c r="R861" s="91">
        <v>1.4</v>
      </c>
      <c r="S861" s="108"/>
    </row>
    <row r="862" spans="1:19">
      <c r="A862" s="101">
        <v>857</v>
      </c>
      <c r="B862" s="76" t="s">
        <v>1918</v>
      </c>
      <c r="C862" s="76" t="s">
        <v>2573</v>
      </c>
      <c r="D862" s="76" t="s">
        <v>2611</v>
      </c>
      <c r="E862" s="76" t="s">
        <v>2612</v>
      </c>
      <c r="F862" s="76" t="s">
        <v>100</v>
      </c>
      <c r="G862" s="76" t="s">
        <v>57</v>
      </c>
      <c r="H862" s="77">
        <v>1.3</v>
      </c>
      <c r="I862" s="75">
        <v>200</v>
      </c>
      <c r="J862" s="76"/>
      <c r="K862" s="75">
        <v>5</v>
      </c>
      <c r="L862" s="75"/>
      <c r="M862" s="75"/>
      <c r="N862" s="75"/>
      <c r="O862" s="75"/>
      <c r="P862" s="75"/>
      <c r="Q862" s="75">
        <v>2</v>
      </c>
      <c r="R862" s="91">
        <v>4</v>
      </c>
      <c r="S862" s="108"/>
    </row>
    <row r="863" spans="1:19">
      <c r="A863" s="101">
        <v>858</v>
      </c>
      <c r="B863" s="76" t="s">
        <v>1918</v>
      </c>
      <c r="C863" s="76" t="s">
        <v>2573</v>
      </c>
      <c r="D863" s="76" t="s">
        <v>2613</v>
      </c>
      <c r="E863" s="76" t="s">
        <v>2159</v>
      </c>
      <c r="F863" s="76" t="s">
        <v>100</v>
      </c>
      <c r="G863" s="76" t="s">
        <v>635</v>
      </c>
      <c r="H863" s="77">
        <v>2.1</v>
      </c>
      <c r="I863" s="75"/>
      <c r="J863" s="76"/>
      <c r="K863" s="75">
        <v>12</v>
      </c>
      <c r="L863" s="75"/>
      <c r="M863" s="75"/>
      <c r="N863" s="75">
        <v>8</v>
      </c>
      <c r="O863" s="75"/>
      <c r="P863" s="75"/>
      <c r="Q863" s="75">
        <v>2</v>
      </c>
      <c r="R863" s="91">
        <v>2.3</v>
      </c>
      <c r="S863" s="108"/>
    </row>
    <row r="864" spans="1:19">
      <c r="A864" s="101">
        <v>859</v>
      </c>
      <c r="B864" s="76" t="s">
        <v>1918</v>
      </c>
      <c r="C864" s="76" t="s">
        <v>2573</v>
      </c>
      <c r="D864" s="76" t="s">
        <v>2614</v>
      </c>
      <c r="E864" s="76" t="s">
        <v>2615</v>
      </c>
      <c r="F864" s="76" t="s">
        <v>100</v>
      </c>
      <c r="G864" s="76" t="s">
        <v>83</v>
      </c>
      <c r="H864" s="77">
        <v>1.4</v>
      </c>
      <c r="I864" s="75">
        <v>300</v>
      </c>
      <c r="J864" s="76"/>
      <c r="K864" s="75">
        <v>12</v>
      </c>
      <c r="L864" s="75"/>
      <c r="M864" s="75"/>
      <c r="N864" s="75"/>
      <c r="O864" s="75"/>
      <c r="P864" s="75"/>
      <c r="Q864" s="75">
        <v>2</v>
      </c>
      <c r="R864" s="91">
        <v>6.5</v>
      </c>
      <c r="S864" s="108"/>
    </row>
    <row r="865" spans="1:19">
      <c r="A865" s="101">
        <v>860</v>
      </c>
      <c r="B865" s="76" t="s">
        <v>1918</v>
      </c>
      <c r="C865" s="76" t="s">
        <v>2573</v>
      </c>
      <c r="D865" s="76" t="s">
        <v>2616</v>
      </c>
      <c r="E865" s="76" t="s">
        <v>2617</v>
      </c>
      <c r="F865" s="76" t="s">
        <v>100</v>
      </c>
      <c r="G865" s="76" t="s">
        <v>258</v>
      </c>
      <c r="H865" s="77">
        <v>1.1</v>
      </c>
      <c r="I865" s="75"/>
      <c r="J865" s="76"/>
      <c r="K865" s="75">
        <v>8</v>
      </c>
      <c r="L865" s="75"/>
      <c r="M865" s="75"/>
      <c r="N865" s="75"/>
      <c r="O865" s="75"/>
      <c r="P865" s="75">
        <v>2</v>
      </c>
      <c r="Q865" s="75"/>
      <c r="R865" s="91">
        <v>1.5</v>
      </c>
      <c r="S865" s="108"/>
    </row>
    <row r="866" spans="1:19">
      <c r="A866" s="101">
        <v>861</v>
      </c>
      <c r="B866" s="76" t="s">
        <v>1918</v>
      </c>
      <c r="C866" s="76" t="s">
        <v>2573</v>
      </c>
      <c r="D866" s="76" t="s">
        <v>2618</v>
      </c>
      <c r="E866" s="76" t="s">
        <v>2202</v>
      </c>
      <c r="F866" s="76" t="s">
        <v>100</v>
      </c>
      <c r="G866" s="76" t="s">
        <v>75</v>
      </c>
      <c r="H866" s="77">
        <v>0.2</v>
      </c>
      <c r="I866" s="75"/>
      <c r="J866" s="76"/>
      <c r="K866" s="75">
        <v>4</v>
      </c>
      <c r="L866" s="75"/>
      <c r="M866" s="75"/>
      <c r="N866" s="75"/>
      <c r="O866" s="75"/>
      <c r="P866" s="75"/>
      <c r="Q866" s="75">
        <v>1</v>
      </c>
      <c r="R866" s="91">
        <v>0.8</v>
      </c>
      <c r="S866" s="108"/>
    </row>
    <row r="867" spans="1:19">
      <c r="A867" s="101">
        <v>862</v>
      </c>
      <c r="B867" s="76" t="s">
        <v>1918</v>
      </c>
      <c r="C867" s="76" t="s">
        <v>2573</v>
      </c>
      <c r="D867" s="76" t="s">
        <v>2619</v>
      </c>
      <c r="E867" s="76" t="s">
        <v>2620</v>
      </c>
      <c r="F867" s="76" t="s">
        <v>100</v>
      </c>
      <c r="G867" s="76" t="s">
        <v>54</v>
      </c>
      <c r="H867" s="77">
        <v>1.9</v>
      </c>
      <c r="I867" s="75"/>
      <c r="J867" s="76"/>
      <c r="K867" s="75">
        <v>9</v>
      </c>
      <c r="L867" s="75"/>
      <c r="M867" s="75"/>
      <c r="N867" s="75"/>
      <c r="O867" s="75"/>
      <c r="P867" s="75">
        <v>2</v>
      </c>
      <c r="Q867" s="75"/>
      <c r="R867" s="91">
        <v>1.7</v>
      </c>
      <c r="S867" s="108"/>
    </row>
    <row r="868" spans="1:19">
      <c r="A868" s="101">
        <v>863</v>
      </c>
      <c r="B868" s="76" t="s">
        <v>1918</v>
      </c>
      <c r="C868" s="76" t="s">
        <v>2573</v>
      </c>
      <c r="D868" s="76" t="s">
        <v>2621</v>
      </c>
      <c r="E868" s="76" t="s">
        <v>2622</v>
      </c>
      <c r="F868" s="76" t="s">
        <v>100</v>
      </c>
      <c r="G868" s="76" t="s">
        <v>79</v>
      </c>
      <c r="H868" s="77">
        <v>0.9</v>
      </c>
      <c r="I868" s="75"/>
      <c r="J868" s="76"/>
      <c r="K868" s="75">
        <v>7</v>
      </c>
      <c r="L868" s="75"/>
      <c r="M868" s="75"/>
      <c r="N868" s="75"/>
      <c r="O868" s="75"/>
      <c r="P868" s="75"/>
      <c r="Q868" s="75"/>
      <c r="R868" s="91">
        <v>1</v>
      </c>
      <c r="S868" s="108"/>
    </row>
    <row r="869" spans="1:19">
      <c r="A869" s="101">
        <v>864</v>
      </c>
      <c r="B869" s="76" t="s">
        <v>1918</v>
      </c>
      <c r="C869" s="76" t="s">
        <v>2573</v>
      </c>
      <c r="D869" s="76" t="s">
        <v>2623</v>
      </c>
      <c r="E869" s="76" t="s">
        <v>2624</v>
      </c>
      <c r="F869" s="76" t="s">
        <v>100</v>
      </c>
      <c r="G869" s="76" t="s">
        <v>83</v>
      </c>
      <c r="H869" s="77">
        <v>1.4</v>
      </c>
      <c r="I869" s="75"/>
      <c r="J869" s="76"/>
      <c r="K869" s="75">
        <v>4</v>
      </c>
      <c r="L869" s="75"/>
      <c r="M869" s="75"/>
      <c r="N869" s="75"/>
      <c r="O869" s="75"/>
      <c r="P869" s="75"/>
      <c r="Q869" s="75">
        <v>1</v>
      </c>
      <c r="R869" s="91">
        <v>0.8</v>
      </c>
      <c r="S869" s="108"/>
    </row>
    <row r="870" spans="1:19">
      <c r="A870" s="101">
        <v>865</v>
      </c>
      <c r="B870" s="76" t="s">
        <v>1918</v>
      </c>
      <c r="C870" s="76" t="s">
        <v>2573</v>
      </c>
      <c r="D870" s="76" t="s">
        <v>2625</v>
      </c>
      <c r="E870" s="76" t="s">
        <v>1604</v>
      </c>
      <c r="F870" s="76" t="s">
        <v>100</v>
      </c>
      <c r="G870" s="76" t="s">
        <v>106</v>
      </c>
      <c r="H870" s="77">
        <v>1.5</v>
      </c>
      <c r="I870" s="75"/>
      <c r="J870" s="76"/>
      <c r="K870" s="75">
        <v>4</v>
      </c>
      <c r="L870" s="75"/>
      <c r="M870" s="75"/>
      <c r="N870" s="75"/>
      <c r="O870" s="75"/>
      <c r="P870" s="75"/>
      <c r="Q870" s="75">
        <v>1</v>
      </c>
      <c r="R870" s="91">
        <v>0.8</v>
      </c>
      <c r="S870" s="108"/>
    </row>
    <row r="871" spans="1:19">
      <c r="A871" s="101">
        <v>866</v>
      </c>
      <c r="B871" s="76" t="s">
        <v>1918</v>
      </c>
      <c r="C871" s="76" t="s">
        <v>2573</v>
      </c>
      <c r="D871" s="76" t="s">
        <v>2626</v>
      </c>
      <c r="E871" s="76" t="s">
        <v>2627</v>
      </c>
      <c r="F871" s="76" t="s">
        <v>72</v>
      </c>
      <c r="G871" s="76" t="s">
        <v>54</v>
      </c>
      <c r="H871" s="77">
        <v>0.9</v>
      </c>
      <c r="I871" s="75"/>
      <c r="J871" s="76"/>
      <c r="K871" s="75">
        <v>3</v>
      </c>
      <c r="L871" s="75"/>
      <c r="M871" s="75"/>
      <c r="N871" s="75"/>
      <c r="O871" s="75"/>
      <c r="P871" s="75"/>
      <c r="Q871" s="75">
        <v>1</v>
      </c>
      <c r="R871" s="91">
        <v>0.6</v>
      </c>
      <c r="S871" s="108"/>
    </row>
    <row r="872" spans="1:19">
      <c r="A872" s="101">
        <v>867</v>
      </c>
      <c r="B872" s="76" t="s">
        <v>1918</v>
      </c>
      <c r="C872" s="76" t="s">
        <v>2573</v>
      </c>
      <c r="D872" s="76" t="s">
        <v>2628</v>
      </c>
      <c r="E872" s="76" t="s">
        <v>2629</v>
      </c>
      <c r="F872" s="76" t="s">
        <v>53</v>
      </c>
      <c r="G872" s="76" t="s">
        <v>82</v>
      </c>
      <c r="H872" s="77">
        <v>0.4</v>
      </c>
      <c r="I872" s="75"/>
      <c r="J872" s="76"/>
      <c r="K872" s="75">
        <v>3</v>
      </c>
      <c r="L872" s="75"/>
      <c r="M872" s="75"/>
      <c r="N872" s="75"/>
      <c r="O872" s="75"/>
      <c r="P872" s="75"/>
      <c r="Q872" s="75"/>
      <c r="R872" s="91">
        <v>0.4</v>
      </c>
      <c r="S872" s="108"/>
    </row>
    <row r="873" spans="1:19">
      <c r="A873" s="101">
        <v>868</v>
      </c>
      <c r="B873" s="76" t="s">
        <v>1918</v>
      </c>
      <c r="C873" s="76" t="s">
        <v>2573</v>
      </c>
      <c r="D873" s="76" t="s">
        <v>2630</v>
      </c>
      <c r="E873" s="76" t="s">
        <v>2631</v>
      </c>
      <c r="F873" s="76" t="s">
        <v>53</v>
      </c>
      <c r="G873" s="76" t="s">
        <v>187</v>
      </c>
      <c r="H873" s="77">
        <v>2.4</v>
      </c>
      <c r="I873" s="75"/>
      <c r="J873" s="76"/>
      <c r="K873" s="75">
        <v>2</v>
      </c>
      <c r="L873" s="75"/>
      <c r="M873" s="75"/>
      <c r="N873" s="75"/>
      <c r="O873" s="75"/>
      <c r="P873" s="75">
        <v>2</v>
      </c>
      <c r="Q873" s="75">
        <v>1</v>
      </c>
      <c r="R873" s="91">
        <v>0.8</v>
      </c>
      <c r="S873" s="108"/>
    </row>
    <row r="874" spans="1:19">
      <c r="A874" s="101">
        <v>869</v>
      </c>
      <c r="B874" s="76" t="s">
        <v>1918</v>
      </c>
      <c r="C874" s="76" t="s">
        <v>2573</v>
      </c>
      <c r="D874" s="76" t="s">
        <v>2630</v>
      </c>
      <c r="E874" s="76" t="s">
        <v>2631</v>
      </c>
      <c r="F874" s="76" t="s">
        <v>65</v>
      </c>
      <c r="G874" s="76" t="s">
        <v>136</v>
      </c>
      <c r="H874" s="77">
        <v>1.1</v>
      </c>
      <c r="I874" s="75"/>
      <c r="J874" s="76"/>
      <c r="K874" s="75">
        <v>6</v>
      </c>
      <c r="L874" s="75"/>
      <c r="M874" s="75"/>
      <c r="N874" s="75"/>
      <c r="O874" s="75"/>
      <c r="P874" s="75"/>
      <c r="Q874" s="75">
        <v>3</v>
      </c>
      <c r="R874" s="91">
        <v>1.5</v>
      </c>
      <c r="S874" s="108"/>
    </row>
    <row r="875" spans="1:19">
      <c r="A875" s="101">
        <v>870</v>
      </c>
      <c r="B875" s="76" t="s">
        <v>1918</v>
      </c>
      <c r="C875" s="76" t="s">
        <v>2573</v>
      </c>
      <c r="D875" s="76" t="s">
        <v>2632</v>
      </c>
      <c r="E875" s="76" t="s">
        <v>2633</v>
      </c>
      <c r="F875" s="76" t="s">
        <v>53</v>
      </c>
      <c r="G875" s="76" t="s">
        <v>128</v>
      </c>
      <c r="H875" s="77">
        <v>1.7</v>
      </c>
      <c r="I875" s="75"/>
      <c r="J875" s="76"/>
      <c r="K875" s="75">
        <v>6</v>
      </c>
      <c r="L875" s="75"/>
      <c r="M875" s="75"/>
      <c r="N875" s="75"/>
      <c r="O875" s="75"/>
      <c r="P875" s="75"/>
      <c r="Q875" s="75"/>
      <c r="R875" s="91">
        <v>0.9</v>
      </c>
      <c r="S875" s="108"/>
    </row>
    <row r="876" spans="1:19">
      <c r="A876" s="101">
        <v>871</v>
      </c>
      <c r="B876" s="76" t="s">
        <v>1918</v>
      </c>
      <c r="C876" s="76" t="s">
        <v>2573</v>
      </c>
      <c r="D876" s="76" t="s">
        <v>2634</v>
      </c>
      <c r="E876" s="76" t="s">
        <v>2635</v>
      </c>
      <c r="F876" s="76" t="s">
        <v>75</v>
      </c>
      <c r="G876" s="76" t="s">
        <v>258</v>
      </c>
      <c r="H876" s="77">
        <v>0.9</v>
      </c>
      <c r="I876" s="75"/>
      <c r="J876" s="76"/>
      <c r="K876" s="75">
        <v>2</v>
      </c>
      <c r="L876" s="75"/>
      <c r="M876" s="75"/>
      <c r="N876" s="75"/>
      <c r="O876" s="75"/>
      <c r="P876" s="75"/>
      <c r="Q876" s="75">
        <v>1</v>
      </c>
      <c r="R876" s="91">
        <v>0.5</v>
      </c>
      <c r="S876" s="108"/>
    </row>
    <row r="877" spans="1:19">
      <c r="A877" s="101">
        <v>872</v>
      </c>
      <c r="B877" s="76" t="s">
        <v>1918</v>
      </c>
      <c r="C877" s="76" t="s">
        <v>2573</v>
      </c>
      <c r="D877" s="76" t="s">
        <v>2636</v>
      </c>
      <c r="E877" s="76" t="s">
        <v>2637</v>
      </c>
      <c r="F877" s="76" t="s">
        <v>163</v>
      </c>
      <c r="G877" s="76" t="s">
        <v>183</v>
      </c>
      <c r="H877" s="77">
        <v>2.1</v>
      </c>
      <c r="I877" s="75"/>
      <c r="J877" s="76"/>
      <c r="K877" s="75">
        <v>7</v>
      </c>
      <c r="L877" s="75"/>
      <c r="M877" s="75"/>
      <c r="N877" s="75"/>
      <c r="O877" s="75"/>
      <c r="P877" s="75"/>
      <c r="Q877" s="75">
        <v>1</v>
      </c>
      <c r="R877" s="91">
        <v>1.2</v>
      </c>
      <c r="S877" s="108"/>
    </row>
    <row r="878" spans="1:19">
      <c r="A878" s="101">
        <v>873</v>
      </c>
      <c r="B878" s="76" t="s">
        <v>1918</v>
      </c>
      <c r="C878" s="76" t="s">
        <v>2573</v>
      </c>
      <c r="D878" s="76" t="s">
        <v>2638</v>
      </c>
      <c r="E878" s="76" t="s">
        <v>2615</v>
      </c>
      <c r="F878" s="76" t="s">
        <v>53</v>
      </c>
      <c r="G878" s="76" t="s">
        <v>57</v>
      </c>
      <c r="H878" s="77">
        <v>1.2</v>
      </c>
      <c r="I878" s="75"/>
      <c r="J878" s="76"/>
      <c r="K878" s="75">
        <v>3</v>
      </c>
      <c r="L878" s="75"/>
      <c r="M878" s="75"/>
      <c r="N878" s="75"/>
      <c r="O878" s="75"/>
      <c r="P878" s="75"/>
      <c r="Q878" s="75"/>
      <c r="R878" s="91">
        <v>0.4</v>
      </c>
      <c r="S878" s="108"/>
    </row>
    <row r="879" spans="1:19">
      <c r="A879" s="101">
        <v>874</v>
      </c>
      <c r="B879" s="76" t="s">
        <v>1918</v>
      </c>
      <c r="C879" s="76" t="s">
        <v>2573</v>
      </c>
      <c r="D879" s="76" t="s">
        <v>2639</v>
      </c>
      <c r="E879" s="76" t="s">
        <v>2640</v>
      </c>
      <c r="F879" s="76" t="s">
        <v>53</v>
      </c>
      <c r="G879" s="76" t="s">
        <v>351</v>
      </c>
      <c r="H879" s="77">
        <v>2.2</v>
      </c>
      <c r="I879" s="75"/>
      <c r="J879" s="76"/>
      <c r="K879" s="75">
        <v>5</v>
      </c>
      <c r="L879" s="75"/>
      <c r="M879" s="75"/>
      <c r="N879" s="75"/>
      <c r="O879" s="75"/>
      <c r="P879" s="75"/>
      <c r="Q879" s="75">
        <v>1</v>
      </c>
      <c r="R879" s="91">
        <v>0.9</v>
      </c>
      <c r="S879" s="108"/>
    </row>
    <row r="880" spans="1:19">
      <c r="A880" s="101">
        <v>875</v>
      </c>
      <c r="B880" s="76" t="s">
        <v>1918</v>
      </c>
      <c r="C880" s="76" t="s">
        <v>2573</v>
      </c>
      <c r="D880" s="76" t="s">
        <v>2641</v>
      </c>
      <c r="E880" s="76" t="s">
        <v>2642</v>
      </c>
      <c r="F880" s="76" t="s">
        <v>79</v>
      </c>
      <c r="G880" s="76" t="s">
        <v>57</v>
      </c>
      <c r="H880" s="77">
        <v>0.4</v>
      </c>
      <c r="I880" s="75"/>
      <c r="J880" s="76"/>
      <c r="K880" s="75">
        <v>4</v>
      </c>
      <c r="L880" s="75"/>
      <c r="M880" s="75"/>
      <c r="N880" s="75"/>
      <c r="O880" s="75"/>
      <c r="P880" s="75"/>
      <c r="Q880" s="75"/>
      <c r="R880" s="91">
        <v>0.6</v>
      </c>
      <c r="S880" s="108"/>
    </row>
    <row r="881" spans="1:19">
      <c r="A881" s="101">
        <v>876</v>
      </c>
      <c r="B881" s="76" t="s">
        <v>1918</v>
      </c>
      <c r="C881" s="76" t="s">
        <v>2573</v>
      </c>
      <c r="D881" s="76" t="s">
        <v>2643</v>
      </c>
      <c r="E881" s="76" t="s">
        <v>2644</v>
      </c>
      <c r="F881" s="76" t="s">
        <v>53</v>
      </c>
      <c r="G881" s="76" t="s">
        <v>996</v>
      </c>
      <c r="H881" s="77">
        <v>2.8</v>
      </c>
      <c r="I881" s="75"/>
      <c r="J881" s="76"/>
      <c r="K881" s="75">
        <v>10</v>
      </c>
      <c r="L881" s="75"/>
      <c r="M881" s="75"/>
      <c r="N881" s="75"/>
      <c r="O881" s="75"/>
      <c r="P881" s="75"/>
      <c r="Q881" s="75">
        <v>3</v>
      </c>
      <c r="R881" s="91">
        <v>2.1</v>
      </c>
      <c r="S881" s="108"/>
    </row>
    <row r="882" spans="1:19">
      <c r="A882" s="101">
        <v>877</v>
      </c>
      <c r="B882" s="76" t="s">
        <v>1918</v>
      </c>
      <c r="C882" s="76" t="s">
        <v>2573</v>
      </c>
      <c r="D882" s="76" t="s">
        <v>2643</v>
      </c>
      <c r="E882" s="76" t="s">
        <v>2644</v>
      </c>
      <c r="F882" s="76" t="s">
        <v>189</v>
      </c>
      <c r="G882" s="76" t="s">
        <v>1356</v>
      </c>
      <c r="H882" s="77">
        <v>0.6</v>
      </c>
      <c r="I882" s="75"/>
      <c r="J882" s="76"/>
      <c r="K882" s="75">
        <v>1</v>
      </c>
      <c r="L882" s="75"/>
      <c r="M882" s="75"/>
      <c r="N882" s="75"/>
      <c r="O882" s="75"/>
      <c r="P882" s="75"/>
      <c r="Q882" s="75"/>
      <c r="R882" s="91">
        <v>0.1</v>
      </c>
      <c r="S882" s="108"/>
    </row>
    <row r="883" spans="1:19">
      <c r="A883" s="101">
        <v>878</v>
      </c>
      <c r="B883" s="76" t="s">
        <v>1918</v>
      </c>
      <c r="C883" s="76" t="s">
        <v>2573</v>
      </c>
      <c r="D883" s="76" t="s">
        <v>2645</v>
      </c>
      <c r="E883" s="76" t="s">
        <v>2646</v>
      </c>
      <c r="F883" s="76" t="s">
        <v>53</v>
      </c>
      <c r="G883" s="76" t="s">
        <v>263</v>
      </c>
      <c r="H883" s="77">
        <v>2.7</v>
      </c>
      <c r="I883" s="75"/>
      <c r="J883" s="76"/>
      <c r="K883" s="75">
        <v>7</v>
      </c>
      <c r="L883" s="75"/>
      <c r="M883" s="75"/>
      <c r="N883" s="75"/>
      <c r="O883" s="75"/>
      <c r="P883" s="75">
        <v>1</v>
      </c>
      <c r="Q883" s="75">
        <v>1</v>
      </c>
      <c r="R883" s="91">
        <v>1.4</v>
      </c>
      <c r="S883" s="108"/>
    </row>
    <row r="884" spans="1:19">
      <c r="A884" s="101">
        <v>879</v>
      </c>
      <c r="B884" s="76" t="s">
        <v>1918</v>
      </c>
      <c r="C884" s="76" t="s">
        <v>2573</v>
      </c>
      <c r="D884" s="76" t="s">
        <v>2647</v>
      </c>
      <c r="E884" s="76" t="s">
        <v>2648</v>
      </c>
      <c r="F884" s="76" t="s">
        <v>53</v>
      </c>
      <c r="G884" s="76" t="s">
        <v>49</v>
      </c>
      <c r="H884" s="77">
        <v>2.1</v>
      </c>
      <c r="I884" s="75"/>
      <c r="J884" s="76"/>
      <c r="K884" s="75">
        <v>18</v>
      </c>
      <c r="L884" s="75"/>
      <c r="M884" s="75"/>
      <c r="N884" s="75"/>
      <c r="O884" s="75"/>
      <c r="P884" s="75">
        <v>1</v>
      </c>
      <c r="Q884" s="75">
        <v>2</v>
      </c>
      <c r="R884" s="91">
        <v>3.2</v>
      </c>
      <c r="S884" s="108"/>
    </row>
    <row r="885" spans="1:19">
      <c r="A885" s="101">
        <v>880</v>
      </c>
      <c r="B885" s="76" t="s">
        <v>1918</v>
      </c>
      <c r="C885" s="76" t="s">
        <v>2573</v>
      </c>
      <c r="D885" s="76" t="s">
        <v>2649</v>
      </c>
      <c r="E885" s="76" t="s">
        <v>2650</v>
      </c>
      <c r="F885" s="76" t="s">
        <v>53</v>
      </c>
      <c r="G885" s="76" t="s">
        <v>258</v>
      </c>
      <c r="H885" s="77">
        <v>1</v>
      </c>
      <c r="I885" s="75">
        <v>100</v>
      </c>
      <c r="J885" s="76"/>
      <c r="K885" s="75">
        <v>10</v>
      </c>
      <c r="L885" s="75"/>
      <c r="M885" s="75"/>
      <c r="N885" s="75"/>
      <c r="O885" s="75"/>
      <c r="P885" s="75">
        <v>1</v>
      </c>
      <c r="Q885" s="75">
        <v>2</v>
      </c>
      <c r="R885" s="91">
        <v>3.5</v>
      </c>
      <c r="S885" s="108"/>
    </row>
    <row r="886" spans="1:19">
      <c r="A886" s="101">
        <v>881</v>
      </c>
      <c r="B886" s="76" t="s">
        <v>1918</v>
      </c>
      <c r="C886" s="76" t="s">
        <v>2573</v>
      </c>
      <c r="D886" s="76" t="s">
        <v>2651</v>
      </c>
      <c r="E886" s="76" t="s">
        <v>2650</v>
      </c>
      <c r="F886" s="76" t="s">
        <v>53</v>
      </c>
      <c r="G886" s="76" t="s">
        <v>79</v>
      </c>
      <c r="H886" s="77">
        <v>0.8</v>
      </c>
      <c r="I886" s="75"/>
      <c r="J886" s="76"/>
      <c r="K886" s="75">
        <v>9</v>
      </c>
      <c r="L886" s="75"/>
      <c r="M886" s="75"/>
      <c r="N886" s="75"/>
      <c r="O886" s="75"/>
      <c r="P886" s="75">
        <v>2</v>
      </c>
      <c r="Q886" s="75"/>
      <c r="R886" s="91">
        <v>1.7</v>
      </c>
      <c r="S886" s="108"/>
    </row>
    <row r="887" spans="1:19">
      <c r="A887" s="101">
        <v>882</v>
      </c>
      <c r="B887" s="76" t="s">
        <v>1918</v>
      </c>
      <c r="C887" s="76" t="s">
        <v>2573</v>
      </c>
      <c r="D887" s="76" t="s">
        <v>2652</v>
      </c>
      <c r="E887" s="76" t="s">
        <v>2653</v>
      </c>
      <c r="F887" s="76" t="s">
        <v>53</v>
      </c>
      <c r="G887" s="76" t="s">
        <v>255</v>
      </c>
      <c r="H887" s="77">
        <v>2.6</v>
      </c>
      <c r="I887" s="75"/>
      <c r="J887" s="76"/>
      <c r="K887" s="75">
        <v>6</v>
      </c>
      <c r="L887" s="75"/>
      <c r="M887" s="75"/>
      <c r="N887" s="75"/>
      <c r="O887" s="75"/>
      <c r="P887" s="75">
        <v>1</v>
      </c>
      <c r="Q887" s="75"/>
      <c r="R887" s="91">
        <v>1.1</v>
      </c>
      <c r="S887" s="108"/>
    </row>
    <row r="888" spans="1:19">
      <c r="A888" s="101">
        <v>883</v>
      </c>
      <c r="B888" s="76" t="s">
        <v>1918</v>
      </c>
      <c r="C888" s="76" t="s">
        <v>2573</v>
      </c>
      <c r="D888" s="76" t="s">
        <v>2652</v>
      </c>
      <c r="E888" s="76" t="s">
        <v>2653</v>
      </c>
      <c r="F888" s="76" t="s">
        <v>346</v>
      </c>
      <c r="G888" s="76" t="s">
        <v>177</v>
      </c>
      <c r="H888" s="77">
        <v>1</v>
      </c>
      <c r="I888" s="75"/>
      <c r="J888" s="76"/>
      <c r="K888" s="75">
        <v>11</v>
      </c>
      <c r="L888" s="75"/>
      <c r="M888" s="75"/>
      <c r="N888" s="75"/>
      <c r="O888" s="75"/>
      <c r="P888" s="75">
        <v>2</v>
      </c>
      <c r="Q888" s="75"/>
      <c r="R888" s="91">
        <v>2</v>
      </c>
      <c r="S888" s="108"/>
    </row>
    <row r="889" spans="1:19">
      <c r="A889" s="101">
        <v>884</v>
      </c>
      <c r="B889" s="76" t="s">
        <v>1918</v>
      </c>
      <c r="C889" s="76" t="s">
        <v>2573</v>
      </c>
      <c r="D889" s="76" t="s">
        <v>2654</v>
      </c>
      <c r="E889" s="76" t="s">
        <v>2655</v>
      </c>
      <c r="F889" s="76" t="s">
        <v>154</v>
      </c>
      <c r="G889" s="76" t="s">
        <v>54</v>
      </c>
      <c r="H889" s="77">
        <v>1.5</v>
      </c>
      <c r="I889" s="75"/>
      <c r="J889" s="76"/>
      <c r="K889" s="75">
        <v>8</v>
      </c>
      <c r="L889" s="75"/>
      <c r="M889" s="75"/>
      <c r="N889" s="75">
        <v>12</v>
      </c>
      <c r="O889" s="75"/>
      <c r="P889" s="75"/>
      <c r="Q889" s="75"/>
      <c r="R889" s="91">
        <v>1.4</v>
      </c>
      <c r="S889" s="108"/>
    </row>
    <row r="890" spans="1:19">
      <c r="A890" s="101">
        <v>885</v>
      </c>
      <c r="B890" s="76" t="s">
        <v>1918</v>
      </c>
      <c r="C890" s="76" t="s">
        <v>2573</v>
      </c>
      <c r="D890" s="76" t="s">
        <v>2656</v>
      </c>
      <c r="E890" s="76" t="s">
        <v>2657</v>
      </c>
      <c r="F890" s="76" t="s">
        <v>53</v>
      </c>
      <c r="G890" s="76" t="s">
        <v>154</v>
      </c>
      <c r="H890" s="77">
        <v>0.3</v>
      </c>
      <c r="I890" s="75"/>
      <c r="J890" s="76"/>
      <c r="K890" s="75">
        <v>1</v>
      </c>
      <c r="L890" s="75"/>
      <c r="M890" s="75"/>
      <c r="N890" s="75"/>
      <c r="O890" s="75"/>
      <c r="P890" s="75"/>
      <c r="Q890" s="75"/>
      <c r="R890" s="91">
        <v>0.1</v>
      </c>
      <c r="S890" s="108"/>
    </row>
    <row r="891" spans="1:19">
      <c r="A891" s="101">
        <v>886</v>
      </c>
      <c r="B891" s="76" t="s">
        <v>1918</v>
      </c>
      <c r="C891" s="76" t="s">
        <v>2573</v>
      </c>
      <c r="D891" s="76" t="s">
        <v>2658</v>
      </c>
      <c r="E891" s="76" t="s">
        <v>2659</v>
      </c>
      <c r="F891" s="76" t="s">
        <v>53</v>
      </c>
      <c r="G891" s="76" t="s">
        <v>154</v>
      </c>
      <c r="H891" s="77">
        <v>0.3</v>
      </c>
      <c r="I891" s="75"/>
      <c r="J891" s="76"/>
      <c r="K891" s="75">
        <v>6</v>
      </c>
      <c r="L891" s="75"/>
      <c r="M891" s="75"/>
      <c r="N891" s="75"/>
      <c r="O891" s="75"/>
      <c r="P891" s="75"/>
      <c r="Q891" s="75">
        <v>1</v>
      </c>
      <c r="R891" s="91">
        <v>1.1</v>
      </c>
      <c r="S891" s="108"/>
    </row>
    <row r="892" spans="1:19">
      <c r="A892" s="101">
        <v>887</v>
      </c>
      <c r="B892" s="76" t="s">
        <v>1918</v>
      </c>
      <c r="C892" s="76" t="s">
        <v>2573</v>
      </c>
      <c r="D892" s="76" t="s">
        <v>2660</v>
      </c>
      <c r="E892" s="76" t="s">
        <v>2661</v>
      </c>
      <c r="F892" s="76" t="s">
        <v>53</v>
      </c>
      <c r="G892" s="76" t="s">
        <v>128</v>
      </c>
      <c r="H892" s="77">
        <v>1.7</v>
      </c>
      <c r="I892" s="75">
        <v>200</v>
      </c>
      <c r="J892" s="76"/>
      <c r="K892" s="75">
        <v>8</v>
      </c>
      <c r="L892" s="75"/>
      <c r="M892" s="75"/>
      <c r="N892" s="75"/>
      <c r="O892" s="75"/>
      <c r="P892" s="75"/>
      <c r="Q892" s="75">
        <v>1</v>
      </c>
      <c r="R892" s="91">
        <v>4.3</v>
      </c>
      <c r="S892" s="108"/>
    </row>
    <row r="893" spans="1:19">
      <c r="A893" s="101">
        <v>888</v>
      </c>
      <c r="B893" s="76" t="s">
        <v>1918</v>
      </c>
      <c r="C893" s="76" t="s">
        <v>2573</v>
      </c>
      <c r="D893" s="76" t="s">
        <v>2660</v>
      </c>
      <c r="E893" s="76" t="s">
        <v>2661</v>
      </c>
      <c r="F893" s="76" t="s">
        <v>188</v>
      </c>
      <c r="G893" s="76" t="s">
        <v>151</v>
      </c>
      <c r="H893" s="77">
        <v>0.5</v>
      </c>
      <c r="I893" s="75"/>
      <c r="J893" s="76"/>
      <c r="K893" s="75">
        <v>4</v>
      </c>
      <c r="L893" s="75"/>
      <c r="M893" s="75"/>
      <c r="N893" s="75"/>
      <c r="O893" s="75"/>
      <c r="P893" s="75"/>
      <c r="Q893" s="75">
        <v>1</v>
      </c>
      <c r="R893" s="91">
        <v>0.8</v>
      </c>
      <c r="S893" s="108"/>
    </row>
    <row r="894" spans="1:19">
      <c r="A894" s="101">
        <v>889</v>
      </c>
      <c r="B894" s="76" t="s">
        <v>1918</v>
      </c>
      <c r="C894" s="76" t="s">
        <v>2573</v>
      </c>
      <c r="D894" s="76" t="s">
        <v>2662</v>
      </c>
      <c r="E894" s="76" t="s">
        <v>2663</v>
      </c>
      <c r="F894" s="76" t="s">
        <v>53</v>
      </c>
      <c r="G894" s="76" t="s">
        <v>163</v>
      </c>
      <c r="H894" s="77">
        <v>1.1</v>
      </c>
      <c r="I894" s="75">
        <v>210</v>
      </c>
      <c r="J894" s="76"/>
      <c r="K894" s="75">
        <v>4</v>
      </c>
      <c r="L894" s="75"/>
      <c r="M894" s="75"/>
      <c r="N894" s="75"/>
      <c r="O894" s="75"/>
      <c r="P894" s="75">
        <v>1</v>
      </c>
      <c r="Q894" s="75">
        <v>1</v>
      </c>
      <c r="R894" s="91">
        <v>4</v>
      </c>
      <c r="S894" s="108"/>
    </row>
    <row r="895" spans="1:19">
      <c r="A895" s="101">
        <v>890</v>
      </c>
      <c r="B895" s="76" t="s">
        <v>1918</v>
      </c>
      <c r="C895" s="76" t="s">
        <v>2573</v>
      </c>
      <c r="D895" s="76" t="s">
        <v>2664</v>
      </c>
      <c r="E895" s="76" t="s">
        <v>2665</v>
      </c>
      <c r="F895" s="76" t="s">
        <v>53</v>
      </c>
      <c r="G895" s="76" t="s">
        <v>258</v>
      </c>
      <c r="H895" s="77">
        <v>1</v>
      </c>
      <c r="I895" s="75"/>
      <c r="J895" s="76"/>
      <c r="K895" s="75">
        <v>4</v>
      </c>
      <c r="L895" s="75"/>
      <c r="M895" s="75"/>
      <c r="N895" s="75"/>
      <c r="O895" s="75"/>
      <c r="P895" s="75"/>
      <c r="Q895" s="75">
        <v>1</v>
      </c>
      <c r="R895" s="91">
        <v>0.8</v>
      </c>
      <c r="S895" s="108"/>
    </row>
    <row r="896" spans="1:19">
      <c r="A896" s="101">
        <v>891</v>
      </c>
      <c r="B896" s="76" t="s">
        <v>1918</v>
      </c>
      <c r="C896" s="76" t="s">
        <v>2573</v>
      </c>
      <c r="D896" s="76" t="s">
        <v>2666</v>
      </c>
      <c r="E896" s="76" t="s">
        <v>2667</v>
      </c>
      <c r="F896" s="76" t="s">
        <v>53</v>
      </c>
      <c r="G896" s="76" t="s">
        <v>54</v>
      </c>
      <c r="H896" s="77">
        <v>1.8</v>
      </c>
      <c r="I896" s="75">
        <v>1000</v>
      </c>
      <c r="J896" s="76"/>
      <c r="K896" s="75">
        <v>4</v>
      </c>
      <c r="L896" s="75"/>
      <c r="M896" s="75"/>
      <c r="N896" s="75"/>
      <c r="O896" s="75"/>
      <c r="P896" s="75"/>
      <c r="Q896" s="75">
        <v>1</v>
      </c>
      <c r="R896" s="91">
        <v>15.3</v>
      </c>
      <c r="S896" s="108"/>
    </row>
    <row r="897" spans="1:19">
      <c r="A897" s="101">
        <v>892</v>
      </c>
      <c r="B897" s="76" t="s">
        <v>1918</v>
      </c>
      <c r="C897" s="76" t="s">
        <v>2573</v>
      </c>
      <c r="D897" s="76" t="s">
        <v>2668</v>
      </c>
      <c r="E897" s="76" t="s">
        <v>2669</v>
      </c>
      <c r="F897" s="76" t="s">
        <v>53</v>
      </c>
      <c r="G897" s="76" t="s">
        <v>635</v>
      </c>
      <c r="H897" s="77">
        <v>2</v>
      </c>
      <c r="I897" s="75">
        <v>150</v>
      </c>
      <c r="J897" s="76"/>
      <c r="K897" s="75">
        <v>5</v>
      </c>
      <c r="L897" s="75"/>
      <c r="M897" s="75"/>
      <c r="N897" s="75"/>
      <c r="O897" s="75"/>
      <c r="P897" s="75">
        <v>1</v>
      </c>
      <c r="Q897" s="75"/>
      <c r="R897" s="91">
        <v>3.1</v>
      </c>
      <c r="S897" s="108"/>
    </row>
    <row r="898" spans="1:19">
      <c r="A898" s="101">
        <v>893</v>
      </c>
      <c r="B898" s="76" t="s">
        <v>1918</v>
      </c>
      <c r="C898" s="76" t="s">
        <v>2573</v>
      </c>
      <c r="D898" s="76" t="s">
        <v>2670</v>
      </c>
      <c r="E898" s="76" t="s">
        <v>2671</v>
      </c>
      <c r="F898" s="76" t="s">
        <v>53</v>
      </c>
      <c r="G898" s="76" t="s">
        <v>258</v>
      </c>
      <c r="H898" s="77">
        <v>1</v>
      </c>
      <c r="I898" s="75"/>
      <c r="J898" s="76"/>
      <c r="K898" s="75">
        <v>10</v>
      </c>
      <c r="L898" s="75"/>
      <c r="M898" s="75"/>
      <c r="N898" s="75"/>
      <c r="O898" s="75"/>
      <c r="P898" s="75"/>
      <c r="Q898" s="75">
        <v>2</v>
      </c>
      <c r="R898" s="91">
        <v>1.9</v>
      </c>
      <c r="S898" s="108"/>
    </row>
    <row r="899" spans="1:19">
      <c r="A899" s="101">
        <v>894</v>
      </c>
      <c r="B899" s="76" t="s">
        <v>1918</v>
      </c>
      <c r="C899" s="76" t="s">
        <v>2573</v>
      </c>
      <c r="D899" s="76" t="s">
        <v>2672</v>
      </c>
      <c r="E899" s="76" t="s">
        <v>2673</v>
      </c>
      <c r="F899" s="76" t="s">
        <v>53</v>
      </c>
      <c r="G899" s="76" t="s">
        <v>996</v>
      </c>
      <c r="H899" s="77">
        <v>2.8</v>
      </c>
      <c r="I899" s="75"/>
      <c r="J899" s="76"/>
      <c r="K899" s="75">
        <v>15</v>
      </c>
      <c r="L899" s="75"/>
      <c r="M899" s="75"/>
      <c r="N899" s="75"/>
      <c r="O899" s="75"/>
      <c r="P899" s="75">
        <v>1</v>
      </c>
      <c r="Q899" s="75"/>
      <c r="R899" s="91">
        <v>2.4</v>
      </c>
      <c r="S899" s="108"/>
    </row>
    <row r="900" spans="1:19">
      <c r="A900" s="101">
        <v>895</v>
      </c>
      <c r="B900" s="76" t="s">
        <v>1918</v>
      </c>
      <c r="C900" s="76" t="s">
        <v>2573</v>
      </c>
      <c r="D900" s="76" t="s">
        <v>2672</v>
      </c>
      <c r="E900" s="76" t="s">
        <v>2673</v>
      </c>
      <c r="F900" s="76" t="s">
        <v>346</v>
      </c>
      <c r="G900" s="76" t="s">
        <v>177</v>
      </c>
      <c r="H900" s="77">
        <v>1</v>
      </c>
      <c r="I900" s="75">
        <v>80</v>
      </c>
      <c r="J900" s="76"/>
      <c r="K900" s="75">
        <v>3</v>
      </c>
      <c r="L900" s="75"/>
      <c r="M900" s="75"/>
      <c r="N900" s="75"/>
      <c r="O900" s="75"/>
      <c r="P900" s="75"/>
      <c r="Q900" s="75"/>
      <c r="R900" s="91">
        <v>1.6</v>
      </c>
      <c r="S900" s="108"/>
    </row>
    <row r="901" spans="1:19">
      <c r="A901" s="101">
        <v>896</v>
      </c>
      <c r="B901" s="76" t="s">
        <v>1918</v>
      </c>
      <c r="C901" s="76" t="s">
        <v>2573</v>
      </c>
      <c r="D901" s="76" t="s">
        <v>2674</v>
      </c>
      <c r="E901" s="76" t="s">
        <v>2675</v>
      </c>
      <c r="F901" s="76" t="s">
        <v>53</v>
      </c>
      <c r="G901" s="76" t="s">
        <v>128</v>
      </c>
      <c r="H901" s="77">
        <v>1.7</v>
      </c>
      <c r="I901" s="75">
        <v>1800</v>
      </c>
      <c r="J901" s="76"/>
      <c r="K901" s="75">
        <v>2</v>
      </c>
      <c r="L901" s="75"/>
      <c r="M901" s="75"/>
      <c r="N901" s="75"/>
      <c r="O901" s="75"/>
      <c r="P901" s="75"/>
      <c r="Q901" s="75">
        <v>1</v>
      </c>
      <c r="R901" s="91">
        <v>26.6</v>
      </c>
      <c r="S901" s="108"/>
    </row>
    <row r="902" spans="1:19">
      <c r="A902" s="101">
        <v>897</v>
      </c>
      <c r="B902" s="76" t="s">
        <v>1918</v>
      </c>
      <c r="C902" s="76" t="s">
        <v>2573</v>
      </c>
      <c r="D902" s="76" t="s">
        <v>2676</v>
      </c>
      <c r="E902" s="76" t="s">
        <v>2677</v>
      </c>
      <c r="F902" s="76" t="s">
        <v>100</v>
      </c>
      <c r="G902" s="76" t="s">
        <v>258</v>
      </c>
      <c r="H902" s="77">
        <v>1.1</v>
      </c>
      <c r="I902" s="75"/>
      <c r="J902" s="76"/>
      <c r="K902" s="75">
        <v>8</v>
      </c>
      <c r="L902" s="75"/>
      <c r="M902" s="75"/>
      <c r="N902" s="75"/>
      <c r="O902" s="75"/>
      <c r="P902" s="75"/>
      <c r="Q902" s="75">
        <v>2</v>
      </c>
      <c r="R902" s="91">
        <v>1.6</v>
      </c>
      <c r="S902" s="108"/>
    </row>
    <row r="903" spans="1:19">
      <c r="A903" s="101">
        <v>898</v>
      </c>
      <c r="B903" s="76" t="s">
        <v>1918</v>
      </c>
      <c r="C903" s="76" t="s">
        <v>2573</v>
      </c>
      <c r="D903" s="76" t="s">
        <v>2678</v>
      </c>
      <c r="E903" s="76" t="s">
        <v>2679</v>
      </c>
      <c r="F903" s="76" t="s">
        <v>53</v>
      </c>
      <c r="G903" s="76" t="s">
        <v>54</v>
      </c>
      <c r="H903" s="77">
        <v>1.8</v>
      </c>
      <c r="I903" s="75">
        <v>230</v>
      </c>
      <c r="J903" s="76"/>
      <c r="K903" s="75">
        <v>4</v>
      </c>
      <c r="L903" s="75"/>
      <c r="M903" s="75"/>
      <c r="N903" s="75"/>
      <c r="O903" s="75"/>
      <c r="P903" s="75"/>
      <c r="Q903" s="75"/>
      <c r="R903" s="91">
        <v>3.9</v>
      </c>
      <c r="S903" s="108"/>
    </row>
    <row r="904" spans="1:19">
      <c r="A904" s="101">
        <v>899</v>
      </c>
      <c r="B904" s="76" t="s">
        <v>1918</v>
      </c>
      <c r="C904" s="76" t="s">
        <v>2573</v>
      </c>
      <c r="D904" s="76" t="s">
        <v>2680</v>
      </c>
      <c r="E904" s="76" t="s">
        <v>2681</v>
      </c>
      <c r="F904" s="76" t="s">
        <v>154</v>
      </c>
      <c r="G904" s="76" t="s">
        <v>263</v>
      </c>
      <c r="H904" s="77">
        <v>2.4</v>
      </c>
      <c r="I904" s="75"/>
      <c r="J904" s="76"/>
      <c r="K904" s="75">
        <v>14</v>
      </c>
      <c r="L904" s="75"/>
      <c r="M904" s="75"/>
      <c r="N904" s="75"/>
      <c r="O904" s="75"/>
      <c r="P904" s="75"/>
      <c r="Q904" s="75"/>
      <c r="R904" s="91">
        <v>2.1</v>
      </c>
      <c r="S904" s="108"/>
    </row>
    <row r="905" spans="1:19">
      <c r="A905" s="101">
        <v>900</v>
      </c>
      <c r="B905" s="76" t="s">
        <v>1918</v>
      </c>
      <c r="C905" s="76" t="s">
        <v>2573</v>
      </c>
      <c r="D905" s="76" t="s">
        <v>2682</v>
      </c>
      <c r="E905" s="76" t="s">
        <v>2683</v>
      </c>
      <c r="F905" s="76" t="s">
        <v>75</v>
      </c>
      <c r="G905" s="76" t="s">
        <v>79</v>
      </c>
      <c r="H905" s="77">
        <v>0.7</v>
      </c>
      <c r="I905" s="75"/>
      <c r="J905" s="76"/>
      <c r="K905" s="75">
        <v>2</v>
      </c>
      <c r="L905" s="75"/>
      <c r="M905" s="75"/>
      <c r="N905" s="75"/>
      <c r="O905" s="75"/>
      <c r="P905" s="75"/>
      <c r="Q905" s="75"/>
      <c r="R905" s="91">
        <v>0.3</v>
      </c>
      <c r="S905" s="108"/>
    </row>
    <row r="906" spans="1:19">
      <c r="A906" s="101">
        <v>901</v>
      </c>
      <c r="B906" s="76" t="s">
        <v>1918</v>
      </c>
      <c r="C906" s="76" t="s">
        <v>2573</v>
      </c>
      <c r="D906" s="76" t="s">
        <v>2684</v>
      </c>
      <c r="E906" s="76" t="s">
        <v>2685</v>
      </c>
      <c r="F906" s="76" t="s">
        <v>100</v>
      </c>
      <c r="G906" s="76" t="s">
        <v>996</v>
      </c>
      <c r="H906" s="77">
        <v>2.9</v>
      </c>
      <c r="I906" s="75">
        <v>160</v>
      </c>
      <c r="J906" s="76"/>
      <c r="K906" s="75">
        <v>12</v>
      </c>
      <c r="L906" s="75"/>
      <c r="M906" s="75"/>
      <c r="N906" s="75"/>
      <c r="O906" s="75"/>
      <c r="P906" s="75"/>
      <c r="Q906" s="75"/>
      <c r="R906" s="91">
        <v>4.1</v>
      </c>
      <c r="S906" s="108"/>
    </row>
    <row r="907" spans="1:19">
      <c r="A907" s="101">
        <v>902</v>
      </c>
      <c r="B907" s="76" t="s">
        <v>1918</v>
      </c>
      <c r="C907" s="76" t="s">
        <v>2573</v>
      </c>
      <c r="D907" s="76" t="s">
        <v>2686</v>
      </c>
      <c r="E907" s="76" t="s">
        <v>2687</v>
      </c>
      <c r="F907" s="76" t="s">
        <v>53</v>
      </c>
      <c r="G907" s="76" t="s">
        <v>154</v>
      </c>
      <c r="H907" s="77">
        <v>0.3</v>
      </c>
      <c r="I907" s="75"/>
      <c r="J907" s="76"/>
      <c r="K907" s="75">
        <v>1</v>
      </c>
      <c r="L907" s="75"/>
      <c r="M907" s="75"/>
      <c r="N907" s="75"/>
      <c r="O907" s="75"/>
      <c r="P907" s="75"/>
      <c r="Q907" s="75"/>
      <c r="R907" s="91">
        <v>0.1</v>
      </c>
      <c r="S907" s="108"/>
    </row>
    <row r="908" spans="1:19">
      <c r="A908" s="101">
        <v>903</v>
      </c>
      <c r="B908" s="76" t="s">
        <v>1918</v>
      </c>
      <c r="C908" s="76" t="s">
        <v>2573</v>
      </c>
      <c r="D908" s="76" t="s">
        <v>2688</v>
      </c>
      <c r="E908" s="76" t="s">
        <v>2689</v>
      </c>
      <c r="F908" s="76" t="s">
        <v>100</v>
      </c>
      <c r="G908" s="76" t="s">
        <v>106</v>
      </c>
      <c r="H908" s="77">
        <v>1.5</v>
      </c>
      <c r="I908" s="75"/>
      <c r="J908" s="76"/>
      <c r="K908" s="75">
        <v>11</v>
      </c>
      <c r="L908" s="75"/>
      <c r="M908" s="75"/>
      <c r="N908" s="75"/>
      <c r="O908" s="75"/>
      <c r="P908" s="75"/>
      <c r="Q908" s="75"/>
      <c r="R908" s="91">
        <v>1.6</v>
      </c>
      <c r="S908" s="108"/>
    </row>
    <row r="909" spans="1:19">
      <c r="A909" s="101">
        <v>904</v>
      </c>
      <c r="B909" s="76" t="s">
        <v>1918</v>
      </c>
      <c r="C909" s="76" t="s">
        <v>2573</v>
      </c>
      <c r="D909" s="76" t="s">
        <v>2690</v>
      </c>
      <c r="E909" s="76" t="s">
        <v>2608</v>
      </c>
      <c r="F909" s="76" t="s">
        <v>100</v>
      </c>
      <c r="G909" s="76" t="s">
        <v>106</v>
      </c>
      <c r="H909" s="77">
        <v>1.5</v>
      </c>
      <c r="I909" s="75"/>
      <c r="J909" s="76"/>
      <c r="K909" s="75">
        <v>9</v>
      </c>
      <c r="L909" s="75"/>
      <c r="M909" s="75"/>
      <c r="N909" s="75"/>
      <c r="O909" s="75"/>
      <c r="P909" s="75"/>
      <c r="Q909" s="75"/>
      <c r="R909" s="91">
        <v>1.3</v>
      </c>
      <c r="S909" s="108"/>
    </row>
    <row r="910" spans="1:19">
      <c r="A910" s="101">
        <v>905</v>
      </c>
      <c r="B910" s="76" t="s">
        <v>1918</v>
      </c>
      <c r="C910" s="76" t="s">
        <v>2573</v>
      </c>
      <c r="D910" s="76" t="s">
        <v>2691</v>
      </c>
      <c r="E910" s="76" t="s">
        <v>194</v>
      </c>
      <c r="F910" s="76" t="s">
        <v>100</v>
      </c>
      <c r="G910" s="76" t="s">
        <v>263</v>
      </c>
      <c r="H910" s="77">
        <v>2.8</v>
      </c>
      <c r="I910" s="75"/>
      <c r="J910" s="76"/>
      <c r="K910" s="75">
        <v>15</v>
      </c>
      <c r="L910" s="75"/>
      <c r="M910" s="75"/>
      <c r="N910" s="75"/>
      <c r="O910" s="75"/>
      <c r="P910" s="75">
        <v>3</v>
      </c>
      <c r="Q910" s="75">
        <v>1</v>
      </c>
      <c r="R910" s="91">
        <v>2.9</v>
      </c>
      <c r="S910" s="108"/>
    </row>
    <row r="911" spans="1:19">
      <c r="A911" s="101">
        <v>906</v>
      </c>
      <c r="B911" s="76" t="s">
        <v>1918</v>
      </c>
      <c r="C911" s="76" t="s">
        <v>2573</v>
      </c>
      <c r="D911" s="76" t="s">
        <v>2691</v>
      </c>
      <c r="E911" s="76" t="s">
        <v>194</v>
      </c>
      <c r="F911" s="76" t="s">
        <v>124</v>
      </c>
      <c r="G911" s="76" t="s">
        <v>278</v>
      </c>
      <c r="H911" s="77">
        <v>0.5</v>
      </c>
      <c r="I911" s="75"/>
      <c r="J911" s="76"/>
      <c r="K911" s="75">
        <v>2</v>
      </c>
      <c r="L911" s="75"/>
      <c r="M911" s="75"/>
      <c r="N911" s="75"/>
      <c r="O911" s="75"/>
      <c r="P911" s="75"/>
      <c r="Q911" s="75"/>
      <c r="R911" s="91">
        <v>0.3</v>
      </c>
      <c r="S911" s="108"/>
    </row>
    <row r="912" spans="1:19">
      <c r="A912" s="101">
        <v>907</v>
      </c>
      <c r="B912" s="76" t="s">
        <v>1918</v>
      </c>
      <c r="C912" s="76" t="s">
        <v>2573</v>
      </c>
      <c r="D912" s="76" t="s">
        <v>2692</v>
      </c>
      <c r="E912" s="76" t="s">
        <v>1044</v>
      </c>
      <c r="F912" s="76" t="s">
        <v>53</v>
      </c>
      <c r="G912" s="76" t="s">
        <v>49</v>
      </c>
      <c r="H912" s="77">
        <v>2.1</v>
      </c>
      <c r="I912" s="75"/>
      <c r="J912" s="76"/>
      <c r="K912" s="75">
        <v>6</v>
      </c>
      <c r="L912" s="75"/>
      <c r="M912" s="75"/>
      <c r="N912" s="75"/>
      <c r="O912" s="75"/>
      <c r="P912" s="75"/>
      <c r="Q912" s="75">
        <v>1</v>
      </c>
      <c r="R912" s="91">
        <v>1.1</v>
      </c>
      <c r="S912" s="108"/>
    </row>
    <row r="913" spans="1:19">
      <c r="A913" s="101">
        <v>908</v>
      </c>
      <c r="B913" s="76" t="s">
        <v>1918</v>
      </c>
      <c r="C913" s="76" t="s">
        <v>2573</v>
      </c>
      <c r="D913" s="76" t="s">
        <v>2693</v>
      </c>
      <c r="E913" s="76" t="s">
        <v>2694</v>
      </c>
      <c r="F913" s="76" t="s">
        <v>53</v>
      </c>
      <c r="G913" s="76" t="s">
        <v>83</v>
      </c>
      <c r="H913" s="77">
        <v>1.3</v>
      </c>
      <c r="I913" s="75"/>
      <c r="J913" s="76"/>
      <c r="K913" s="75">
        <v>3</v>
      </c>
      <c r="L913" s="75"/>
      <c r="M913" s="75"/>
      <c r="N913" s="75"/>
      <c r="O913" s="75"/>
      <c r="P913" s="75"/>
      <c r="Q913" s="75">
        <v>1</v>
      </c>
      <c r="R913" s="91">
        <v>0.6</v>
      </c>
      <c r="S913" s="108"/>
    </row>
    <row r="914" spans="1:19">
      <c r="A914" s="101">
        <v>909</v>
      </c>
      <c r="B914" s="76" t="s">
        <v>1918</v>
      </c>
      <c r="C914" s="76" t="s">
        <v>2573</v>
      </c>
      <c r="D914" s="76" t="s">
        <v>2695</v>
      </c>
      <c r="E914" s="76" t="s">
        <v>2696</v>
      </c>
      <c r="F914" s="76" t="s">
        <v>53</v>
      </c>
      <c r="G914" s="76" t="s">
        <v>54</v>
      </c>
      <c r="H914" s="77">
        <v>1.8</v>
      </c>
      <c r="I914" s="75"/>
      <c r="J914" s="76"/>
      <c r="K914" s="75">
        <v>10</v>
      </c>
      <c r="L914" s="75"/>
      <c r="M914" s="75"/>
      <c r="N914" s="75"/>
      <c r="O914" s="75"/>
      <c r="P914" s="75"/>
      <c r="Q914" s="75">
        <v>1</v>
      </c>
      <c r="R914" s="91">
        <v>1.7</v>
      </c>
      <c r="S914" s="108"/>
    </row>
    <row r="915" spans="1:19">
      <c r="A915" s="101">
        <v>910</v>
      </c>
      <c r="B915" s="76" t="s">
        <v>1918</v>
      </c>
      <c r="C915" s="76" t="s">
        <v>2573</v>
      </c>
      <c r="D915" s="76" t="s">
        <v>2695</v>
      </c>
      <c r="E915" s="76" t="s">
        <v>2696</v>
      </c>
      <c r="F915" s="76" t="s">
        <v>635</v>
      </c>
      <c r="G915" s="76" t="s">
        <v>143</v>
      </c>
      <c r="H915" s="77">
        <v>1.3</v>
      </c>
      <c r="I915" s="75"/>
      <c r="J915" s="76"/>
      <c r="K915" s="75">
        <v>4</v>
      </c>
      <c r="L915" s="75"/>
      <c r="M915" s="75"/>
      <c r="N915" s="75"/>
      <c r="O915" s="75"/>
      <c r="P915" s="75"/>
      <c r="Q915" s="75"/>
      <c r="R915" s="91">
        <v>0.6</v>
      </c>
      <c r="S915" s="108"/>
    </row>
    <row r="916" spans="1:19">
      <c r="A916" s="101">
        <v>911</v>
      </c>
      <c r="B916" s="76" t="s">
        <v>1918</v>
      </c>
      <c r="C916" s="76" t="s">
        <v>2573</v>
      </c>
      <c r="D916" s="76" t="s">
        <v>2697</v>
      </c>
      <c r="E916" s="76" t="s">
        <v>2698</v>
      </c>
      <c r="F916" s="76" t="s">
        <v>53</v>
      </c>
      <c r="G916" s="76" t="s">
        <v>255</v>
      </c>
      <c r="H916" s="77">
        <v>2.6</v>
      </c>
      <c r="I916" s="75"/>
      <c r="J916" s="76"/>
      <c r="K916" s="76">
        <v>9</v>
      </c>
      <c r="L916" s="75"/>
      <c r="M916" s="75"/>
      <c r="N916" s="75"/>
      <c r="O916" s="75"/>
      <c r="P916" s="75"/>
      <c r="Q916" s="76">
        <v>1</v>
      </c>
      <c r="R916" s="91">
        <v>1.5</v>
      </c>
      <c r="S916" s="108"/>
    </row>
    <row r="917" spans="1:19">
      <c r="A917" s="101">
        <v>912</v>
      </c>
      <c r="B917" s="76" t="s">
        <v>1918</v>
      </c>
      <c r="C917" s="76" t="s">
        <v>2573</v>
      </c>
      <c r="D917" s="76" t="s">
        <v>2699</v>
      </c>
      <c r="E917" s="76" t="s">
        <v>2700</v>
      </c>
      <c r="F917" s="76" t="s">
        <v>53</v>
      </c>
      <c r="G917" s="76" t="s">
        <v>154</v>
      </c>
      <c r="H917" s="77">
        <v>0.3</v>
      </c>
      <c r="I917" s="75"/>
      <c r="J917" s="76"/>
      <c r="K917" s="76">
        <v>4</v>
      </c>
      <c r="L917" s="75"/>
      <c r="M917" s="75"/>
      <c r="N917" s="75"/>
      <c r="O917" s="75"/>
      <c r="P917" s="75"/>
      <c r="Q917" s="76"/>
      <c r="R917" s="91">
        <v>0.6</v>
      </c>
      <c r="S917" s="108"/>
    </row>
    <row r="918" spans="1:19">
      <c r="A918" s="101">
        <v>913</v>
      </c>
      <c r="B918" s="76" t="s">
        <v>1918</v>
      </c>
      <c r="C918" s="76" t="s">
        <v>2573</v>
      </c>
      <c r="D918" s="76" t="s">
        <v>2701</v>
      </c>
      <c r="E918" s="76" t="s">
        <v>2702</v>
      </c>
      <c r="F918" s="76" t="s">
        <v>53</v>
      </c>
      <c r="G918" s="76" t="s">
        <v>258</v>
      </c>
      <c r="H918" s="77">
        <v>1</v>
      </c>
      <c r="I918" s="75"/>
      <c r="J918" s="76"/>
      <c r="K918" s="76">
        <v>3</v>
      </c>
      <c r="L918" s="75"/>
      <c r="M918" s="75"/>
      <c r="N918" s="75"/>
      <c r="O918" s="75"/>
      <c r="P918" s="75"/>
      <c r="Q918" s="76"/>
      <c r="R918" s="91">
        <v>0.4</v>
      </c>
      <c r="S918" s="108"/>
    </row>
    <row r="919" spans="1:19">
      <c r="A919" s="101">
        <v>914</v>
      </c>
      <c r="B919" s="76" t="s">
        <v>1918</v>
      </c>
      <c r="C919" s="76" t="s">
        <v>2573</v>
      </c>
      <c r="D919" s="76" t="s">
        <v>2703</v>
      </c>
      <c r="E919" s="76" t="s">
        <v>2704</v>
      </c>
      <c r="F919" s="76" t="s">
        <v>53</v>
      </c>
      <c r="G919" s="76" t="s">
        <v>996</v>
      </c>
      <c r="H919" s="77">
        <v>2.8</v>
      </c>
      <c r="I919" s="75"/>
      <c r="J919" s="76"/>
      <c r="K919" s="76">
        <v>14</v>
      </c>
      <c r="L919" s="75"/>
      <c r="M919" s="75"/>
      <c r="N919" s="75"/>
      <c r="O919" s="75"/>
      <c r="P919" s="75"/>
      <c r="Q919" s="76">
        <v>1</v>
      </c>
      <c r="R919" s="91">
        <v>2.3</v>
      </c>
      <c r="S919" s="108"/>
    </row>
    <row r="920" spans="1:19">
      <c r="A920" s="101">
        <v>915</v>
      </c>
      <c r="B920" s="76" t="s">
        <v>1918</v>
      </c>
      <c r="C920" s="76" t="s">
        <v>2573</v>
      </c>
      <c r="D920" s="76" t="s">
        <v>2703</v>
      </c>
      <c r="E920" s="76" t="s">
        <v>2704</v>
      </c>
      <c r="F920" s="76" t="s">
        <v>183</v>
      </c>
      <c r="G920" s="76" t="s">
        <v>177</v>
      </c>
      <c r="H920" s="77">
        <v>0.9</v>
      </c>
      <c r="I920" s="76">
        <v>280</v>
      </c>
      <c r="J920" s="76"/>
      <c r="K920" s="76">
        <v>2</v>
      </c>
      <c r="L920" s="75"/>
      <c r="M920" s="75"/>
      <c r="N920" s="75"/>
      <c r="O920" s="75"/>
      <c r="P920" s="75"/>
      <c r="Q920" s="76">
        <v>1</v>
      </c>
      <c r="R920" s="91">
        <v>4.6</v>
      </c>
      <c r="S920" s="108"/>
    </row>
    <row r="921" spans="1:19">
      <c r="A921" s="101">
        <v>916</v>
      </c>
      <c r="B921" s="76" t="s">
        <v>1918</v>
      </c>
      <c r="C921" s="76" t="s">
        <v>2573</v>
      </c>
      <c r="D921" s="76" t="s">
        <v>2705</v>
      </c>
      <c r="E921" s="76" t="s">
        <v>2706</v>
      </c>
      <c r="F921" s="76" t="s">
        <v>53</v>
      </c>
      <c r="G921" s="76" t="s">
        <v>996</v>
      </c>
      <c r="H921" s="77">
        <v>2.8</v>
      </c>
      <c r="I921" s="76"/>
      <c r="J921" s="76"/>
      <c r="K921" s="76">
        <v>14</v>
      </c>
      <c r="L921" s="75"/>
      <c r="M921" s="75"/>
      <c r="N921" s="75"/>
      <c r="O921" s="75"/>
      <c r="P921" s="75"/>
      <c r="Q921" s="76">
        <v>1</v>
      </c>
      <c r="R921" s="91">
        <v>2.3</v>
      </c>
      <c r="S921" s="108"/>
    </row>
    <row r="922" spans="1:19">
      <c r="A922" s="101">
        <v>917</v>
      </c>
      <c r="B922" s="76" t="s">
        <v>1918</v>
      </c>
      <c r="C922" s="76" t="s">
        <v>2573</v>
      </c>
      <c r="D922" s="76" t="s">
        <v>2705</v>
      </c>
      <c r="E922" s="76" t="s">
        <v>2706</v>
      </c>
      <c r="F922" s="76" t="s">
        <v>124</v>
      </c>
      <c r="G922" s="76" t="s">
        <v>1670</v>
      </c>
      <c r="H922" s="77">
        <v>0.8</v>
      </c>
      <c r="I922" s="76"/>
      <c r="J922" s="76"/>
      <c r="K922" s="76">
        <v>4</v>
      </c>
      <c r="L922" s="75"/>
      <c r="M922" s="75"/>
      <c r="N922" s="76">
        <v>4</v>
      </c>
      <c r="O922" s="76"/>
      <c r="P922" s="75"/>
      <c r="Q922" s="76">
        <v>1</v>
      </c>
      <c r="R922" s="91">
        <v>0.9</v>
      </c>
      <c r="S922" s="108"/>
    </row>
    <row r="923" spans="1:19">
      <c r="A923" s="101">
        <v>918</v>
      </c>
      <c r="B923" s="76" t="s">
        <v>1918</v>
      </c>
      <c r="C923" s="76" t="s">
        <v>2573</v>
      </c>
      <c r="D923" s="76" t="s">
        <v>2707</v>
      </c>
      <c r="E923" s="76" t="s">
        <v>2708</v>
      </c>
      <c r="F923" s="76" t="s">
        <v>53</v>
      </c>
      <c r="G923" s="76" t="s">
        <v>128</v>
      </c>
      <c r="H923" s="77">
        <v>1.7</v>
      </c>
      <c r="I923" s="76"/>
      <c r="J923" s="76"/>
      <c r="K923" s="76">
        <v>4</v>
      </c>
      <c r="L923" s="75"/>
      <c r="M923" s="75"/>
      <c r="N923" s="76"/>
      <c r="O923" s="76"/>
      <c r="P923" s="75"/>
      <c r="Q923" s="76">
        <v>2</v>
      </c>
      <c r="R923" s="91">
        <v>1</v>
      </c>
      <c r="S923" s="108"/>
    </row>
    <row r="924" spans="1:19">
      <c r="A924" s="101">
        <v>919</v>
      </c>
      <c r="B924" s="76" t="s">
        <v>1918</v>
      </c>
      <c r="C924" s="76" t="s">
        <v>2573</v>
      </c>
      <c r="D924" s="76" t="s">
        <v>2709</v>
      </c>
      <c r="E924" s="76" t="s">
        <v>2710</v>
      </c>
      <c r="F924" s="76" t="s">
        <v>100</v>
      </c>
      <c r="G924" s="76" t="s">
        <v>54</v>
      </c>
      <c r="H924" s="77">
        <v>1.9</v>
      </c>
      <c r="I924" s="76"/>
      <c r="J924" s="76"/>
      <c r="K924" s="76">
        <v>8</v>
      </c>
      <c r="L924" s="75"/>
      <c r="M924" s="75"/>
      <c r="N924" s="76"/>
      <c r="O924" s="76"/>
      <c r="P924" s="75"/>
      <c r="Q924" s="76"/>
      <c r="R924" s="91">
        <v>1.2</v>
      </c>
      <c r="S924" s="108"/>
    </row>
    <row r="925" spans="1:19">
      <c r="A925" s="101">
        <v>920</v>
      </c>
      <c r="B925" s="76" t="s">
        <v>1918</v>
      </c>
      <c r="C925" s="76" t="s">
        <v>2573</v>
      </c>
      <c r="D925" s="76" t="s">
        <v>2709</v>
      </c>
      <c r="E925" s="76" t="s">
        <v>2710</v>
      </c>
      <c r="F925" s="76" t="s">
        <v>124</v>
      </c>
      <c r="G925" s="76" t="s">
        <v>143</v>
      </c>
      <c r="H925" s="77">
        <v>0.4</v>
      </c>
      <c r="I925" s="76"/>
      <c r="J925" s="76"/>
      <c r="K925" s="76">
        <v>2</v>
      </c>
      <c r="L925" s="75"/>
      <c r="M925" s="75"/>
      <c r="N925" s="76"/>
      <c r="O925" s="76"/>
      <c r="P925" s="75"/>
      <c r="Q925" s="76">
        <v>1</v>
      </c>
      <c r="R925" s="91">
        <v>0.5</v>
      </c>
      <c r="S925" s="108"/>
    </row>
    <row r="926" spans="1:19">
      <c r="A926" s="101">
        <v>921</v>
      </c>
      <c r="B926" s="76" t="s">
        <v>1918</v>
      </c>
      <c r="C926" s="76" t="s">
        <v>2573</v>
      </c>
      <c r="D926" s="76" t="s">
        <v>2711</v>
      </c>
      <c r="E926" s="76" t="s">
        <v>2712</v>
      </c>
      <c r="F926" s="76" t="s">
        <v>100</v>
      </c>
      <c r="G926" s="76" t="s">
        <v>258</v>
      </c>
      <c r="H926" s="77">
        <v>1.1</v>
      </c>
      <c r="I926" s="76"/>
      <c r="J926" s="76"/>
      <c r="K926" s="76">
        <v>8</v>
      </c>
      <c r="L926" s="75"/>
      <c r="M926" s="75"/>
      <c r="N926" s="76"/>
      <c r="O926" s="76"/>
      <c r="P926" s="75"/>
      <c r="Q926" s="76">
        <v>1</v>
      </c>
      <c r="R926" s="91">
        <v>1.4</v>
      </c>
      <c r="S926" s="108"/>
    </row>
    <row r="927" spans="1:19">
      <c r="A927" s="101">
        <v>922</v>
      </c>
      <c r="B927" s="76" t="s">
        <v>1918</v>
      </c>
      <c r="C927" s="76" t="s">
        <v>2573</v>
      </c>
      <c r="D927" s="76" t="s">
        <v>2713</v>
      </c>
      <c r="E927" s="76" t="s">
        <v>2714</v>
      </c>
      <c r="F927" s="76" t="s">
        <v>75</v>
      </c>
      <c r="G927" s="76" t="s">
        <v>154</v>
      </c>
      <c r="H927" s="77">
        <v>0.2</v>
      </c>
      <c r="I927" s="76"/>
      <c r="J927" s="76"/>
      <c r="K927" s="76">
        <v>3</v>
      </c>
      <c r="L927" s="75"/>
      <c r="M927" s="75"/>
      <c r="N927" s="76"/>
      <c r="O927" s="76"/>
      <c r="P927" s="75"/>
      <c r="Q927" s="76"/>
      <c r="R927" s="91">
        <v>0.4</v>
      </c>
      <c r="S927" s="108"/>
    </row>
    <row r="928" spans="1:19">
      <c r="A928" s="101">
        <v>923</v>
      </c>
      <c r="B928" s="76" t="s">
        <v>1918</v>
      </c>
      <c r="C928" s="76" t="s">
        <v>2573</v>
      </c>
      <c r="D928" s="76" t="s">
        <v>2715</v>
      </c>
      <c r="E928" s="76" t="s">
        <v>2716</v>
      </c>
      <c r="F928" s="76" t="s">
        <v>75</v>
      </c>
      <c r="G928" s="76" t="s">
        <v>163</v>
      </c>
      <c r="H928" s="77">
        <v>1</v>
      </c>
      <c r="I928" s="76"/>
      <c r="J928" s="76"/>
      <c r="K928" s="76">
        <v>4</v>
      </c>
      <c r="L928" s="75"/>
      <c r="M928" s="75"/>
      <c r="N928" s="76"/>
      <c r="O928" s="76"/>
      <c r="P928" s="75"/>
      <c r="Q928" s="76">
        <v>2</v>
      </c>
      <c r="R928" s="91">
        <v>1</v>
      </c>
      <c r="S928" s="108"/>
    </row>
    <row r="929" spans="1:19">
      <c r="A929" s="101">
        <v>924</v>
      </c>
      <c r="B929" s="76" t="s">
        <v>1918</v>
      </c>
      <c r="C929" s="76" t="s">
        <v>2573</v>
      </c>
      <c r="D929" s="76" t="s">
        <v>2717</v>
      </c>
      <c r="E929" s="76" t="s">
        <v>2718</v>
      </c>
      <c r="F929" s="76" t="s">
        <v>53</v>
      </c>
      <c r="G929" s="76" t="s">
        <v>263</v>
      </c>
      <c r="H929" s="77">
        <v>2.7</v>
      </c>
      <c r="I929" s="76"/>
      <c r="J929" s="76"/>
      <c r="K929" s="76">
        <v>10</v>
      </c>
      <c r="L929" s="75"/>
      <c r="M929" s="75"/>
      <c r="N929" s="76"/>
      <c r="O929" s="76"/>
      <c r="P929" s="75"/>
      <c r="Q929" s="76">
        <v>1</v>
      </c>
      <c r="R929" s="91">
        <v>1.7</v>
      </c>
      <c r="S929" s="108"/>
    </row>
    <row r="930" spans="1:19">
      <c r="A930" s="101">
        <v>925</v>
      </c>
      <c r="B930" s="76" t="s">
        <v>1918</v>
      </c>
      <c r="C930" s="76" t="s">
        <v>2573</v>
      </c>
      <c r="D930" s="76" t="s">
        <v>2717</v>
      </c>
      <c r="E930" s="76" t="s">
        <v>2718</v>
      </c>
      <c r="F930" s="76" t="s">
        <v>124</v>
      </c>
      <c r="G930" s="76" t="s">
        <v>346</v>
      </c>
      <c r="H930" s="77">
        <v>0.2</v>
      </c>
      <c r="I930" s="76"/>
      <c r="J930" s="76"/>
      <c r="K930" s="76">
        <v>4</v>
      </c>
      <c r="L930" s="75"/>
      <c r="M930" s="75"/>
      <c r="N930" s="76"/>
      <c r="O930" s="76"/>
      <c r="P930" s="75"/>
      <c r="Q930" s="76">
        <v>1</v>
      </c>
      <c r="R930" s="91">
        <v>0.8</v>
      </c>
      <c r="S930" s="108"/>
    </row>
    <row r="931" spans="1:19">
      <c r="A931" s="101">
        <v>926</v>
      </c>
      <c r="B931" s="76" t="s">
        <v>1918</v>
      </c>
      <c r="C931" s="76" t="s">
        <v>2573</v>
      </c>
      <c r="D931" s="76" t="s">
        <v>2719</v>
      </c>
      <c r="E931" s="76" t="s">
        <v>2720</v>
      </c>
      <c r="F931" s="76" t="s">
        <v>53</v>
      </c>
      <c r="G931" s="76" t="s">
        <v>49</v>
      </c>
      <c r="H931" s="77">
        <v>2.1</v>
      </c>
      <c r="I931" s="76"/>
      <c r="J931" s="76"/>
      <c r="K931" s="76">
        <v>6</v>
      </c>
      <c r="L931" s="75"/>
      <c r="M931" s="75"/>
      <c r="N931" s="76"/>
      <c r="O931" s="76"/>
      <c r="P931" s="75"/>
      <c r="Q931" s="76">
        <v>1</v>
      </c>
      <c r="R931" s="91">
        <v>1.1</v>
      </c>
      <c r="S931" s="108"/>
    </row>
    <row r="932" spans="1:19">
      <c r="A932" s="101">
        <v>927</v>
      </c>
      <c r="B932" s="76" t="s">
        <v>1918</v>
      </c>
      <c r="C932" s="76" t="s">
        <v>2573</v>
      </c>
      <c r="D932" s="76" t="s">
        <v>2721</v>
      </c>
      <c r="E932" s="76" t="s">
        <v>2722</v>
      </c>
      <c r="F932" s="76" t="s">
        <v>53</v>
      </c>
      <c r="G932" s="76" t="s">
        <v>72</v>
      </c>
      <c r="H932" s="77">
        <v>0.9</v>
      </c>
      <c r="I932" s="76"/>
      <c r="J932" s="76"/>
      <c r="K932" s="76">
        <v>4</v>
      </c>
      <c r="L932" s="75"/>
      <c r="M932" s="75"/>
      <c r="N932" s="76"/>
      <c r="O932" s="76"/>
      <c r="P932" s="75"/>
      <c r="Q932" s="76">
        <v>1</v>
      </c>
      <c r="R932" s="91">
        <v>0.8</v>
      </c>
      <c r="S932" s="108"/>
    </row>
    <row r="933" spans="1:19">
      <c r="A933" s="101">
        <v>928</v>
      </c>
      <c r="B933" s="76" t="s">
        <v>1918</v>
      </c>
      <c r="C933" s="76" t="s">
        <v>2573</v>
      </c>
      <c r="D933" s="76" t="s">
        <v>2723</v>
      </c>
      <c r="E933" s="76" t="s">
        <v>438</v>
      </c>
      <c r="F933" s="76" t="s">
        <v>53</v>
      </c>
      <c r="G933" s="76" t="s">
        <v>79</v>
      </c>
      <c r="H933" s="77">
        <v>0.8</v>
      </c>
      <c r="I933" s="76"/>
      <c r="J933" s="76"/>
      <c r="K933" s="76">
        <v>7</v>
      </c>
      <c r="L933" s="75"/>
      <c r="M933" s="75"/>
      <c r="N933" s="76"/>
      <c r="O933" s="76"/>
      <c r="P933" s="75"/>
      <c r="Q933" s="76"/>
      <c r="R933" s="91">
        <v>1</v>
      </c>
      <c r="S933" s="108"/>
    </row>
    <row r="934" spans="1:19">
      <c r="A934" s="101">
        <v>929</v>
      </c>
      <c r="B934" s="76" t="s">
        <v>1918</v>
      </c>
      <c r="C934" s="76" t="s">
        <v>2573</v>
      </c>
      <c r="D934" s="76" t="s">
        <v>2724</v>
      </c>
      <c r="E934" s="76" t="s">
        <v>2725</v>
      </c>
      <c r="F934" s="76" t="s">
        <v>53</v>
      </c>
      <c r="G934" s="76" t="s">
        <v>112</v>
      </c>
      <c r="H934" s="77">
        <v>0.5</v>
      </c>
      <c r="I934" s="76"/>
      <c r="J934" s="76"/>
      <c r="K934" s="76">
        <v>5</v>
      </c>
      <c r="L934" s="75"/>
      <c r="M934" s="75"/>
      <c r="N934" s="76"/>
      <c r="O934" s="76"/>
      <c r="P934" s="75"/>
      <c r="Q934" s="76"/>
      <c r="R934" s="91">
        <v>0.7</v>
      </c>
      <c r="S934" s="108"/>
    </row>
    <row r="935" spans="1:19">
      <c r="A935" s="101">
        <v>930</v>
      </c>
      <c r="B935" s="76" t="s">
        <v>1918</v>
      </c>
      <c r="C935" s="76" t="s">
        <v>2573</v>
      </c>
      <c r="D935" s="76" t="s">
        <v>2726</v>
      </c>
      <c r="E935" s="76" t="s">
        <v>2727</v>
      </c>
      <c r="F935" s="76" t="s">
        <v>53</v>
      </c>
      <c r="G935" s="76" t="s">
        <v>54</v>
      </c>
      <c r="H935" s="77">
        <v>1.8</v>
      </c>
      <c r="I935" s="76"/>
      <c r="J935" s="76"/>
      <c r="K935" s="76">
        <v>4</v>
      </c>
      <c r="L935" s="75"/>
      <c r="M935" s="75"/>
      <c r="N935" s="76"/>
      <c r="O935" s="76"/>
      <c r="P935" s="75"/>
      <c r="Q935" s="76">
        <v>2</v>
      </c>
      <c r="R935" s="91">
        <v>1</v>
      </c>
      <c r="S935" s="108"/>
    </row>
    <row r="936" spans="1:19">
      <c r="A936" s="101">
        <v>931</v>
      </c>
      <c r="B936" s="76" t="s">
        <v>1918</v>
      </c>
      <c r="C936" s="76" t="s">
        <v>2573</v>
      </c>
      <c r="D936" s="76" t="s">
        <v>2728</v>
      </c>
      <c r="E936" s="76" t="s">
        <v>2729</v>
      </c>
      <c r="F936" s="76" t="s">
        <v>112</v>
      </c>
      <c r="G936" s="76" t="s">
        <v>128</v>
      </c>
      <c r="H936" s="77">
        <v>1.2</v>
      </c>
      <c r="I936" s="76"/>
      <c r="J936" s="76"/>
      <c r="K936" s="76">
        <v>7</v>
      </c>
      <c r="L936" s="75"/>
      <c r="M936" s="75"/>
      <c r="N936" s="76"/>
      <c r="O936" s="76"/>
      <c r="P936" s="76"/>
      <c r="Q936" s="76">
        <v>1</v>
      </c>
      <c r="R936" s="91">
        <v>1.2</v>
      </c>
      <c r="S936" s="108"/>
    </row>
    <row r="937" spans="1:19">
      <c r="A937" s="101">
        <v>932</v>
      </c>
      <c r="B937" s="76" t="s">
        <v>1918</v>
      </c>
      <c r="C937" s="76" t="s">
        <v>2573</v>
      </c>
      <c r="D937" s="76" t="s">
        <v>2730</v>
      </c>
      <c r="E937" s="76" t="s">
        <v>2731</v>
      </c>
      <c r="F937" s="76" t="s">
        <v>53</v>
      </c>
      <c r="G937" s="76" t="s">
        <v>186</v>
      </c>
      <c r="H937" s="77">
        <v>0.6</v>
      </c>
      <c r="I937" s="76"/>
      <c r="J937" s="76"/>
      <c r="K937" s="76">
        <v>4</v>
      </c>
      <c r="L937" s="75"/>
      <c r="M937" s="75"/>
      <c r="N937" s="76"/>
      <c r="O937" s="76"/>
      <c r="P937" s="76"/>
      <c r="Q937" s="76">
        <v>1</v>
      </c>
      <c r="R937" s="91">
        <v>0.8</v>
      </c>
      <c r="S937" s="108"/>
    </row>
    <row r="938" spans="1:19">
      <c r="A938" s="101">
        <v>933</v>
      </c>
      <c r="B938" s="76" t="s">
        <v>1918</v>
      </c>
      <c r="C938" s="76" t="s">
        <v>2573</v>
      </c>
      <c r="D938" s="76" t="s">
        <v>2732</v>
      </c>
      <c r="E938" s="76" t="s">
        <v>2733</v>
      </c>
      <c r="F938" s="76" t="s">
        <v>53</v>
      </c>
      <c r="G938" s="76" t="s">
        <v>207</v>
      </c>
      <c r="H938" s="77">
        <v>1.6</v>
      </c>
      <c r="I938" s="76"/>
      <c r="J938" s="76"/>
      <c r="K938" s="76">
        <v>10</v>
      </c>
      <c r="L938" s="75"/>
      <c r="M938" s="76">
        <v>16</v>
      </c>
      <c r="N938" s="76"/>
      <c r="O938" s="76"/>
      <c r="P938" s="76">
        <v>2</v>
      </c>
      <c r="Q938" s="76">
        <v>2</v>
      </c>
      <c r="R938" s="91">
        <v>4.5</v>
      </c>
      <c r="S938" s="108"/>
    </row>
    <row r="939" spans="1:19">
      <c r="A939" s="101">
        <v>934</v>
      </c>
      <c r="B939" s="76" t="s">
        <v>1918</v>
      </c>
      <c r="C939" s="76" t="s">
        <v>2573</v>
      </c>
      <c r="D939" s="76" t="s">
        <v>2734</v>
      </c>
      <c r="E939" s="76" t="s">
        <v>2735</v>
      </c>
      <c r="F939" s="76" t="s">
        <v>53</v>
      </c>
      <c r="G939" s="76" t="s">
        <v>255</v>
      </c>
      <c r="H939" s="77">
        <v>2.6</v>
      </c>
      <c r="I939" s="76"/>
      <c r="J939" s="76"/>
      <c r="K939" s="76">
        <v>7</v>
      </c>
      <c r="L939" s="75"/>
      <c r="M939" s="76"/>
      <c r="N939" s="76"/>
      <c r="O939" s="76"/>
      <c r="P939" s="76"/>
      <c r="Q939" s="76"/>
      <c r="R939" s="91">
        <v>1</v>
      </c>
      <c r="S939" s="108"/>
    </row>
    <row r="940" spans="1:19">
      <c r="A940" s="101">
        <v>935</v>
      </c>
      <c r="B940" s="76" t="s">
        <v>1918</v>
      </c>
      <c r="C940" s="76" t="s">
        <v>2573</v>
      </c>
      <c r="D940" s="76" t="s">
        <v>2734</v>
      </c>
      <c r="E940" s="76" t="s">
        <v>2735</v>
      </c>
      <c r="F940" s="76" t="s">
        <v>124</v>
      </c>
      <c r="G940" s="76" t="s">
        <v>143</v>
      </c>
      <c r="H940" s="77">
        <v>0.4</v>
      </c>
      <c r="I940" s="76"/>
      <c r="J940" s="76"/>
      <c r="K940" s="76">
        <v>1</v>
      </c>
      <c r="L940" s="75"/>
      <c r="M940" s="76"/>
      <c r="N940" s="76"/>
      <c r="O940" s="76"/>
      <c r="P940" s="76"/>
      <c r="Q940" s="76"/>
      <c r="R940" s="91">
        <v>0.1</v>
      </c>
      <c r="S940" s="108"/>
    </row>
    <row r="941" spans="1:19">
      <c r="A941" s="101">
        <v>936</v>
      </c>
      <c r="B941" s="76" t="s">
        <v>1918</v>
      </c>
      <c r="C941" s="76" t="s">
        <v>2573</v>
      </c>
      <c r="D941" s="76" t="s">
        <v>2736</v>
      </c>
      <c r="E941" s="76" t="s">
        <v>2737</v>
      </c>
      <c r="F941" s="76" t="s">
        <v>53</v>
      </c>
      <c r="G941" s="76" t="s">
        <v>54</v>
      </c>
      <c r="H941" s="77">
        <v>1.8</v>
      </c>
      <c r="I941" s="76"/>
      <c r="J941" s="76"/>
      <c r="K941" s="76">
        <v>7</v>
      </c>
      <c r="L941" s="75"/>
      <c r="M941" s="76"/>
      <c r="N941" s="76"/>
      <c r="O941" s="76"/>
      <c r="P941" s="76"/>
      <c r="Q941" s="76">
        <v>1</v>
      </c>
      <c r="R941" s="91">
        <v>1.2</v>
      </c>
      <c r="S941" s="108"/>
    </row>
    <row r="942" spans="1:19">
      <c r="A942" s="101">
        <v>937</v>
      </c>
      <c r="B942" s="76" t="s">
        <v>1918</v>
      </c>
      <c r="C942" s="76" t="s">
        <v>2573</v>
      </c>
      <c r="D942" s="76" t="s">
        <v>2738</v>
      </c>
      <c r="E942" s="76" t="s">
        <v>2739</v>
      </c>
      <c r="F942" s="76" t="s">
        <v>53</v>
      </c>
      <c r="G942" s="76" t="s">
        <v>154</v>
      </c>
      <c r="H942" s="77">
        <v>0.3</v>
      </c>
      <c r="I942" s="76"/>
      <c r="J942" s="76"/>
      <c r="K942" s="76">
        <v>1</v>
      </c>
      <c r="L942" s="75"/>
      <c r="M942" s="76"/>
      <c r="N942" s="76"/>
      <c r="O942" s="76"/>
      <c r="P942" s="76"/>
      <c r="Q942" s="76"/>
      <c r="R942" s="91">
        <v>0.1</v>
      </c>
      <c r="S942" s="108"/>
    </row>
    <row r="943" spans="1:19">
      <c r="A943" s="101">
        <v>938</v>
      </c>
      <c r="B943" s="76" t="s">
        <v>1918</v>
      </c>
      <c r="C943" s="76" t="s">
        <v>2573</v>
      </c>
      <c r="D943" s="76" t="s">
        <v>2740</v>
      </c>
      <c r="E943" s="76" t="s">
        <v>1830</v>
      </c>
      <c r="F943" s="76" t="s">
        <v>53</v>
      </c>
      <c r="G943" s="76" t="s">
        <v>255</v>
      </c>
      <c r="H943" s="77">
        <v>2.6</v>
      </c>
      <c r="I943" s="76"/>
      <c r="J943" s="76"/>
      <c r="K943" s="76">
        <v>6</v>
      </c>
      <c r="L943" s="75"/>
      <c r="M943" s="76"/>
      <c r="N943" s="76"/>
      <c r="O943" s="76"/>
      <c r="P943" s="76"/>
      <c r="Q943" s="76"/>
      <c r="R943" s="91">
        <v>0.9</v>
      </c>
      <c r="S943" s="108"/>
    </row>
    <row r="944" spans="1:19">
      <c r="A944" s="101">
        <v>939</v>
      </c>
      <c r="B944" s="76" t="s">
        <v>1918</v>
      </c>
      <c r="C944" s="76" t="s">
        <v>2573</v>
      </c>
      <c r="D944" s="76" t="s">
        <v>2741</v>
      </c>
      <c r="E944" s="76" t="s">
        <v>2742</v>
      </c>
      <c r="F944" s="76" t="s">
        <v>53</v>
      </c>
      <c r="G944" s="76" t="s">
        <v>163</v>
      </c>
      <c r="H944" s="77">
        <v>1.1</v>
      </c>
      <c r="I944" s="76"/>
      <c r="J944" s="76"/>
      <c r="K944" s="76">
        <v>8</v>
      </c>
      <c r="L944" s="75"/>
      <c r="M944" s="76"/>
      <c r="N944" s="76"/>
      <c r="O944" s="76"/>
      <c r="P944" s="76"/>
      <c r="Q944" s="76">
        <v>1</v>
      </c>
      <c r="R944" s="91">
        <v>1.4</v>
      </c>
      <c r="S944" s="108"/>
    </row>
    <row r="945" spans="1:19">
      <c r="A945" s="101">
        <v>940</v>
      </c>
      <c r="B945" s="76" t="s">
        <v>1918</v>
      </c>
      <c r="C945" s="76" t="s">
        <v>2573</v>
      </c>
      <c r="D945" s="76" t="s">
        <v>2741</v>
      </c>
      <c r="E945" s="76" t="s">
        <v>2742</v>
      </c>
      <c r="F945" s="76" t="s">
        <v>97</v>
      </c>
      <c r="G945" s="76" t="s">
        <v>2743</v>
      </c>
      <c r="H945" s="77">
        <v>0.7</v>
      </c>
      <c r="I945" s="76"/>
      <c r="J945" s="76"/>
      <c r="K945" s="76">
        <v>2</v>
      </c>
      <c r="L945" s="75"/>
      <c r="M945" s="76"/>
      <c r="N945" s="76"/>
      <c r="O945" s="76"/>
      <c r="P945" s="76"/>
      <c r="Q945" s="76">
        <v>1</v>
      </c>
      <c r="R945" s="91">
        <v>0.5</v>
      </c>
      <c r="S945" s="108"/>
    </row>
    <row r="946" spans="1:19">
      <c r="A946" s="101">
        <v>941</v>
      </c>
      <c r="B946" s="76" t="s">
        <v>1918</v>
      </c>
      <c r="C946" s="76" t="s">
        <v>2573</v>
      </c>
      <c r="D946" s="76" t="s">
        <v>2744</v>
      </c>
      <c r="E946" s="76" t="s">
        <v>1560</v>
      </c>
      <c r="F946" s="76" t="s">
        <v>53</v>
      </c>
      <c r="G946" s="76" t="s">
        <v>258</v>
      </c>
      <c r="H946" s="77">
        <v>1</v>
      </c>
      <c r="I946" s="76"/>
      <c r="J946" s="76"/>
      <c r="K946" s="76">
        <v>3</v>
      </c>
      <c r="L946" s="75"/>
      <c r="M946" s="76"/>
      <c r="N946" s="76"/>
      <c r="O946" s="76"/>
      <c r="P946" s="76"/>
      <c r="Q946" s="76">
        <v>1</v>
      </c>
      <c r="R946" s="91">
        <v>0.6</v>
      </c>
      <c r="S946" s="108"/>
    </row>
    <row r="947" spans="1:19">
      <c r="A947" s="101">
        <v>942</v>
      </c>
      <c r="B947" s="76" t="s">
        <v>1918</v>
      </c>
      <c r="C947" s="76" t="s">
        <v>2573</v>
      </c>
      <c r="D947" s="76" t="s">
        <v>2745</v>
      </c>
      <c r="E947" s="76" t="s">
        <v>2746</v>
      </c>
      <c r="F947" s="76" t="s">
        <v>53</v>
      </c>
      <c r="G947" s="76" t="s">
        <v>635</v>
      </c>
      <c r="H947" s="77">
        <v>2</v>
      </c>
      <c r="I947" s="76"/>
      <c r="J947" s="76"/>
      <c r="K947" s="76">
        <v>13</v>
      </c>
      <c r="L947" s="75"/>
      <c r="M947" s="76"/>
      <c r="N947" s="76"/>
      <c r="O947" s="76"/>
      <c r="P947" s="76"/>
      <c r="Q947" s="76">
        <v>3</v>
      </c>
      <c r="R947" s="91">
        <v>2.5</v>
      </c>
      <c r="S947" s="108"/>
    </row>
    <row r="948" spans="1:19">
      <c r="A948" s="101">
        <v>943</v>
      </c>
      <c r="B948" s="76" t="s">
        <v>1918</v>
      </c>
      <c r="C948" s="76" t="s">
        <v>2573</v>
      </c>
      <c r="D948" s="76" t="s">
        <v>2747</v>
      </c>
      <c r="E948" s="76" t="s">
        <v>2748</v>
      </c>
      <c r="F948" s="76" t="s">
        <v>53</v>
      </c>
      <c r="G948" s="76" t="s">
        <v>128</v>
      </c>
      <c r="H948" s="77">
        <v>1.7</v>
      </c>
      <c r="I948" s="76"/>
      <c r="J948" s="76"/>
      <c r="K948" s="76">
        <v>16</v>
      </c>
      <c r="L948" s="75"/>
      <c r="M948" s="76"/>
      <c r="N948" s="76"/>
      <c r="O948" s="76"/>
      <c r="P948" s="76">
        <v>2</v>
      </c>
      <c r="Q948" s="76">
        <v>4</v>
      </c>
      <c r="R948" s="91">
        <v>3.5</v>
      </c>
      <c r="S948" s="108"/>
    </row>
    <row r="949" spans="1:19">
      <c r="A949" s="101">
        <v>944</v>
      </c>
      <c r="B949" s="76" t="s">
        <v>1918</v>
      </c>
      <c r="C949" s="76" t="s">
        <v>2573</v>
      </c>
      <c r="D949" s="76" t="s">
        <v>2749</v>
      </c>
      <c r="E949" s="76" t="s">
        <v>2750</v>
      </c>
      <c r="F949" s="76" t="s">
        <v>53</v>
      </c>
      <c r="G949" s="76" t="s">
        <v>83</v>
      </c>
      <c r="H949" s="77">
        <v>1.3</v>
      </c>
      <c r="I949" s="76"/>
      <c r="J949" s="76"/>
      <c r="K949" s="76">
        <v>8</v>
      </c>
      <c r="L949" s="75"/>
      <c r="M949" s="76"/>
      <c r="N949" s="76"/>
      <c r="O949" s="76"/>
      <c r="P949" s="75"/>
      <c r="Q949" s="76">
        <v>2</v>
      </c>
      <c r="R949" s="91">
        <v>1.6</v>
      </c>
      <c r="S949" s="108"/>
    </row>
    <row r="950" spans="1:19">
      <c r="A950" s="101">
        <v>945</v>
      </c>
      <c r="B950" s="76" t="s">
        <v>1918</v>
      </c>
      <c r="C950" s="76" t="s">
        <v>2573</v>
      </c>
      <c r="D950" s="76" t="s">
        <v>2751</v>
      </c>
      <c r="E950" s="76" t="s">
        <v>2752</v>
      </c>
      <c r="F950" s="76" t="s">
        <v>53</v>
      </c>
      <c r="G950" s="76" t="s">
        <v>54</v>
      </c>
      <c r="H950" s="77">
        <v>1.8</v>
      </c>
      <c r="I950" s="76">
        <v>1280</v>
      </c>
      <c r="J950" s="76"/>
      <c r="K950" s="76">
        <v>3</v>
      </c>
      <c r="L950" s="75"/>
      <c r="M950" s="76"/>
      <c r="N950" s="76"/>
      <c r="O950" s="76"/>
      <c r="P950" s="75"/>
      <c r="Q950" s="76">
        <v>1</v>
      </c>
      <c r="R950" s="91">
        <v>19.2</v>
      </c>
      <c r="S950" s="108"/>
    </row>
    <row r="951" spans="1:19">
      <c r="A951" s="101">
        <v>946</v>
      </c>
      <c r="B951" s="76" t="s">
        <v>1918</v>
      </c>
      <c r="C951" s="76" t="s">
        <v>2573</v>
      </c>
      <c r="D951" s="76" t="s">
        <v>2753</v>
      </c>
      <c r="E951" s="76" t="s">
        <v>2754</v>
      </c>
      <c r="F951" s="76" t="s">
        <v>53</v>
      </c>
      <c r="G951" s="76" t="s">
        <v>635</v>
      </c>
      <c r="H951" s="77">
        <v>2</v>
      </c>
      <c r="I951" s="75"/>
      <c r="J951" s="76"/>
      <c r="K951" s="76">
        <v>11</v>
      </c>
      <c r="L951" s="75"/>
      <c r="M951" s="75"/>
      <c r="N951" s="76"/>
      <c r="O951" s="76"/>
      <c r="P951" s="75"/>
      <c r="Q951" s="76">
        <v>1</v>
      </c>
      <c r="R951" s="91">
        <v>1.8</v>
      </c>
      <c r="S951" s="108"/>
    </row>
    <row r="952" spans="1:19">
      <c r="A952" s="101">
        <v>947</v>
      </c>
      <c r="B952" s="76" t="s">
        <v>1918</v>
      </c>
      <c r="C952" s="76" t="s">
        <v>2573</v>
      </c>
      <c r="D952" s="76" t="s">
        <v>2755</v>
      </c>
      <c r="E952" s="76" t="s">
        <v>2756</v>
      </c>
      <c r="F952" s="76" t="s">
        <v>53</v>
      </c>
      <c r="G952" s="76" t="s">
        <v>57</v>
      </c>
      <c r="H952" s="77">
        <v>1.2</v>
      </c>
      <c r="I952" s="75"/>
      <c r="J952" s="76"/>
      <c r="K952" s="76">
        <v>10</v>
      </c>
      <c r="L952" s="75"/>
      <c r="M952" s="75"/>
      <c r="N952" s="75"/>
      <c r="O952" s="75"/>
      <c r="P952" s="75"/>
      <c r="Q952" s="75"/>
      <c r="R952" s="91">
        <v>1.5</v>
      </c>
      <c r="S952" s="108"/>
    </row>
    <row r="953" spans="1:19">
      <c r="A953" s="101">
        <v>948</v>
      </c>
      <c r="B953" s="76" t="s">
        <v>1918</v>
      </c>
      <c r="C953" s="76" t="s">
        <v>2573</v>
      </c>
      <c r="D953" s="76" t="s">
        <v>2757</v>
      </c>
      <c r="E953" s="76" t="s">
        <v>2758</v>
      </c>
      <c r="F953" s="76" t="s">
        <v>53</v>
      </c>
      <c r="G953" s="76" t="s">
        <v>79</v>
      </c>
      <c r="H953" s="77">
        <v>0.8</v>
      </c>
      <c r="I953" s="75"/>
      <c r="J953" s="76"/>
      <c r="K953" s="76">
        <v>5</v>
      </c>
      <c r="L953" s="75"/>
      <c r="M953" s="75"/>
      <c r="N953" s="75"/>
      <c r="O953" s="75"/>
      <c r="P953" s="76">
        <v>2</v>
      </c>
      <c r="Q953" s="76"/>
      <c r="R953" s="91">
        <v>1.1</v>
      </c>
      <c r="S953" s="108"/>
    </row>
    <row r="954" spans="1:19">
      <c r="A954" s="101">
        <v>949</v>
      </c>
      <c r="B954" s="76" t="s">
        <v>1918</v>
      </c>
      <c r="C954" s="76" t="s">
        <v>2573</v>
      </c>
      <c r="D954" s="76" t="s">
        <v>2759</v>
      </c>
      <c r="E954" s="76" t="s">
        <v>2760</v>
      </c>
      <c r="F954" s="76" t="s">
        <v>53</v>
      </c>
      <c r="G954" s="76" t="s">
        <v>192</v>
      </c>
      <c r="H954" s="77">
        <v>0.7</v>
      </c>
      <c r="I954" s="75"/>
      <c r="J954" s="76"/>
      <c r="K954" s="76">
        <v>7</v>
      </c>
      <c r="L954" s="75"/>
      <c r="M954" s="75"/>
      <c r="N954" s="75"/>
      <c r="O954" s="75"/>
      <c r="P954" s="75"/>
      <c r="Q954" s="76">
        <v>1</v>
      </c>
      <c r="R954" s="91">
        <v>1.2</v>
      </c>
      <c r="S954" s="108"/>
    </row>
    <row r="955" spans="1:19">
      <c r="A955" s="101">
        <v>950</v>
      </c>
      <c r="B955" s="76" t="s">
        <v>1918</v>
      </c>
      <c r="C955" s="76" t="s">
        <v>2573</v>
      </c>
      <c r="D955" s="76" t="s">
        <v>2761</v>
      </c>
      <c r="E955" s="76" t="s">
        <v>2762</v>
      </c>
      <c r="F955" s="76" t="s">
        <v>53</v>
      </c>
      <c r="G955" s="76" t="s">
        <v>57</v>
      </c>
      <c r="H955" s="77">
        <v>1.2</v>
      </c>
      <c r="I955" s="75"/>
      <c r="J955" s="76"/>
      <c r="K955" s="76">
        <v>11</v>
      </c>
      <c r="L955" s="75"/>
      <c r="M955" s="75"/>
      <c r="N955" s="75"/>
      <c r="O955" s="75"/>
      <c r="P955" s="75"/>
      <c r="Q955" s="75"/>
      <c r="R955" s="91">
        <v>1.6</v>
      </c>
      <c r="S955" s="108"/>
    </row>
    <row r="956" spans="1:19">
      <c r="A956" s="101">
        <v>951</v>
      </c>
      <c r="B956" s="76" t="s">
        <v>1918</v>
      </c>
      <c r="C956" s="76" t="s">
        <v>2573</v>
      </c>
      <c r="D956" s="76" t="s">
        <v>2763</v>
      </c>
      <c r="E956" s="76" t="s">
        <v>2764</v>
      </c>
      <c r="F956" s="76" t="s">
        <v>53</v>
      </c>
      <c r="G956" s="76" t="s">
        <v>635</v>
      </c>
      <c r="H956" s="77">
        <v>2</v>
      </c>
      <c r="I956" s="75"/>
      <c r="J956" s="76"/>
      <c r="K956" s="76">
        <v>10</v>
      </c>
      <c r="L956" s="75"/>
      <c r="M956" s="75"/>
      <c r="N956" s="75"/>
      <c r="O956" s="75"/>
      <c r="P956" s="75"/>
      <c r="Q956" s="75"/>
      <c r="R956" s="91">
        <v>1.5</v>
      </c>
      <c r="S956" s="108"/>
    </row>
    <row r="957" spans="1:19">
      <c r="A957" s="101">
        <v>952</v>
      </c>
      <c r="B957" s="76" t="s">
        <v>1918</v>
      </c>
      <c r="C957" s="76" t="s">
        <v>2573</v>
      </c>
      <c r="D957" s="76" t="s">
        <v>2765</v>
      </c>
      <c r="E957" s="76" t="s">
        <v>2766</v>
      </c>
      <c r="F957" s="76" t="s">
        <v>53</v>
      </c>
      <c r="G957" s="76" t="s">
        <v>57</v>
      </c>
      <c r="H957" s="77">
        <v>1.2</v>
      </c>
      <c r="I957" s="75"/>
      <c r="J957" s="76"/>
      <c r="K957" s="76">
        <v>6</v>
      </c>
      <c r="L957" s="75"/>
      <c r="M957" s="75"/>
      <c r="N957" s="75"/>
      <c r="O957" s="75"/>
      <c r="P957" s="75"/>
      <c r="Q957" s="75"/>
      <c r="R957" s="91">
        <v>0.9</v>
      </c>
      <c r="S957" s="108"/>
    </row>
    <row r="958" spans="1:19">
      <c r="A958" s="101">
        <v>953</v>
      </c>
      <c r="B958" s="76" t="s">
        <v>1918</v>
      </c>
      <c r="C958" s="76" t="s">
        <v>2573</v>
      </c>
      <c r="D958" s="76" t="s">
        <v>2767</v>
      </c>
      <c r="E958" s="76" t="s">
        <v>2768</v>
      </c>
      <c r="F958" s="76" t="s">
        <v>53</v>
      </c>
      <c r="G958" s="76" t="s">
        <v>79</v>
      </c>
      <c r="H958" s="77">
        <v>0.8</v>
      </c>
      <c r="I958" s="75"/>
      <c r="J958" s="76"/>
      <c r="K958" s="76">
        <v>3</v>
      </c>
      <c r="L958" s="75"/>
      <c r="M958" s="75"/>
      <c r="N958" s="75"/>
      <c r="O958" s="75"/>
      <c r="P958" s="75"/>
      <c r="Q958" s="76">
        <v>1</v>
      </c>
      <c r="R958" s="91">
        <v>0.6</v>
      </c>
      <c r="S958" s="108"/>
    </row>
    <row r="959" spans="1:19">
      <c r="A959" s="101">
        <v>954</v>
      </c>
      <c r="B959" s="76" t="s">
        <v>1918</v>
      </c>
      <c r="C959" s="76" t="s">
        <v>2573</v>
      </c>
      <c r="D959" s="76" t="s">
        <v>2769</v>
      </c>
      <c r="E959" s="76" t="s">
        <v>2770</v>
      </c>
      <c r="F959" s="76" t="s">
        <v>53</v>
      </c>
      <c r="G959" s="76" t="s">
        <v>207</v>
      </c>
      <c r="H959" s="77">
        <v>1.6</v>
      </c>
      <c r="I959" s="76">
        <v>160</v>
      </c>
      <c r="J959" s="76"/>
      <c r="K959" s="76">
        <v>8</v>
      </c>
      <c r="L959" s="76">
        <v>1700</v>
      </c>
      <c r="M959" s="76"/>
      <c r="N959" s="75"/>
      <c r="O959" s="75"/>
      <c r="P959" s="75"/>
      <c r="Q959" s="76">
        <v>1</v>
      </c>
      <c r="R959" s="91">
        <v>4.7</v>
      </c>
      <c r="S959" s="108"/>
    </row>
    <row r="960" spans="1:19">
      <c r="A960" s="101">
        <v>955</v>
      </c>
      <c r="B960" s="76" t="s">
        <v>1918</v>
      </c>
      <c r="C960" s="76" t="s">
        <v>2573</v>
      </c>
      <c r="D960" s="76" t="s">
        <v>2771</v>
      </c>
      <c r="E960" s="76" t="s">
        <v>2772</v>
      </c>
      <c r="F960" s="76" t="s">
        <v>53</v>
      </c>
      <c r="G960" s="76" t="s">
        <v>163</v>
      </c>
      <c r="H960" s="77">
        <v>1.1</v>
      </c>
      <c r="I960" s="76"/>
      <c r="J960" s="76"/>
      <c r="K960" s="76">
        <v>12</v>
      </c>
      <c r="L960" s="76"/>
      <c r="M960" s="76"/>
      <c r="N960" s="76"/>
      <c r="O960" s="76"/>
      <c r="P960" s="76">
        <v>1</v>
      </c>
      <c r="Q960" s="76">
        <v>1</v>
      </c>
      <c r="R960" s="91">
        <v>2.1</v>
      </c>
      <c r="S960" s="108"/>
    </row>
    <row r="961" spans="1:19">
      <c r="A961" s="101">
        <v>956</v>
      </c>
      <c r="B961" s="76" t="s">
        <v>1918</v>
      </c>
      <c r="C961" s="76" t="s">
        <v>2573</v>
      </c>
      <c r="D961" s="76" t="s">
        <v>2773</v>
      </c>
      <c r="E961" s="76" t="s">
        <v>2774</v>
      </c>
      <c r="F961" s="76" t="s">
        <v>53</v>
      </c>
      <c r="G961" s="76" t="s">
        <v>106</v>
      </c>
      <c r="H961" s="77">
        <v>1.4</v>
      </c>
      <c r="I961" s="76"/>
      <c r="J961" s="76"/>
      <c r="K961" s="76">
        <v>9</v>
      </c>
      <c r="L961" s="76"/>
      <c r="M961" s="76"/>
      <c r="N961" s="76"/>
      <c r="O961" s="76"/>
      <c r="P961" s="76"/>
      <c r="Q961" s="76">
        <v>1</v>
      </c>
      <c r="R961" s="91">
        <v>1.5</v>
      </c>
      <c r="S961" s="108"/>
    </row>
    <row r="962" spans="1:19">
      <c r="A962" s="101">
        <v>957</v>
      </c>
      <c r="B962" s="76" t="s">
        <v>1918</v>
      </c>
      <c r="C962" s="76" t="s">
        <v>2573</v>
      </c>
      <c r="D962" s="76" t="s">
        <v>2775</v>
      </c>
      <c r="E962" s="76" t="s">
        <v>2776</v>
      </c>
      <c r="F962" s="76" t="s">
        <v>53</v>
      </c>
      <c r="G962" s="76" t="s">
        <v>351</v>
      </c>
      <c r="H962" s="77">
        <v>2.2</v>
      </c>
      <c r="I962" s="76"/>
      <c r="J962" s="76"/>
      <c r="K962" s="76">
        <v>12</v>
      </c>
      <c r="L962" s="76"/>
      <c r="M962" s="76"/>
      <c r="N962" s="76"/>
      <c r="O962" s="76"/>
      <c r="P962" s="76">
        <v>2</v>
      </c>
      <c r="Q962" s="76">
        <v>1</v>
      </c>
      <c r="R962" s="91">
        <v>2.3</v>
      </c>
      <c r="S962" s="108"/>
    </row>
    <row r="963" spans="1:19">
      <c r="A963" s="101">
        <v>958</v>
      </c>
      <c r="B963" s="76" t="s">
        <v>1918</v>
      </c>
      <c r="C963" s="76" t="s">
        <v>2573</v>
      </c>
      <c r="D963" s="76" t="s">
        <v>2777</v>
      </c>
      <c r="E963" s="76" t="s">
        <v>2778</v>
      </c>
      <c r="F963" s="76" t="s">
        <v>53</v>
      </c>
      <c r="G963" s="76" t="s">
        <v>82</v>
      </c>
      <c r="H963" s="77">
        <v>0.4</v>
      </c>
      <c r="I963" s="76"/>
      <c r="J963" s="76"/>
      <c r="K963" s="76">
        <v>1</v>
      </c>
      <c r="L963" s="76"/>
      <c r="M963" s="76"/>
      <c r="N963" s="76"/>
      <c r="O963" s="76"/>
      <c r="P963" s="76"/>
      <c r="Q963" s="76"/>
      <c r="R963" s="91">
        <v>0.1</v>
      </c>
      <c r="S963" s="108"/>
    </row>
    <row r="964" spans="1:19">
      <c r="A964" s="101">
        <v>959</v>
      </c>
      <c r="B964" s="76" t="s">
        <v>1918</v>
      </c>
      <c r="C964" s="76" t="s">
        <v>2573</v>
      </c>
      <c r="D964" s="76" t="s">
        <v>2779</v>
      </c>
      <c r="E964" s="76" t="s">
        <v>2780</v>
      </c>
      <c r="F964" s="76" t="s">
        <v>53</v>
      </c>
      <c r="G964" s="76" t="s">
        <v>207</v>
      </c>
      <c r="H964" s="77">
        <v>1.6</v>
      </c>
      <c r="I964" s="76"/>
      <c r="J964" s="76"/>
      <c r="K964" s="76">
        <v>7</v>
      </c>
      <c r="L964" s="76"/>
      <c r="M964" s="76"/>
      <c r="N964" s="76"/>
      <c r="O964" s="76"/>
      <c r="P964" s="76"/>
      <c r="Q964" s="76">
        <v>1</v>
      </c>
      <c r="R964" s="91">
        <v>1.2</v>
      </c>
      <c r="S964" s="108"/>
    </row>
    <row r="965" spans="1:19">
      <c r="A965" s="101">
        <v>960</v>
      </c>
      <c r="B965" s="76" t="s">
        <v>1918</v>
      </c>
      <c r="C965" s="76" t="s">
        <v>2573</v>
      </c>
      <c r="D965" s="76" t="s">
        <v>2781</v>
      </c>
      <c r="E965" s="76" t="s">
        <v>2782</v>
      </c>
      <c r="F965" s="76" t="s">
        <v>53</v>
      </c>
      <c r="G965" s="76" t="s">
        <v>618</v>
      </c>
      <c r="H965" s="77">
        <v>2.3</v>
      </c>
      <c r="I965" s="76"/>
      <c r="J965" s="76"/>
      <c r="K965" s="76">
        <v>9</v>
      </c>
      <c r="L965" s="76"/>
      <c r="M965" s="76"/>
      <c r="N965" s="76"/>
      <c r="O965" s="76"/>
      <c r="P965" s="76">
        <v>1</v>
      </c>
      <c r="Q965" s="76"/>
      <c r="R965" s="91">
        <v>1.5</v>
      </c>
      <c r="S965" s="108"/>
    </row>
    <row r="966" spans="1:19">
      <c r="A966" s="101">
        <v>961</v>
      </c>
      <c r="B966" s="76" t="s">
        <v>1918</v>
      </c>
      <c r="C966" s="76" t="s">
        <v>2573</v>
      </c>
      <c r="D966" s="76" t="s">
        <v>2781</v>
      </c>
      <c r="E966" s="76" t="s">
        <v>2782</v>
      </c>
      <c r="F966" s="76" t="s">
        <v>211</v>
      </c>
      <c r="G966" s="76" t="s">
        <v>188</v>
      </c>
      <c r="H966" s="77">
        <v>0.4</v>
      </c>
      <c r="I966" s="76"/>
      <c r="J966" s="76"/>
      <c r="K966" s="76">
        <v>4</v>
      </c>
      <c r="L966" s="76"/>
      <c r="M966" s="76"/>
      <c r="N966" s="76"/>
      <c r="O966" s="76"/>
      <c r="P966" s="76"/>
      <c r="Q966" s="76"/>
      <c r="R966" s="91">
        <v>0.6</v>
      </c>
      <c r="S966" s="108"/>
    </row>
    <row r="967" spans="1:19">
      <c r="A967" s="101">
        <v>962</v>
      </c>
      <c r="B967" s="76" t="s">
        <v>1918</v>
      </c>
      <c r="C967" s="76" t="s">
        <v>2573</v>
      </c>
      <c r="D967" s="76" t="s">
        <v>2783</v>
      </c>
      <c r="E967" s="76" t="s">
        <v>2784</v>
      </c>
      <c r="F967" s="76" t="s">
        <v>53</v>
      </c>
      <c r="G967" s="76" t="s">
        <v>618</v>
      </c>
      <c r="H967" s="77">
        <v>2.3</v>
      </c>
      <c r="I967" s="76"/>
      <c r="J967" s="76"/>
      <c r="K967" s="76">
        <v>9</v>
      </c>
      <c r="L967" s="76"/>
      <c r="M967" s="76"/>
      <c r="N967" s="76"/>
      <c r="O967" s="76"/>
      <c r="P967" s="76">
        <v>1</v>
      </c>
      <c r="Q967" s="76"/>
      <c r="R967" s="91">
        <v>1.5</v>
      </c>
      <c r="S967" s="108"/>
    </row>
    <row r="968" spans="1:19">
      <c r="A968" s="101">
        <v>963</v>
      </c>
      <c r="B968" s="76" t="s">
        <v>1918</v>
      </c>
      <c r="C968" s="76" t="s">
        <v>2573</v>
      </c>
      <c r="D968" s="76" t="s">
        <v>2785</v>
      </c>
      <c r="E968" s="76" t="s">
        <v>2786</v>
      </c>
      <c r="F968" s="76" t="s">
        <v>53</v>
      </c>
      <c r="G968" s="76" t="s">
        <v>106</v>
      </c>
      <c r="H968" s="77">
        <v>1.4</v>
      </c>
      <c r="I968" s="76"/>
      <c r="J968" s="76"/>
      <c r="K968" s="76">
        <v>8</v>
      </c>
      <c r="L968" s="76"/>
      <c r="M968" s="76"/>
      <c r="N968" s="76"/>
      <c r="O968" s="76"/>
      <c r="P968" s="76"/>
      <c r="Q968" s="76">
        <v>1</v>
      </c>
      <c r="R968" s="91">
        <v>1.4</v>
      </c>
      <c r="S968" s="108"/>
    </row>
    <row r="969" spans="1:19">
      <c r="A969" s="101">
        <v>964</v>
      </c>
      <c r="B969" s="76" t="s">
        <v>1918</v>
      </c>
      <c r="C969" s="76" t="s">
        <v>2573</v>
      </c>
      <c r="D969" s="76" t="s">
        <v>2787</v>
      </c>
      <c r="E969" s="76" t="s">
        <v>2788</v>
      </c>
      <c r="F969" s="76" t="s">
        <v>53</v>
      </c>
      <c r="G969" s="76" t="s">
        <v>207</v>
      </c>
      <c r="H969" s="77">
        <v>1.6</v>
      </c>
      <c r="I969" s="76"/>
      <c r="J969" s="76"/>
      <c r="K969" s="76">
        <v>10</v>
      </c>
      <c r="L969" s="76"/>
      <c r="M969" s="76"/>
      <c r="N969" s="76">
        <v>4</v>
      </c>
      <c r="O969" s="76"/>
      <c r="P969" s="76">
        <v>2</v>
      </c>
      <c r="Q969" s="76">
        <v>1</v>
      </c>
      <c r="R969" s="91">
        <v>2.1</v>
      </c>
      <c r="S969" s="108"/>
    </row>
    <row r="970" spans="1:19">
      <c r="A970" s="101">
        <v>965</v>
      </c>
      <c r="B970" s="76" t="s">
        <v>1918</v>
      </c>
      <c r="C970" s="76" t="s">
        <v>2573</v>
      </c>
      <c r="D970" s="76" t="s">
        <v>2787</v>
      </c>
      <c r="E970" s="76" t="s">
        <v>2788</v>
      </c>
      <c r="F970" s="76" t="s">
        <v>618</v>
      </c>
      <c r="G970" s="76" t="s">
        <v>1340</v>
      </c>
      <c r="H970" s="77">
        <v>0.7</v>
      </c>
      <c r="I970" s="76"/>
      <c r="J970" s="76"/>
      <c r="K970" s="76">
        <v>4</v>
      </c>
      <c r="L970" s="76"/>
      <c r="M970" s="76"/>
      <c r="N970" s="76"/>
      <c r="O970" s="76"/>
      <c r="P970" s="76"/>
      <c r="Q970" s="76">
        <v>1</v>
      </c>
      <c r="R970" s="91">
        <v>0.8</v>
      </c>
      <c r="S970" s="108"/>
    </row>
    <row r="971" spans="1:19">
      <c r="A971" s="101">
        <v>966</v>
      </c>
      <c r="B971" s="76" t="s">
        <v>1918</v>
      </c>
      <c r="C971" s="76" t="s">
        <v>2573</v>
      </c>
      <c r="D971" s="76" t="s">
        <v>2789</v>
      </c>
      <c r="E971" s="76" t="s">
        <v>2790</v>
      </c>
      <c r="F971" s="76" t="s">
        <v>53</v>
      </c>
      <c r="G971" s="76" t="s">
        <v>65</v>
      </c>
      <c r="H971" s="77">
        <v>2.5</v>
      </c>
      <c r="I971" s="76"/>
      <c r="J971" s="76"/>
      <c r="K971" s="76">
        <v>9</v>
      </c>
      <c r="L971" s="76"/>
      <c r="M971" s="76"/>
      <c r="N971" s="76"/>
      <c r="O971" s="76"/>
      <c r="P971" s="76">
        <v>1</v>
      </c>
      <c r="Q971" s="76">
        <v>1</v>
      </c>
      <c r="R971" s="91">
        <v>1.7</v>
      </c>
      <c r="S971" s="108"/>
    </row>
    <row r="972" spans="1:19">
      <c r="A972" s="101">
        <v>967</v>
      </c>
      <c r="B972" s="76" t="s">
        <v>1918</v>
      </c>
      <c r="C972" s="76" t="s">
        <v>2573</v>
      </c>
      <c r="D972" s="76" t="s">
        <v>2791</v>
      </c>
      <c r="E972" s="76" t="s">
        <v>2579</v>
      </c>
      <c r="F972" s="76" t="s">
        <v>53</v>
      </c>
      <c r="G972" s="76" t="s">
        <v>351</v>
      </c>
      <c r="H972" s="77">
        <v>2.2</v>
      </c>
      <c r="I972" s="76"/>
      <c r="J972" s="76"/>
      <c r="K972" s="76">
        <v>12</v>
      </c>
      <c r="L972" s="76"/>
      <c r="M972" s="76"/>
      <c r="N972" s="76"/>
      <c r="O972" s="76"/>
      <c r="P972" s="76"/>
      <c r="Q972" s="76">
        <v>2</v>
      </c>
      <c r="R972" s="91">
        <v>2.2</v>
      </c>
      <c r="S972" s="108"/>
    </row>
    <row r="973" spans="1:19">
      <c r="A973" s="101">
        <v>968</v>
      </c>
      <c r="B973" s="76" t="s">
        <v>1918</v>
      </c>
      <c r="C973" s="76" t="s">
        <v>2573</v>
      </c>
      <c r="D973" s="76" t="s">
        <v>2792</v>
      </c>
      <c r="E973" s="76" t="s">
        <v>1809</v>
      </c>
      <c r="F973" s="76" t="s">
        <v>53</v>
      </c>
      <c r="G973" s="76" t="s">
        <v>65</v>
      </c>
      <c r="H973" s="77">
        <v>2.5</v>
      </c>
      <c r="I973" s="76"/>
      <c r="J973" s="76"/>
      <c r="K973" s="76">
        <v>8</v>
      </c>
      <c r="L973" s="76"/>
      <c r="M973" s="76"/>
      <c r="N973" s="76"/>
      <c r="O973" s="76"/>
      <c r="P973" s="76"/>
      <c r="Q973" s="76">
        <v>2</v>
      </c>
      <c r="R973" s="91">
        <v>1.6</v>
      </c>
      <c r="S973" s="108"/>
    </row>
    <row r="974" spans="1:19">
      <c r="A974" s="101">
        <v>969</v>
      </c>
      <c r="B974" s="76" t="s">
        <v>1918</v>
      </c>
      <c r="C974" s="76" t="s">
        <v>2573</v>
      </c>
      <c r="D974" s="76" t="s">
        <v>2793</v>
      </c>
      <c r="E974" s="76" t="s">
        <v>2794</v>
      </c>
      <c r="F974" s="76" t="s">
        <v>53</v>
      </c>
      <c r="G974" s="76" t="s">
        <v>65</v>
      </c>
      <c r="H974" s="77">
        <v>2.5</v>
      </c>
      <c r="I974" s="76"/>
      <c r="J974" s="76"/>
      <c r="K974" s="76">
        <v>17</v>
      </c>
      <c r="L974" s="76"/>
      <c r="M974" s="76">
        <v>20</v>
      </c>
      <c r="N974" s="76"/>
      <c r="O974" s="76"/>
      <c r="P974" s="76"/>
      <c r="Q974" s="76">
        <v>3</v>
      </c>
      <c r="R974" s="91">
        <v>6</v>
      </c>
      <c r="S974" s="108"/>
    </row>
    <row r="975" spans="1:19">
      <c r="A975" s="101">
        <v>970</v>
      </c>
      <c r="B975" s="76" t="s">
        <v>1918</v>
      </c>
      <c r="C975" s="76" t="s">
        <v>2573</v>
      </c>
      <c r="D975" s="76" t="s">
        <v>2793</v>
      </c>
      <c r="E975" s="76" t="s">
        <v>2794</v>
      </c>
      <c r="F975" s="76" t="s">
        <v>346</v>
      </c>
      <c r="G975" s="76" t="s">
        <v>278</v>
      </c>
      <c r="H975" s="77">
        <v>0.3</v>
      </c>
      <c r="I975" s="76"/>
      <c r="J975" s="76"/>
      <c r="K975" s="76">
        <v>4</v>
      </c>
      <c r="L975" s="76"/>
      <c r="M975" s="76"/>
      <c r="N975" s="76"/>
      <c r="O975" s="76"/>
      <c r="P975" s="76">
        <v>1</v>
      </c>
      <c r="Q975" s="76"/>
      <c r="R975" s="91">
        <v>0.8</v>
      </c>
      <c r="S975" s="108"/>
    </row>
    <row r="976" spans="1:19">
      <c r="A976" s="101">
        <v>971</v>
      </c>
      <c r="B976" s="76" t="s">
        <v>1918</v>
      </c>
      <c r="C976" s="76" t="s">
        <v>2573</v>
      </c>
      <c r="D976" s="76" t="s">
        <v>2795</v>
      </c>
      <c r="E976" s="76" t="s">
        <v>2796</v>
      </c>
      <c r="F976" s="76" t="s">
        <v>53</v>
      </c>
      <c r="G976" s="76" t="s">
        <v>351</v>
      </c>
      <c r="H976" s="77">
        <v>2.2</v>
      </c>
      <c r="I976" s="76"/>
      <c r="J976" s="76"/>
      <c r="K976" s="76">
        <v>10</v>
      </c>
      <c r="L976" s="76"/>
      <c r="M976" s="76"/>
      <c r="N976" s="76"/>
      <c r="O976" s="76"/>
      <c r="P976" s="76"/>
      <c r="Q976" s="76">
        <v>2</v>
      </c>
      <c r="R976" s="91">
        <v>1.9</v>
      </c>
      <c r="S976" s="108"/>
    </row>
    <row r="977" spans="1:19">
      <c r="A977" s="101">
        <v>972</v>
      </c>
      <c r="B977" s="76" t="s">
        <v>1918</v>
      </c>
      <c r="C977" s="76" t="s">
        <v>2573</v>
      </c>
      <c r="D977" s="76" t="s">
        <v>2797</v>
      </c>
      <c r="E977" s="76" t="s">
        <v>2798</v>
      </c>
      <c r="F977" s="76" t="s">
        <v>53</v>
      </c>
      <c r="G977" s="76" t="s">
        <v>65</v>
      </c>
      <c r="H977" s="77">
        <v>2.5</v>
      </c>
      <c r="I977" s="76"/>
      <c r="J977" s="76"/>
      <c r="K977" s="76">
        <v>12</v>
      </c>
      <c r="L977" s="76"/>
      <c r="M977" s="76"/>
      <c r="N977" s="76"/>
      <c r="O977" s="76"/>
      <c r="P977" s="76"/>
      <c r="Q977" s="76">
        <v>2</v>
      </c>
      <c r="R977" s="91">
        <v>2.2</v>
      </c>
      <c r="S977" s="108"/>
    </row>
    <row r="978" spans="1:19">
      <c r="A978" s="101">
        <v>973</v>
      </c>
      <c r="B978" s="76" t="s">
        <v>1918</v>
      </c>
      <c r="C978" s="76" t="s">
        <v>2573</v>
      </c>
      <c r="D978" s="76" t="s">
        <v>2799</v>
      </c>
      <c r="E978" s="76" t="s">
        <v>2800</v>
      </c>
      <c r="F978" s="76" t="s">
        <v>53</v>
      </c>
      <c r="G978" s="76" t="s">
        <v>154</v>
      </c>
      <c r="H978" s="77">
        <v>0.3</v>
      </c>
      <c r="I978" s="76"/>
      <c r="J978" s="76"/>
      <c r="K978" s="76">
        <v>4</v>
      </c>
      <c r="L978" s="76"/>
      <c r="M978" s="76">
        <v>23</v>
      </c>
      <c r="N978" s="76"/>
      <c r="O978" s="76"/>
      <c r="P978" s="76"/>
      <c r="Q978" s="76"/>
      <c r="R978" s="91">
        <v>3.9</v>
      </c>
      <c r="S978" s="108"/>
    </row>
    <row r="979" spans="1:19">
      <c r="A979" s="101">
        <v>974</v>
      </c>
      <c r="B979" s="76" t="s">
        <v>1918</v>
      </c>
      <c r="C979" s="76" t="s">
        <v>2573</v>
      </c>
      <c r="D979" s="76" t="s">
        <v>2801</v>
      </c>
      <c r="E979" s="76" t="s">
        <v>2802</v>
      </c>
      <c r="F979" s="76" t="s">
        <v>53</v>
      </c>
      <c r="G979" s="76" t="s">
        <v>106</v>
      </c>
      <c r="H979" s="77">
        <v>1.4</v>
      </c>
      <c r="I979" s="76"/>
      <c r="J979" s="76"/>
      <c r="K979" s="76">
        <v>7</v>
      </c>
      <c r="L979" s="76"/>
      <c r="M979" s="76"/>
      <c r="N979" s="76"/>
      <c r="O979" s="76"/>
      <c r="P979" s="76"/>
      <c r="Q979" s="76">
        <v>1</v>
      </c>
      <c r="R979" s="91">
        <v>1.2</v>
      </c>
      <c r="S979" s="108"/>
    </row>
    <row r="980" spans="1:19">
      <c r="A980" s="101">
        <v>975</v>
      </c>
      <c r="B980" s="76" t="s">
        <v>1918</v>
      </c>
      <c r="C980" s="76" t="s">
        <v>2573</v>
      </c>
      <c r="D980" s="76" t="s">
        <v>2803</v>
      </c>
      <c r="E980" s="76" t="s">
        <v>2804</v>
      </c>
      <c r="F980" s="76" t="s">
        <v>72</v>
      </c>
      <c r="G980" s="76" t="s">
        <v>996</v>
      </c>
      <c r="H980" s="77">
        <v>1.9</v>
      </c>
      <c r="I980" s="76"/>
      <c r="J980" s="76"/>
      <c r="K980" s="76">
        <v>9</v>
      </c>
      <c r="L980" s="76"/>
      <c r="M980" s="76"/>
      <c r="N980" s="76"/>
      <c r="O980" s="76"/>
      <c r="P980" s="76">
        <v>1</v>
      </c>
      <c r="Q980" s="76">
        <v>1</v>
      </c>
      <c r="R980" s="91">
        <v>1.7</v>
      </c>
      <c r="S980" s="108"/>
    </row>
    <row r="981" spans="1:19">
      <c r="A981" s="101">
        <v>976</v>
      </c>
      <c r="B981" s="76" t="s">
        <v>1918</v>
      </c>
      <c r="C981" s="76" t="s">
        <v>2573</v>
      </c>
      <c r="D981" s="76" t="s">
        <v>2805</v>
      </c>
      <c r="E981" s="76" t="s">
        <v>2806</v>
      </c>
      <c r="F981" s="76" t="s">
        <v>133</v>
      </c>
      <c r="G981" s="76" t="s">
        <v>187</v>
      </c>
      <c r="H981" s="77">
        <v>0.9</v>
      </c>
      <c r="I981" s="76"/>
      <c r="J981" s="76"/>
      <c r="K981" s="76">
        <v>2</v>
      </c>
      <c r="L981" s="76"/>
      <c r="M981" s="76"/>
      <c r="N981" s="76"/>
      <c r="O981" s="76"/>
      <c r="P981" s="76"/>
      <c r="Q981" s="76">
        <v>1</v>
      </c>
      <c r="R981" s="91">
        <v>0.5</v>
      </c>
      <c r="S981" s="108"/>
    </row>
    <row r="982" spans="1:19">
      <c r="A982" s="101">
        <v>977</v>
      </c>
      <c r="B982" s="76" t="s">
        <v>1918</v>
      </c>
      <c r="C982" s="76" t="s">
        <v>2573</v>
      </c>
      <c r="D982" s="76" t="s">
        <v>2807</v>
      </c>
      <c r="E982" s="76" t="s">
        <v>2808</v>
      </c>
      <c r="F982" s="76" t="s">
        <v>128</v>
      </c>
      <c r="G982" s="76" t="s">
        <v>351</v>
      </c>
      <c r="H982" s="77">
        <v>0.5</v>
      </c>
      <c r="I982" s="76"/>
      <c r="J982" s="76"/>
      <c r="K982" s="76">
        <v>6</v>
      </c>
      <c r="L982" s="76"/>
      <c r="M982" s="76"/>
      <c r="N982" s="76"/>
      <c r="O982" s="76"/>
      <c r="P982" s="76"/>
      <c r="Q982" s="76"/>
      <c r="R982" s="91">
        <v>0.9</v>
      </c>
      <c r="S982" s="108"/>
    </row>
    <row r="983" spans="1:19">
      <c r="A983" s="101">
        <v>978</v>
      </c>
      <c r="B983" s="76" t="s">
        <v>1918</v>
      </c>
      <c r="C983" s="76" t="s">
        <v>2573</v>
      </c>
      <c r="D983" s="76" t="s">
        <v>2809</v>
      </c>
      <c r="E983" s="76" t="s">
        <v>2810</v>
      </c>
      <c r="F983" s="76" t="s">
        <v>53</v>
      </c>
      <c r="G983" s="76" t="s">
        <v>49</v>
      </c>
      <c r="H983" s="77">
        <v>2.1</v>
      </c>
      <c r="I983" s="76"/>
      <c r="J983" s="76"/>
      <c r="K983" s="76">
        <v>7</v>
      </c>
      <c r="L983" s="76">
        <v>2100</v>
      </c>
      <c r="M983" s="76"/>
      <c r="N983" s="76"/>
      <c r="O983" s="76"/>
      <c r="P983" s="76"/>
      <c r="Q983" s="76">
        <v>1</v>
      </c>
      <c r="R983" s="91">
        <v>2.5</v>
      </c>
      <c r="S983" s="108"/>
    </row>
    <row r="984" spans="1:19">
      <c r="A984" s="101">
        <v>979</v>
      </c>
      <c r="B984" s="76" t="s">
        <v>1918</v>
      </c>
      <c r="C984" s="76" t="s">
        <v>2573</v>
      </c>
      <c r="D984" s="76" t="s">
        <v>2811</v>
      </c>
      <c r="E984" s="76" t="s">
        <v>2812</v>
      </c>
      <c r="F984" s="76" t="s">
        <v>53</v>
      </c>
      <c r="G984" s="76" t="s">
        <v>54</v>
      </c>
      <c r="H984" s="77">
        <v>1.8</v>
      </c>
      <c r="I984" s="76"/>
      <c r="J984" s="76"/>
      <c r="K984" s="76">
        <v>9</v>
      </c>
      <c r="L984" s="76"/>
      <c r="M984" s="76"/>
      <c r="N984" s="76"/>
      <c r="O984" s="76"/>
      <c r="P984" s="76"/>
      <c r="Q984" s="76">
        <v>1</v>
      </c>
      <c r="R984" s="91">
        <v>1.5</v>
      </c>
      <c r="S984" s="108"/>
    </row>
    <row r="985" spans="1:19">
      <c r="A985" s="101">
        <v>980</v>
      </c>
      <c r="B985" s="76" t="s">
        <v>1918</v>
      </c>
      <c r="C985" s="76" t="s">
        <v>2573</v>
      </c>
      <c r="D985" s="76" t="s">
        <v>2813</v>
      </c>
      <c r="E985" s="76" t="s">
        <v>277</v>
      </c>
      <c r="F985" s="76" t="s">
        <v>53</v>
      </c>
      <c r="G985" s="76" t="s">
        <v>133</v>
      </c>
      <c r="H985" s="111">
        <v>1.5</v>
      </c>
      <c r="I985" s="76"/>
      <c r="J985" s="76"/>
      <c r="K985" s="76">
        <v>8</v>
      </c>
      <c r="L985" s="76"/>
      <c r="M985" s="76"/>
      <c r="N985" s="76"/>
      <c r="O985" s="76"/>
      <c r="P985" s="76">
        <v>1</v>
      </c>
      <c r="Q985" s="76">
        <v>2</v>
      </c>
      <c r="R985" s="91">
        <v>1.7</v>
      </c>
      <c r="S985" s="108"/>
    </row>
    <row r="986" spans="1:19">
      <c r="A986" s="101">
        <v>981</v>
      </c>
      <c r="B986" s="76" t="s">
        <v>1918</v>
      </c>
      <c r="C986" s="76" t="s">
        <v>2573</v>
      </c>
      <c r="D986" s="76" t="s">
        <v>2814</v>
      </c>
      <c r="E986" s="76" t="s">
        <v>2815</v>
      </c>
      <c r="F986" s="76" t="s">
        <v>53</v>
      </c>
      <c r="G986" s="76" t="s">
        <v>186</v>
      </c>
      <c r="H986" s="111">
        <v>0.6</v>
      </c>
      <c r="I986" s="76"/>
      <c r="J986" s="76"/>
      <c r="K986" s="76">
        <v>4</v>
      </c>
      <c r="L986" s="76"/>
      <c r="M986" s="76"/>
      <c r="N986" s="76"/>
      <c r="O986" s="76"/>
      <c r="P986" s="76">
        <v>2</v>
      </c>
      <c r="Q986" s="76"/>
      <c r="R986" s="91">
        <v>0.9</v>
      </c>
      <c r="S986" s="108"/>
    </row>
    <row r="987" spans="1:19">
      <c r="A987" s="101">
        <v>982</v>
      </c>
      <c r="B987" s="76" t="s">
        <v>1918</v>
      </c>
      <c r="C987" s="76" t="s">
        <v>2573</v>
      </c>
      <c r="D987" s="76" t="s">
        <v>2816</v>
      </c>
      <c r="E987" s="76" t="s">
        <v>2817</v>
      </c>
      <c r="F987" s="76" t="s">
        <v>53</v>
      </c>
      <c r="G987" s="76" t="s">
        <v>83</v>
      </c>
      <c r="H987" s="111">
        <v>1.3</v>
      </c>
      <c r="I987" s="76"/>
      <c r="J987" s="76"/>
      <c r="K987" s="76">
        <v>10</v>
      </c>
      <c r="L987" s="76"/>
      <c r="M987" s="76"/>
      <c r="N987" s="76"/>
      <c r="O987" s="76"/>
      <c r="P987" s="76"/>
      <c r="Q987" s="76">
        <v>2</v>
      </c>
      <c r="R987" s="91">
        <v>1.9</v>
      </c>
      <c r="S987" s="108"/>
    </row>
    <row r="988" spans="1:19">
      <c r="A988" s="101">
        <v>983</v>
      </c>
      <c r="B988" s="76" t="s">
        <v>1918</v>
      </c>
      <c r="C988" s="76" t="s">
        <v>2573</v>
      </c>
      <c r="D988" s="76" t="s">
        <v>2818</v>
      </c>
      <c r="E988" s="76" t="s">
        <v>2819</v>
      </c>
      <c r="F988" s="76" t="s">
        <v>53</v>
      </c>
      <c r="G988" s="76" t="s">
        <v>54</v>
      </c>
      <c r="H988" s="111">
        <v>1.8</v>
      </c>
      <c r="I988" s="76"/>
      <c r="J988" s="76"/>
      <c r="K988" s="76">
        <v>10</v>
      </c>
      <c r="L988" s="76"/>
      <c r="M988" s="76"/>
      <c r="N988" s="76"/>
      <c r="O988" s="76"/>
      <c r="P988" s="76"/>
      <c r="Q988" s="76">
        <v>1</v>
      </c>
      <c r="R988" s="91">
        <v>1.7</v>
      </c>
      <c r="S988" s="108"/>
    </row>
    <row r="989" spans="1:19">
      <c r="A989" s="101">
        <v>984</v>
      </c>
      <c r="B989" s="76" t="s">
        <v>1918</v>
      </c>
      <c r="C989" s="76" t="s">
        <v>2573</v>
      </c>
      <c r="D989" s="76" t="s">
        <v>2818</v>
      </c>
      <c r="E989" s="76" t="s">
        <v>2819</v>
      </c>
      <c r="F989" s="76" t="s">
        <v>144</v>
      </c>
      <c r="G989" s="76" t="s">
        <v>893</v>
      </c>
      <c r="H989" s="111">
        <v>0.7</v>
      </c>
      <c r="I989" s="76"/>
      <c r="J989" s="76"/>
      <c r="K989" s="76">
        <v>6</v>
      </c>
      <c r="L989" s="76"/>
      <c r="M989" s="76"/>
      <c r="N989" s="76"/>
      <c r="O989" s="76"/>
      <c r="P989" s="76"/>
      <c r="Q989" s="76"/>
      <c r="R989" s="91">
        <v>0.9</v>
      </c>
      <c r="S989" s="108"/>
    </row>
    <row r="990" spans="1:19">
      <c r="A990" s="101">
        <v>985</v>
      </c>
      <c r="B990" s="76" t="s">
        <v>1918</v>
      </c>
      <c r="C990" s="76" t="s">
        <v>2573</v>
      </c>
      <c r="D990" s="76" t="s">
        <v>2820</v>
      </c>
      <c r="E990" s="76" t="s">
        <v>2821</v>
      </c>
      <c r="F990" s="76" t="s">
        <v>100</v>
      </c>
      <c r="G990" s="76" t="s">
        <v>65</v>
      </c>
      <c r="H990" s="111">
        <v>2.6</v>
      </c>
      <c r="I990" s="76"/>
      <c r="J990" s="76"/>
      <c r="K990" s="76">
        <v>7</v>
      </c>
      <c r="L990" s="76"/>
      <c r="M990" s="76"/>
      <c r="N990" s="76"/>
      <c r="O990" s="76"/>
      <c r="P990" s="76"/>
      <c r="Q990" s="76"/>
      <c r="R990" s="91">
        <v>1</v>
      </c>
      <c r="S990" s="108"/>
    </row>
    <row r="991" spans="1:19">
      <c r="A991" s="101">
        <v>986</v>
      </c>
      <c r="B991" s="76" t="s">
        <v>1918</v>
      </c>
      <c r="C991" s="76" t="s">
        <v>2573</v>
      </c>
      <c r="D991" s="76" t="s">
        <v>2822</v>
      </c>
      <c r="E991" s="76" t="s">
        <v>2314</v>
      </c>
      <c r="F991" s="76" t="s">
        <v>60</v>
      </c>
      <c r="G991" s="76" t="s">
        <v>346</v>
      </c>
      <c r="H991" s="111">
        <v>2.9</v>
      </c>
      <c r="I991" s="76"/>
      <c r="J991" s="76"/>
      <c r="K991" s="76">
        <v>11</v>
      </c>
      <c r="L991" s="76"/>
      <c r="M991" s="76"/>
      <c r="N991" s="76"/>
      <c r="O991" s="76"/>
      <c r="P991" s="76"/>
      <c r="Q991" s="76"/>
      <c r="R991" s="91">
        <v>1.6</v>
      </c>
      <c r="S991" s="108"/>
    </row>
    <row r="992" spans="1:19">
      <c r="A992" s="101">
        <v>987</v>
      </c>
      <c r="B992" s="76" t="s">
        <v>1918</v>
      </c>
      <c r="C992" s="76" t="s">
        <v>2573</v>
      </c>
      <c r="D992" s="76" t="s">
        <v>2823</v>
      </c>
      <c r="E992" s="76" t="s">
        <v>2824</v>
      </c>
      <c r="F992" s="76" t="s">
        <v>75</v>
      </c>
      <c r="G992" s="76" t="s">
        <v>163</v>
      </c>
      <c r="H992" s="111">
        <v>1</v>
      </c>
      <c r="I992" s="76"/>
      <c r="J992" s="76"/>
      <c r="K992" s="76">
        <v>7</v>
      </c>
      <c r="L992" s="76"/>
      <c r="M992" s="76"/>
      <c r="N992" s="76"/>
      <c r="O992" s="76"/>
      <c r="P992" s="76"/>
      <c r="Q992" s="76"/>
      <c r="R992" s="91">
        <v>1</v>
      </c>
      <c r="S992" s="108"/>
    </row>
    <row r="993" spans="1:19">
      <c r="A993" s="101">
        <v>988</v>
      </c>
      <c r="B993" s="76" t="s">
        <v>1918</v>
      </c>
      <c r="C993" s="76" t="s">
        <v>2573</v>
      </c>
      <c r="D993" s="76" t="s">
        <v>2825</v>
      </c>
      <c r="E993" s="76" t="s">
        <v>2826</v>
      </c>
      <c r="F993" s="76" t="s">
        <v>53</v>
      </c>
      <c r="G993" s="76" t="s">
        <v>635</v>
      </c>
      <c r="H993" s="111">
        <v>2</v>
      </c>
      <c r="I993" s="76"/>
      <c r="J993" s="76"/>
      <c r="K993" s="76">
        <v>14</v>
      </c>
      <c r="L993" s="76"/>
      <c r="M993" s="76"/>
      <c r="N993" s="76"/>
      <c r="O993" s="76"/>
      <c r="P993" s="76"/>
      <c r="Q993" s="76">
        <v>1</v>
      </c>
      <c r="R993" s="91">
        <v>2.3</v>
      </c>
      <c r="S993" s="108"/>
    </row>
    <row r="994" spans="1:19">
      <c r="A994" s="101">
        <v>989</v>
      </c>
      <c r="B994" s="76" t="s">
        <v>1918</v>
      </c>
      <c r="C994" s="76" t="s">
        <v>2573</v>
      </c>
      <c r="D994" s="76" t="s">
        <v>2825</v>
      </c>
      <c r="E994" s="76" t="s">
        <v>2826</v>
      </c>
      <c r="F994" s="76" t="s">
        <v>278</v>
      </c>
      <c r="G994" s="76" t="s">
        <v>1670</v>
      </c>
      <c r="H994" s="111">
        <v>0.3</v>
      </c>
      <c r="I994" s="76"/>
      <c r="J994" s="76"/>
      <c r="K994" s="76">
        <v>4</v>
      </c>
      <c r="L994" s="76"/>
      <c r="M994" s="76"/>
      <c r="N994" s="76"/>
      <c r="O994" s="76"/>
      <c r="P994" s="76"/>
      <c r="Q994" s="76">
        <v>1</v>
      </c>
      <c r="R994" s="91">
        <v>0.8</v>
      </c>
      <c r="S994" s="108"/>
    </row>
    <row r="995" spans="1:19">
      <c r="A995" s="101">
        <v>990</v>
      </c>
      <c r="B995" s="76" t="s">
        <v>1918</v>
      </c>
      <c r="C995" s="76" t="s">
        <v>2573</v>
      </c>
      <c r="D995" s="76" t="s">
        <v>2827</v>
      </c>
      <c r="E995" s="76" t="s">
        <v>2828</v>
      </c>
      <c r="F995" s="76" t="s">
        <v>100</v>
      </c>
      <c r="G995" s="76" t="s">
        <v>54</v>
      </c>
      <c r="H995" s="111">
        <v>1.9</v>
      </c>
      <c r="I995" s="76"/>
      <c r="J995" s="76"/>
      <c r="K995" s="76">
        <v>8</v>
      </c>
      <c r="L995" s="76"/>
      <c r="M995" s="76"/>
      <c r="N995" s="76"/>
      <c r="O995" s="76"/>
      <c r="P995" s="76"/>
      <c r="Q995" s="76"/>
      <c r="R995" s="91">
        <v>1.2</v>
      </c>
      <c r="S995" s="108"/>
    </row>
    <row r="996" spans="1:19">
      <c r="A996" s="101">
        <v>991</v>
      </c>
      <c r="B996" s="76" t="s">
        <v>1918</v>
      </c>
      <c r="C996" s="76" t="s">
        <v>2573</v>
      </c>
      <c r="D996" s="76" t="s">
        <v>2829</v>
      </c>
      <c r="E996" s="76" t="s">
        <v>2830</v>
      </c>
      <c r="F996" s="76" t="s">
        <v>100</v>
      </c>
      <c r="G996" s="76" t="s">
        <v>128</v>
      </c>
      <c r="H996" s="111">
        <v>1.8</v>
      </c>
      <c r="I996" s="76"/>
      <c r="J996" s="76"/>
      <c r="K996" s="76">
        <v>15</v>
      </c>
      <c r="L996" s="76"/>
      <c r="M996" s="76"/>
      <c r="N996" s="76"/>
      <c r="O996" s="76"/>
      <c r="P996" s="76"/>
      <c r="Q996" s="76">
        <v>1</v>
      </c>
      <c r="R996" s="91">
        <v>2.4</v>
      </c>
      <c r="S996" s="108"/>
    </row>
    <row r="997" spans="1:19">
      <c r="A997" s="101">
        <v>992</v>
      </c>
      <c r="B997" s="76" t="s">
        <v>1918</v>
      </c>
      <c r="C997" s="76" t="s">
        <v>2573</v>
      </c>
      <c r="D997" s="76" t="s">
        <v>2831</v>
      </c>
      <c r="E997" s="76" t="s">
        <v>2832</v>
      </c>
      <c r="F997" s="76" t="s">
        <v>100</v>
      </c>
      <c r="G997" s="76" t="s">
        <v>79</v>
      </c>
      <c r="H997" s="111">
        <v>0.9</v>
      </c>
      <c r="I997" s="76"/>
      <c r="J997" s="76"/>
      <c r="K997" s="76">
        <v>6</v>
      </c>
      <c r="L997" s="76"/>
      <c r="M997" s="76"/>
      <c r="N997" s="76"/>
      <c r="O997" s="76"/>
      <c r="P997" s="76"/>
      <c r="Q997" s="76">
        <v>1</v>
      </c>
      <c r="R997" s="91">
        <v>1.1</v>
      </c>
      <c r="S997" s="108"/>
    </row>
    <row r="998" spans="1:19">
      <c r="A998" s="101">
        <v>993</v>
      </c>
      <c r="B998" s="76" t="s">
        <v>1918</v>
      </c>
      <c r="C998" s="76" t="s">
        <v>2573</v>
      </c>
      <c r="D998" s="76" t="s">
        <v>2833</v>
      </c>
      <c r="E998" s="76" t="s">
        <v>2788</v>
      </c>
      <c r="F998" s="76" t="s">
        <v>100</v>
      </c>
      <c r="G998" s="76" t="s">
        <v>106</v>
      </c>
      <c r="H998" s="111">
        <v>1.5</v>
      </c>
      <c r="I998" s="76"/>
      <c r="J998" s="76"/>
      <c r="K998" s="76">
        <v>5</v>
      </c>
      <c r="L998" s="76"/>
      <c r="M998" s="76"/>
      <c r="N998" s="76"/>
      <c r="O998" s="76"/>
      <c r="P998" s="76"/>
      <c r="Q998" s="76">
        <v>1</v>
      </c>
      <c r="R998" s="91">
        <v>0.9</v>
      </c>
      <c r="S998" s="108"/>
    </row>
    <row r="999" spans="1:19">
      <c r="A999" s="101">
        <v>994</v>
      </c>
      <c r="B999" s="76" t="s">
        <v>1918</v>
      </c>
      <c r="C999" s="76" t="s">
        <v>2573</v>
      </c>
      <c r="D999" s="76" t="s">
        <v>2834</v>
      </c>
      <c r="E999" s="76" t="s">
        <v>2835</v>
      </c>
      <c r="F999" s="76" t="s">
        <v>75</v>
      </c>
      <c r="G999" s="76" t="s">
        <v>57</v>
      </c>
      <c r="H999" s="111">
        <v>1.1</v>
      </c>
      <c r="I999" s="76"/>
      <c r="J999" s="76"/>
      <c r="K999" s="76">
        <v>4</v>
      </c>
      <c r="L999" s="76"/>
      <c r="M999" s="76"/>
      <c r="N999" s="76"/>
      <c r="O999" s="76"/>
      <c r="P999" s="76"/>
      <c r="Q999" s="76"/>
      <c r="R999" s="91">
        <v>0.6</v>
      </c>
      <c r="S999" s="108"/>
    </row>
    <row r="1000" spans="1:19">
      <c r="A1000" s="101">
        <v>995</v>
      </c>
      <c r="B1000" s="76" t="s">
        <v>1918</v>
      </c>
      <c r="C1000" s="76" t="s">
        <v>2573</v>
      </c>
      <c r="D1000" s="76" t="s">
        <v>2836</v>
      </c>
      <c r="E1000" s="76" t="s">
        <v>2837</v>
      </c>
      <c r="F1000" s="76" t="s">
        <v>100</v>
      </c>
      <c r="G1000" s="76" t="s">
        <v>53</v>
      </c>
      <c r="H1000" s="110">
        <v>0.1</v>
      </c>
      <c r="I1000" s="76"/>
      <c r="J1000" s="76"/>
      <c r="K1000" s="76">
        <v>1</v>
      </c>
      <c r="L1000" s="76"/>
      <c r="M1000" s="76"/>
      <c r="N1000" s="76"/>
      <c r="O1000" s="76"/>
      <c r="P1000" s="76"/>
      <c r="Q1000" s="76"/>
      <c r="R1000" s="91">
        <v>0.1</v>
      </c>
      <c r="S1000" s="108"/>
    </row>
    <row r="1001" spans="1:19">
      <c r="A1001" s="101">
        <v>996</v>
      </c>
      <c r="B1001" s="76" t="s">
        <v>1918</v>
      </c>
      <c r="C1001" s="76" t="s">
        <v>2573</v>
      </c>
      <c r="D1001" s="76" t="s">
        <v>2836</v>
      </c>
      <c r="E1001" s="76" t="s">
        <v>2837</v>
      </c>
      <c r="F1001" s="76" t="s">
        <v>1340</v>
      </c>
      <c r="G1001" s="76" t="s">
        <v>1670</v>
      </c>
      <c r="H1001" s="111">
        <v>0.7</v>
      </c>
      <c r="I1001" s="76"/>
      <c r="J1001" s="76"/>
      <c r="K1001" s="76">
        <v>6</v>
      </c>
      <c r="L1001" s="76"/>
      <c r="M1001" s="76"/>
      <c r="N1001" s="76"/>
      <c r="O1001" s="76"/>
      <c r="P1001" s="76"/>
      <c r="Q1001" s="76">
        <v>1</v>
      </c>
      <c r="R1001" s="91">
        <v>1.1</v>
      </c>
      <c r="S1001" s="108"/>
    </row>
    <row r="1002" spans="1:19">
      <c r="A1002" s="101">
        <v>997</v>
      </c>
      <c r="B1002" s="76" t="s">
        <v>1918</v>
      </c>
      <c r="C1002" s="76" t="s">
        <v>2573</v>
      </c>
      <c r="D1002" s="76" t="s">
        <v>2838</v>
      </c>
      <c r="E1002" s="76" t="s">
        <v>2839</v>
      </c>
      <c r="F1002" s="76" t="s">
        <v>53</v>
      </c>
      <c r="G1002" s="76" t="s">
        <v>49</v>
      </c>
      <c r="H1002" s="111">
        <v>2.1</v>
      </c>
      <c r="I1002" s="76"/>
      <c r="J1002" s="76"/>
      <c r="K1002" s="76">
        <v>6</v>
      </c>
      <c r="L1002" s="76"/>
      <c r="M1002" s="76"/>
      <c r="N1002" s="76">
        <v>8</v>
      </c>
      <c r="O1002" s="76"/>
      <c r="P1002" s="76"/>
      <c r="Q1002" s="76">
        <v>1</v>
      </c>
      <c r="R1002" s="91">
        <v>1.2</v>
      </c>
      <c r="S1002" s="108"/>
    </row>
    <row r="1003" spans="1:19">
      <c r="A1003" s="101">
        <v>998</v>
      </c>
      <c r="B1003" s="76" t="s">
        <v>1918</v>
      </c>
      <c r="C1003" s="76" t="s">
        <v>2573</v>
      </c>
      <c r="D1003" s="76" t="s">
        <v>2840</v>
      </c>
      <c r="E1003" s="76" t="s">
        <v>2841</v>
      </c>
      <c r="F1003" s="76" t="s">
        <v>53</v>
      </c>
      <c r="G1003" s="76" t="s">
        <v>54</v>
      </c>
      <c r="H1003" s="111">
        <v>1.8</v>
      </c>
      <c r="I1003" s="76"/>
      <c r="J1003" s="76"/>
      <c r="K1003" s="76">
        <v>6</v>
      </c>
      <c r="L1003" s="76"/>
      <c r="M1003" s="76"/>
      <c r="N1003" s="76"/>
      <c r="O1003" s="76"/>
      <c r="P1003" s="76">
        <v>2</v>
      </c>
      <c r="Q1003" s="76">
        <v>1</v>
      </c>
      <c r="R1003" s="91">
        <v>1.4</v>
      </c>
      <c r="S1003" s="108"/>
    </row>
    <row r="1004" spans="1:19">
      <c r="A1004" s="101">
        <v>999</v>
      </c>
      <c r="B1004" s="76" t="s">
        <v>1918</v>
      </c>
      <c r="C1004" s="76" t="s">
        <v>2573</v>
      </c>
      <c r="D1004" s="76" t="s">
        <v>2840</v>
      </c>
      <c r="E1004" s="76" t="s">
        <v>2841</v>
      </c>
      <c r="F1004" s="76" t="s">
        <v>255</v>
      </c>
      <c r="G1004" s="76" t="s">
        <v>173</v>
      </c>
      <c r="H1004" s="111">
        <v>1.2</v>
      </c>
      <c r="I1004" s="76"/>
      <c r="J1004" s="76"/>
      <c r="K1004" s="76">
        <v>10</v>
      </c>
      <c r="L1004" s="76"/>
      <c r="M1004" s="76"/>
      <c r="N1004" s="76"/>
      <c r="O1004" s="76"/>
      <c r="P1004" s="76">
        <v>1</v>
      </c>
      <c r="Q1004" s="76">
        <v>1</v>
      </c>
      <c r="R1004" s="91">
        <v>1.8</v>
      </c>
      <c r="S1004" s="108"/>
    </row>
    <row r="1005" spans="1:19">
      <c r="A1005" s="101">
        <v>1000</v>
      </c>
      <c r="B1005" s="76" t="s">
        <v>1918</v>
      </c>
      <c r="C1005" s="76" t="s">
        <v>2573</v>
      </c>
      <c r="D1005" s="76" t="s">
        <v>2842</v>
      </c>
      <c r="E1005" s="76" t="s">
        <v>2843</v>
      </c>
      <c r="F1005" s="76" t="s">
        <v>53</v>
      </c>
      <c r="G1005" s="76" t="s">
        <v>79</v>
      </c>
      <c r="H1005" s="111">
        <v>0.8</v>
      </c>
      <c r="I1005" s="76"/>
      <c r="J1005" s="76"/>
      <c r="K1005" s="76">
        <v>7</v>
      </c>
      <c r="L1005" s="76"/>
      <c r="M1005" s="76"/>
      <c r="N1005" s="76"/>
      <c r="O1005" s="76"/>
      <c r="P1005" s="76"/>
      <c r="Q1005" s="76"/>
      <c r="R1005" s="91">
        <v>1</v>
      </c>
      <c r="S1005" s="108"/>
    </row>
    <row r="1006" spans="1:19">
      <c r="A1006" s="101">
        <v>1001</v>
      </c>
      <c r="B1006" s="76" t="s">
        <v>1918</v>
      </c>
      <c r="C1006" s="76" t="s">
        <v>2573</v>
      </c>
      <c r="D1006" s="76" t="s">
        <v>2844</v>
      </c>
      <c r="E1006" s="76" t="s">
        <v>2845</v>
      </c>
      <c r="F1006" s="76" t="s">
        <v>53</v>
      </c>
      <c r="G1006" s="76" t="s">
        <v>79</v>
      </c>
      <c r="H1006" s="111">
        <v>0.8</v>
      </c>
      <c r="I1006" s="76"/>
      <c r="J1006" s="76"/>
      <c r="K1006" s="76">
        <v>7</v>
      </c>
      <c r="L1006" s="76"/>
      <c r="M1006" s="76"/>
      <c r="N1006" s="76"/>
      <c r="O1006" s="76"/>
      <c r="P1006" s="76">
        <v>1</v>
      </c>
      <c r="Q1006" s="76"/>
      <c r="R1006" s="91">
        <v>1.2</v>
      </c>
      <c r="S1006" s="108"/>
    </row>
    <row r="1007" spans="1:19">
      <c r="A1007" s="101">
        <v>1002</v>
      </c>
      <c r="B1007" s="76" t="s">
        <v>1918</v>
      </c>
      <c r="C1007" s="76" t="s">
        <v>2573</v>
      </c>
      <c r="D1007" s="76" t="s">
        <v>2846</v>
      </c>
      <c r="E1007" s="76" t="s">
        <v>2847</v>
      </c>
      <c r="F1007" s="76" t="s">
        <v>53</v>
      </c>
      <c r="G1007" s="76" t="s">
        <v>112</v>
      </c>
      <c r="H1007" s="111">
        <v>0.5</v>
      </c>
      <c r="I1007" s="76"/>
      <c r="J1007" s="76"/>
      <c r="K1007" s="76">
        <v>1</v>
      </c>
      <c r="L1007" s="76"/>
      <c r="M1007" s="76"/>
      <c r="N1007" s="76"/>
      <c r="O1007" s="76"/>
      <c r="P1007" s="76"/>
      <c r="Q1007" s="76"/>
      <c r="R1007" s="91">
        <v>0.1</v>
      </c>
      <c r="S1007" s="108"/>
    </row>
    <row r="1008" spans="1:19">
      <c r="A1008" s="101">
        <v>1003</v>
      </c>
      <c r="B1008" s="76" t="s">
        <v>1918</v>
      </c>
      <c r="C1008" s="76" t="s">
        <v>2573</v>
      </c>
      <c r="D1008" s="76" t="s">
        <v>2848</v>
      </c>
      <c r="E1008" s="76" t="s">
        <v>2849</v>
      </c>
      <c r="F1008" s="76" t="s">
        <v>53</v>
      </c>
      <c r="G1008" s="76" t="s">
        <v>49</v>
      </c>
      <c r="H1008" s="111">
        <v>2.1</v>
      </c>
      <c r="I1008" s="76"/>
      <c r="J1008" s="76"/>
      <c r="K1008" s="76">
        <v>18</v>
      </c>
      <c r="L1008" s="76"/>
      <c r="M1008" s="76"/>
      <c r="N1008" s="76">
        <v>8</v>
      </c>
      <c r="O1008" s="76"/>
      <c r="P1008" s="76"/>
      <c r="Q1008" s="76">
        <v>1</v>
      </c>
      <c r="R1008" s="91">
        <v>3</v>
      </c>
      <c r="S1008" s="108"/>
    </row>
    <row r="1009" spans="1:19">
      <c r="A1009" s="101">
        <v>1004</v>
      </c>
      <c r="B1009" s="76" t="s">
        <v>1918</v>
      </c>
      <c r="C1009" s="76" t="s">
        <v>2573</v>
      </c>
      <c r="D1009" s="76" t="s">
        <v>2848</v>
      </c>
      <c r="E1009" s="76" t="s">
        <v>2849</v>
      </c>
      <c r="F1009" s="76" t="s">
        <v>65</v>
      </c>
      <c r="G1009" s="76" t="s">
        <v>346</v>
      </c>
      <c r="H1009" s="111">
        <v>0.6</v>
      </c>
      <c r="I1009" s="76"/>
      <c r="J1009" s="76"/>
      <c r="K1009" s="76">
        <v>4</v>
      </c>
      <c r="L1009" s="76"/>
      <c r="M1009" s="76"/>
      <c r="N1009" s="76"/>
      <c r="O1009" s="76"/>
      <c r="P1009" s="76"/>
      <c r="Q1009" s="76">
        <v>1</v>
      </c>
      <c r="R1009" s="91">
        <v>0.8</v>
      </c>
      <c r="S1009" s="108"/>
    </row>
    <row r="1010" spans="1:19">
      <c r="A1010" s="101">
        <v>1005</v>
      </c>
      <c r="B1010" s="76" t="s">
        <v>1918</v>
      </c>
      <c r="C1010" s="76" t="s">
        <v>2573</v>
      </c>
      <c r="D1010" s="76" t="s">
        <v>2850</v>
      </c>
      <c r="E1010" s="76" t="s">
        <v>2612</v>
      </c>
      <c r="F1010" s="76" t="s">
        <v>100</v>
      </c>
      <c r="G1010" s="76" t="s">
        <v>192</v>
      </c>
      <c r="H1010" s="111">
        <v>0.8</v>
      </c>
      <c r="I1010" s="76"/>
      <c r="J1010" s="76"/>
      <c r="K1010" s="76">
        <v>6</v>
      </c>
      <c r="L1010" s="76"/>
      <c r="M1010" s="76"/>
      <c r="N1010" s="76">
        <v>8</v>
      </c>
      <c r="O1010" s="76"/>
      <c r="P1010" s="76"/>
      <c r="Q1010" s="76">
        <v>1</v>
      </c>
      <c r="R1010" s="91">
        <v>1.2</v>
      </c>
      <c r="S1010" s="108"/>
    </row>
    <row r="1011" spans="1:19">
      <c r="A1011" s="101">
        <v>1006</v>
      </c>
      <c r="B1011" s="76" t="s">
        <v>1918</v>
      </c>
      <c r="C1011" s="76" t="s">
        <v>2573</v>
      </c>
      <c r="D1011" s="76" t="s">
        <v>2851</v>
      </c>
      <c r="E1011" s="76" t="s">
        <v>2852</v>
      </c>
      <c r="F1011" s="76" t="s">
        <v>100</v>
      </c>
      <c r="G1011" s="76" t="s">
        <v>163</v>
      </c>
      <c r="H1011" s="111">
        <v>1.2</v>
      </c>
      <c r="I1011" s="76"/>
      <c r="J1011" s="76"/>
      <c r="K1011" s="76">
        <v>6</v>
      </c>
      <c r="L1011" s="76"/>
      <c r="M1011" s="76"/>
      <c r="N1011" s="76"/>
      <c r="O1011" s="76"/>
      <c r="P1011" s="76"/>
      <c r="Q1011" s="76"/>
      <c r="R1011" s="91">
        <v>0.9</v>
      </c>
      <c r="S1011" s="108"/>
    </row>
    <row r="1012" spans="1:19">
      <c r="A1012" s="101">
        <v>1007</v>
      </c>
      <c r="B1012" s="76" t="s">
        <v>1918</v>
      </c>
      <c r="C1012" s="76" t="s">
        <v>2573</v>
      </c>
      <c r="D1012" s="76" t="s">
        <v>2853</v>
      </c>
      <c r="E1012" s="76" t="s">
        <v>2854</v>
      </c>
      <c r="F1012" s="76" t="s">
        <v>100</v>
      </c>
      <c r="G1012" s="76" t="s">
        <v>187</v>
      </c>
      <c r="H1012" s="111">
        <v>2.5</v>
      </c>
      <c r="I1012" s="76"/>
      <c r="J1012" s="76"/>
      <c r="K1012" s="76">
        <v>11</v>
      </c>
      <c r="L1012" s="76"/>
      <c r="M1012" s="76"/>
      <c r="N1012" s="76"/>
      <c r="O1012" s="76"/>
      <c r="P1012" s="76"/>
      <c r="Q1012" s="76">
        <v>1</v>
      </c>
      <c r="R1012" s="91">
        <v>1.8</v>
      </c>
      <c r="S1012" s="108"/>
    </row>
    <row r="1013" spans="1:19">
      <c r="A1013" s="101">
        <v>1008</v>
      </c>
      <c r="B1013" s="76" t="s">
        <v>1918</v>
      </c>
      <c r="C1013" s="76" t="s">
        <v>2573</v>
      </c>
      <c r="D1013" s="76" t="s">
        <v>2853</v>
      </c>
      <c r="E1013" s="76" t="s">
        <v>2854</v>
      </c>
      <c r="F1013" s="76" t="s">
        <v>124</v>
      </c>
      <c r="G1013" s="76" t="s">
        <v>143</v>
      </c>
      <c r="H1013" s="111">
        <v>0.4</v>
      </c>
      <c r="I1013" s="76"/>
      <c r="J1013" s="76"/>
      <c r="K1013" s="76">
        <v>2</v>
      </c>
      <c r="L1013" s="76"/>
      <c r="M1013" s="76"/>
      <c r="N1013" s="76"/>
      <c r="O1013" s="76"/>
      <c r="P1013" s="76"/>
      <c r="Q1013" s="76">
        <v>1</v>
      </c>
      <c r="R1013" s="91">
        <v>0.5</v>
      </c>
      <c r="S1013" s="108"/>
    </row>
    <row r="1014" spans="1:19">
      <c r="A1014" s="101">
        <v>1009</v>
      </c>
      <c r="B1014" s="76" t="s">
        <v>1918</v>
      </c>
      <c r="C1014" s="76" t="s">
        <v>2573</v>
      </c>
      <c r="D1014" s="76" t="s">
        <v>2855</v>
      </c>
      <c r="E1014" s="76" t="s">
        <v>2856</v>
      </c>
      <c r="F1014" s="76" t="s">
        <v>100</v>
      </c>
      <c r="G1014" s="76" t="s">
        <v>187</v>
      </c>
      <c r="H1014" s="111">
        <v>2.5</v>
      </c>
      <c r="I1014" s="76"/>
      <c r="J1014" s="76"/>
      <c r="K1014" s="76">
        <v>26</v>
      </c>
      <c r="L1014" s="76"/>
      <c r="M1014" s="76"/>
      <c r="N1014" s="76">
        <v>8</v>
      </c>
      <c r="O1014" s="76"/>
      <c r="P1014" s="76"/>
      <c r="Q1014" s="76"/>
      <c r="R1014" s="91">
        <v>4</v>
      </c>
      <c r="S1014" s="108"/>
    </row>
    <row r="1015" spans="1:19">
      <c r="A1015" s="101">
        <v>1010</v>
      </c>
      <c r="B1015" s="76" t="s">
        <v>1918</v>
      </c>
      <c r="C1015" s="76" t="s">
        <v>2573</v>
      </c>
      <c r="D1015" s="76" t="s">
        <v>2855</v>
      </c>
      <c r="E1015" s="76" t="s">
        <v>2856</v>
      </c>
      <c r="F1015" s="76" t="s">
        <v>124</v>
      </c>
      <c r="G1015" s="76" t="s">
        <v>176</v>
      </c>
      <c r="H1015" s="111">
        <v>1.1</v>
      </c>
      <c r="I1015" s="76"/>
      <c r="J1015" s="76"/>
      <c r="K1015" s="76">
        <v>6</v>
      </c>
      <c r="L1015" s="76"/>
      <c r="M1015" s="76"/>
      <c r="N1015" s="76"/>
      <c r="O1015" s="76"/>
      <c r="P1015" s="76"/>
      <c r="Q1015" s="76">
        <v>1</v>
      </c>
      <c r="R1015" s="91">
        <v>1.1</v>
      </c>
      <c r="S1015" s="108"/>
    </row>
    <row r="1016" spans="1:19">
      <c r="A1016" s="101">
        <v>1011</v>
      </c>
      <c r="B1016" s="76" t="s">
        <v>1918</v>
      </c>
      <c r="C1016" s="76" t="s">
        <v>2573</v>
      </c>
      <c r="D1016" s="76" t="s">
        <v>2857</v>
      </c>
      <c r="E1016" s="76" t="s">
        <v>2858</v>
      </c>
      <c r="F1016" s="76" t="s">
        <v>53</v>
      </c>
      <c r="G1016" s="76" t="s">
        <v>57</v>
      </c>
      <c r="H1016" s="111">
        <v>1.2</v>
      </c>
      <c r="I1016" s="76"/>
      <c r="J1016" s="76"/>
      <c r="K1016" s="76">
        <v>4</v>
      </c>
      <c r="L1016" s="76"/>
      <c r="M1016" s="76"/>
      <c r="N1016" s="76"/>
      <c r="O1016" s="76"/>
      <c r="P1016" s="76"/>
      <c r="Q1016" s="76">
        <v>1</v>
      </c>
      <c r="R1016" s="91">
        <v>0.8</v>
      </c>
      <c r="S1016" s="108"/>
    </row>
    <row r="1017" spans="1:19">
      <c r="A1017" s="101">
        <v>1012</v>
      </c>
      <c r="B1017" s="76" t="s">
        <v>1918</v>
      </c>
      <c r="C1017" s="76" t="s">
        <v>2573</v>
      </c>
      <c r="D1017" s="76" t="s">
        <v>2859</v>
      </c>
      <c r="E1017" s="76" t="s">
        <v>200</v>
      </c>
      <c r="F1017" s="76" t="s">
        <v>53</v>
      </c>
      <c r="G1017" s="76" t="s">
        <v>192</v>
      </c>
      <c r="H1017" s="111">
        <v>0.7</v>
      </c>
      <c r="I1017" s="76"/>
      <c r="J1017" s="76"/>
      <c r="K1017" s="76">
        <v>6</v>
      </c>
      <c r="L1017" s="76"/>
      <c r="M1017" s="76"/>
      <c r="N1017" s="76"/>
      <c r="O1017" s="76"/>
      <c r="P1017" s="76"/>
      <c r="Q1017" s="76">
        <v>1</v>
      </c>
      <c r="R1017" s="91">
        <v>1.1</v>
      </c>
      <c r="S1017" s="108"/>
    </row>
    <row r="1018" spans="1:19">
      <c r="A1018" s="101">
        <v>1013</v>
      </c>
      <c r="B1018" s="76" t="s">
        <v>1918</v>
      </c>
      <c r="C1018" s="76" t="s">
        <v>2573</v>
      </c>
      <c r="D1018" s="76" t="s">
        <v>2860</v>
      </c>
      <c r="E1018" s="76" t="s">
        <v>2861</v>
      </c>
      <c r="F1018" s="76" t="s">
        <v>53</v>
      </c>
      <c r="G1018" s="76" t="s">
        <v>79</v>
      </c>
      <c r="H1018" s="111">
        <v>0.8</v>
      </c>
      <c r="I1018" s="76"/>
      <c r="J1018" s="76"/>
      <c r="K1018" s="76">
        <v>6</v>
      </c>
      <c r="L1018" s="76"/>
      <c r="M1018" s="76"/>
      <c r="N1018" s="76"/>
      <c r="O1018" s="76"/>
      <c r="P1018" s="76"/>
      <c r="Q1018" s="76">
        <v>1</v>
      </c>
      <c r="R1018" s="91">
        <v>1.1</v>
      </c>
      <c r="S1018" s="108"/>
    </row>
    <row r="1019" spans="1:19">
      <c r="A1019" s="101">
        <v>1014</v>
      </c>
      <c r="B1019" s="76" t="s">
        <v>1918</v>
      </c>
      <c r="C1019" s="76" t="s">
        <v>2573</v>
      </c>
      <c r="D1019" s="76" t="s">
        <v>2862</v>
      </c>
      <c r="E1019" s="76" t="s">
        <v>2863</v>
      </c>
      <c r="F1019" s="76" t="s">
        <v>53</v>
      </c>
      <c r="G1019" s="76" t="s">
        <v>258</v>
      </c>
      <c r="H1019" s="111">
        <v>1</v>
      </c>
      <c r="I1019" s="76"/>
      <c r="J1019" s="76"/>
      <c r="K1019" s="76">
        <v>5</v>
      </c>
      <c r="L1019" s="76"/>
      <c r="M1019" s="76"/>
      <c r="N1019" s="76"/>
      <c r="O1019" s="76"/>
      <c r="P1019" s="76"/>
      <c r="Q1019" s="76">
        <v>1</v>
      </c>
      <c r="R1019" s="91">
        <v>0.9</v>
      </c>
      <c r="S1019" s="108"/>
    </row>
    <row r="1020" spans="1:19">
      <c r="A1020" s="101">
        <v>1015</v>
      </c>
      <c r="B1020" s="76" t="s">
        <v>1918</v>
      </c>
      <c r="C1020" s="76" t="s">
        <v>2573</v>
      </c>
      <c r="D1020" s="76" t="s">
        <v>2864</v>
      </c>
      <c r="E1020" s="76" t="s">
        <v>2865</v>
      </c>
      <c r="F1020" s="76" t="s">
        <v>53</v>
      </c>
      <c r="G1020" s="76" t="s">
        <v>49</v>
      </c>
      <c r="H1020" s="111">
        <v>2.1</v>
      </c>
      <c r="I1020" s="76"/>
      <c r="J1020" s="76"/>
      <c r="K1020" s="76">
        <v>14</v>
      </c>
      <c r="L1020" s="76"/>
      <c r="M1020" s="76"/>
      <c r="N1020" s="76">
        <v>8</v>
      </c>
      <c r="O1020" s="76"/>
      <c r="P1020" s="76"/>
      <c r="Q1020" s="76">
        <v>2</v>
      </c>
      <c r="R1020" s="91">
        <v>2.6</v>
      </c>
      <c r="S1020" s="108"/>
    </row>
    <row r="1021" spans="1:19">
      <c r="A1021" s="101">
        <v>1016</v>
      </c>
      <c r="B1021" s="76" t="s">
        <v>1918</v>
      </c>
      <c r="C1021" s="76" t="s">
        <v>2573</v>
      </c>
      <c r="D1021" s="76" t="s">
        <v>2866</v>
      </c>
      <c r="E1021" s="76" t="s">
        <v>2867</v>
      </c>
      <c r="F1021" s="76" t="s">
        <v>53</v>
      </c>
      <c r="G1021" s="76" t="s">
        <v>258</v>
      </c>
      <c r="H1021" s="111">
        <v>1</v>
      </c>
      <c r="I1021" s="76"/>
      <c r="J1021" s="76"/>
      <c r="K1021" s="76">
        <v>4</v>
      </c>
      <c r="L1021" s="76"/>
      <c r="M1021" s="76"/>
      <c r="N1021" s="76">
        <v>4</v>
      </c>
      <c r="O1021" s="76"/>
      <c r="P1021" s="76"/>
      <c r="Q1021" s="76">
        <v>1</v>
      </c>
      <c r="R1021" s="91">
        <v>0.9</v>
      </c>
      <c r="S1021" s="108"/>
    </row>
    <row r="1022" spans="1:19">
      <c r="A1022" s="101">
        <v>1017</v>
      </c>
      <c r="B1022" s="76" t="s">
        <v>1918</v>
      </c>
      <c r="C1022" s="76" t="s">
        <v>2573</v>
      </c>
      <c r="D1022" s="76" t="s">
        <v>2868</v>
      </c>
      <c r="E1022" s="76" t="s">
        <v>2869</v>
      </c>
      <c r="F1022" s="76" t="s">
        <v>53</v>
      </c>
      <c r="G1022" s="76" t="s">
        <v>79</v>
      </c>
      <c r="H1022" s="111">
        <v>0.8</v>
      </c>
      <c r="I1022" s="76"/>
      <c r="J1022" s="76"/>
      <c r="K1022" s="76">
        <v>8</v>
      </c>
      <c r="L1022" s="76"/>
      <c r="M1022" s="76"/>
      <c r="N1022" s="76"/>
      <c r="O1022" s="76"/>
      <c r="P1022" s="76"/>
      <c r="Q1022" s="76">
        <v>1</v>
      </c>
      <c r="R1022" s="91">
        <v>1.4</v>
      </c>
      <c r="S1022" s="108"/>
    </row>
    <row r="1023" spans="1:19">
      <c r="A1023" s="101">
        <v>1018</v>
      </c>
      <c r="B1023" s="76" t="s">
        <v>1918</v>
      </c>
      <c r="C1023" s="76" t="s">
        <v>2573</v>
      </c>
      <c r="D1023" s="76" t="s">
        <v>2870</v>
      </c>
      <c r="E1023" s="76" t="s">
        <v>2871</v>
      </c>
      <c r="F1023" s="76" t="s">
        <v>53</v>
      </c>
      <c r="G1023" s="76" t="s">
        <v>187</v>
      </c>
      <c r="H1023" s="111">
        <v>2.4</v>
      </c>
      <c r="I1023" s="76"/>
      <c r="J1023" s="76"/>
      <c r="K1023" s="76">
        <v>20</v>
      </c>
      <c r="L1023" s="76"/>
      <c r="M1023" s="76"/>
      <c r="N1023" s="76">
        <v>8</v>
      </c>
      <c r="O1023" s="76"/>
      <c r="P1023" s="76"/>
      <c r="Q1023" s="76">
        <v>2</v>
      </c>
      <c r="R1023" s="91">
        <v>3.5</v>
      </c>
      <c r="S1023" s="108"/>
    </row>
    <row r="1024" spans="1:19">
      <c r="A1024" s="101">
        <v>1019</v>
      </c>
      <c r="B1024" s="76" t="s">
        <v>1918</v>
      </c>
      <c r="C1024" s="76" t="s">
        <v>2573</v>
      </c>
      <c r="D1024" s="76" t="s">
        <v>2872</v>
      </c>
      <c r="E1024" s="76" t="s">
        <v>2873</v>
      </c>
      <c r="F1024" s="76" t="s">
        <v>53</v>
      </c>
      <c r="G1024" s="76" t="s">
        <v>49</v>
      </c>
      <c r="H1024" s="111">
        <v>2.1</v>
      </c>
      <c r="I1024" s="76"/>
      <c r="J1024" s="76"/>
      <c r="K1024" s="76">
        <v>16</v>
      </c>
      <c r="L1024" s="76"/>
      <c r="M1024" s="76"/>
      <c r="N1024" s="76">
        <v>8</v>
      </c>
      <c r="O1024" s="76"/>
      <c r="P1024" s="76">
        <v>2</v>
      </c>
      <c r="Q1024" s="76">
        <v>2</v>
      </c>
      <c r="R1024" s="91">
        <v>3.2</v>
      </c>
      <c r="S1024" s="108"/>
    </row>
    <row r="1025" spans="1:19">
      <c r="A1025" s="101">
        <v>1020</v>
      </c>
      <c r="B1025" s="76" t="s">
        <v>1918</v>
      </c>
      <c r="C1025" s="76" t="s">
        <v>2573</v>
      </c>
      <c r="D1025" s="76" t="s">
        <v>2874</v>
      </c>
      <c r="E1025" s="76" t="s">
        <v>2875</v>
      </c>
      <c r="F1025" s="76" t="s">
        <v>53</v>
      </c>
      <c r="G1025" s="76" t="s">
        <v>57</v>
      </c>
      <c r="H1025" s="111">
        <v>1.2</v>
      </c>
      <c r="I1025" s="76"/>
      <c r="J1025" s="76"/>
      <c r="K1025" s="76">
        <v>8</v>
      </c>
      <c r="L1025" s="76"/>
      <c r="M1025" s="76"/>
      <c r="N1025" s="76"/>
      <c r="O1025" s="76"/>
      <c r="P1025" s="76"/>
      <c r="Q1025" s="76">
        <v>2</v>
      </c>
      <c r="R1025" s="91">
        <v>1.6</v>
      </c>
      <c r="S1025" s="108"/>
    </row>
    <row r="1026" spans="1:19">
      <c r="A1026" s="101">
        <v>1021</v>
      </c>
      <c r="B1026" s="76" t="s">
        <v>1918</v>
      </c>
      <c r="C1026" s="76" t="s">
        <v>2573</v>
      </c>
      <c r="D1026" s="76" t="s">
        <v>2876</v>
      </c>
      <c r="E1026" s="76" t="s">
        <v>2877</v>
      </c>
      <c r="F1026" s="76" t="s">
        <v>53</v>
      </c>
      <c r="G1026" s="76" t="s">
        <v>65</v>
      </c>
      <c r="H1026" s="111">
        <v>2.5</v>
      </c>
      <c r="I1026" s="76">
        <v>1000</v>
      </c>
      <c r="J1026" s="76"/>
      <c r="K1026" s="76">
        <v>6</v>
      </c>
      <c r="L1026" s="76"/>
      <c r="M1026" s="76"/>
      <c r="N1026" s="76"/>
      <c r="O1026" s="76"/>
      <c r="P1026" s="76"/>
      <c r="Q1026" s="76">
        <v>1</v>
      </c>
      <c r="R1026" s="91">
        <v>15.6</v>
      </c>
      <c r="S1026" s="108"/>
    </row>
    <row r="1027" spans="1:19">
      <c r="A1027" s="101">
        <v>1022</v>
      </c>
      <c r="B1027" s="76" t="s">
        <v>1918</v>
      </c>
      <c r="C1027" s="76" t="s">
        <v>2573</v>
      </c>
      <c r="D1027" s="76" t="s">
        <v>2876</v>
      </c>
      <c r="E1027" s="76" t="s">
        <v>2877</v>
      </c>
      <c r="F1027" s="76" t="s">
        <v>263</v>
      </c>
      <c r="G1027" s="76" t="s">
        <v>346</v>
      </c>
      <c r="H1027" s="111">
        <v>0.4</v>
      </c>
      <c r="I1027" s="76"/>
      <c r="J1027" s="76"/>
      <c r="K1027" s="76">
        <v>2</v>
      </c>
      <c r="L1027" s="76"/>
      <c r="M1027" s="76"/>
      <c r="N1027" s="76"/>
      <c r="O1027" s="76"/>
      <c r="P1027" s="76"/>
      <c r="Q1027" s="76"/>
      <c r="R1027" s="91">
        <v>0.3</v>
      </c>
      <c r="S1027" s="108"/>
    </row>
    <row r="1028" spans="1:19">
      <c r="A1028" s="101">
        <v>1023</v>
      </c>
      <c r="B1028" s="76" t="s">
        <v>1918</v>
      </c>
      <c r="C1028" s="76" t="s">
        <v>2573</v>
      </c>
      <c r="D1028" s="76" t="s">
        <v>2878</v>
      </c>
      <c r="E1028" s="76" t="s">
        <v>1320</v>
      </c>
      <c r="F1028" s="76" t="s">
        <v>100</v>
      </c>
      <c r="G1028" s="76" t="s">
        <v>154</v>
      </c>
      <c r="H1028" s="111">
        <v>0.4</v>
      </c>
      <c r="I1028" s="76"/>
      <c r="J1028" s="76"/>
      <c r="K1028" s="76">
        <v>5</v>
      </c>
      <c r="L1028" s="76"/>
      <c r="M1028" s="76"/>
      <c r="N1028" s="76"/>
      <c r="O1028" s="76"/>
      <c r="P1028" s="76"/>
      <c r="Q1028" s="76"/>
      <c r="R1028" s="91">
        <v>0.7</v>
      </c>
      <c r="S1028" s="108"/>
    </row>
    <row r="1029" spans="1:19">
      <c r="A1029" s="101">
        <v>1024</v>
      </c>
      <c r="B1029" s="76" t="s">
        <v>1918</v>
      </c>
      <c r="C1029" s="76" t="s">
        <v>2573</v>
      </c>
      <c r="D1029" s="76" t="s">
        <v>2879</v>
      </c>
      <c r="E1029" s="76" t="s">
        <v>2880</v>
      </c>
      <c r="F1029" s="76" t="s">
        <v>100</v>
      </c>
      <c r="G1029" s="76" t="s">
        <v>128</v>
      </c>
      <c r="H1029" s="111">
        <v>1.8</v>
      </c>
      <c r="I1029" s="76"/>
      <c r="J1029" s="76"/>
      <c r="K1029" s="76">
        <v>6</v>
      </c>
      <c r="L1029" s="76"/>
      <c r="M1029" s="76"/>
      <c r="N1029" s="76"/>
      <c r="O1029" s="76"/>
      <c r="P1029" s="76"/>
      <c r="Q1029" s="76">
        <v>1</v>
      </c>
      <c r="R1029" s="91">
        <v>1.1</v>
      </c>
      <c r="S1029" s="108"/>
    </row>
    <row r="1030" spans="1:19">
      <c r="A1030" s="101">
        <v>1025</v>
      </c>
      <c r="B1030" s="76" t="s">
        <v>1918</v>
      </c>
      <c r="C1030" s="76" t="s">
        <v>2573</v>
      </c>
      <c r="D1030" s="76" t="s">
        <v>2881</v>
      </c>
      <c r="E1030" s="76" t="s">
        <v>2882</v>
      </c>
      <c r="F1030" s="76" t="s">
        <v>53</v>
      </c>
      <c r="G1030" s="76" t="s">
        <v>57</v>
      </c>
      <c r="H1030" s="111">
        <v>1.2</v>
      </c>
      <c r="I1030" s="76"/>
      <c r="J1030" s="76"/>
      <c r="K1030" s="76">
        <v>9</v>
      </c>
      <c r="L1030" s="76"/>
      <c r="M1030" s="76"/>
      <c r="N1030" s="76"/>
      <c r="O1030" s="76"/>
      <c r="P1030" s="76">
        <v>1</v>
      </c>
      <c r="Q1030" s="76">
        <v>1</v>
      </c>
      <c r="R1030" s="91">
        <v>1.7</v>
      </c>
      <c r="S1030" s="108"/>
    </row>
    <row r="1031" spans="1:19">
      <c r="A1031" s="101">
        <v>1026</v>
      </c>
      <c r="B1031" s="76" t="s">
        <v>1918</v>
      </c>
      <c r="C1031" s="76" t="s">
        <v>2573</v>
      </c>
      <c r="D1031" s="76" t="s">
        <v>2883</v>
      </c>
      <c r="E1031" s="76" t="s">
        <v>2884</v>
      </c>
      <c r="F1031" s="76" t="s">
        <v>53</v>
      </c>
      <c r="G1031" s="76" t="s">
        <v>54</v>
      </c>
      <c r="H1031" s="111">
        <v>1.8</v>
      </c>
      <c r="I1031" s="76"/>
      <c r="J1031" s="76"/>
      <c r="K1031" s="76">
        <v>14</v>
      </c>
      <c r="L1031" s="76"/>
      <c r="M1031" s="76"/>
      <c r="N1031" s="76"/>
      <c r="O1031" s="76"/>
      <c r="P1031" s="76">
        <v>2</v>
      </c>
      <c r="Q1031" s="76">
        <v>1</v>
      </c>
      <c r="R1031" s="91">
        <v>2.6</v>
      </c>
      <c r="S1031" s="108"/>
    </row>
    <row r="1032" spans="1:19">
      <c r="A1032" s="101">
        <v>1027</v>
      </c>
      <c r="B1032" s="76" t="s">
        <v>1918</v>
      </c>
      <c r="C1032" s="76" t="s">
        <v>2573</v>
      </c>
      <c r="D1032" s="76" t="s">
        <v>2885</v>
      </c>
      <c r="E1032" s="76" t="s">
        <v>2886</v>
      </c>
      <c r="F1032" s="76" t="s">
        <v>53</v>
      </c>
      <c r="G1032" s="76" t="s">
        <v>133</v>
      </c>
      <c r="H1032" s="111">
        <v>1.5</v>
      </c>
      <c r="I1032" s="76"/>
      <c r="J1032" s="76"/>
      <c r="K1032" s="76">
        <v>8</v>
      </c>
      <c r="L1032" s="76"/>
      <c r="M1032" s="76"/>
      <c r="N1032" s="76"/>
      <c r="O1032" s="76"/>
      <c r="P1032" s="76"/>
      <c r="Q1032" s="76">
        <v>2</v>
      </c>
      <c r="R1032" s="91">
        <v>1.6</v>
      </c>
      <c r="S1032" s="108"/>
    </row>
    <row r="1033" spans="1:19">
      <c r="A1033" s="101">
        <v>1028</v>
      </c>
      <c r="B1033" s="76" t="s">
        <v>1918</v>
      </c>
      <c r="C1033" s="76" t="s">
        <v>2573</v>
      </c>
      <c r="D1033" s="76" t="s">
        <v>2887</v>
      </c>
      <c r="E1033" s="76" t="s">
        <v>2888</v>
      </c>
      <c r="F1033" s="76" t="s">
        <v>53</v>
      </c>
      <c r="G1033" s="76" t="s">
        <v>207</v>
      </c>
      <c r="H1033" s="111">
        <v>1.6</v>
      </c>
      <c r="I1033" s="76">
        <v>120</v>
      </c>
      <c r="J1033" s="76"/>
      <c r="K1033" s="76">
        <v>10</v>
      </c>
      <c r="L1033" s="76"/>
      <c r="M1033" s="76">
        <v>10</v>
      </c>
      <c r="N1033" s="76"/>
      <c r="O1033" s="76"/>
      <c r="P1033" s="76"/>
      <c r="Q1033" s="76">
        <v>1</v>
      </c>
      <c r="R1033" s="91">
        <v>4.9</v>
      </c>
      <c r="S1033" s="108"/>
    </row>
    <row r="1034" spans="1:19">
      <c r="A1034" s="101">
        <v>1029</v>
      </c>
      <c r="B1034" s="76" t="s">
        <v>1918</v>
      </c>
      <c r="C1034" s="76" t="s">
        <v>2573</v>
      </c>
      <c r="D1034" s="76" t="s">
        <v>2889</v>
      </c>
      <c r="E1034" s="76" t="s">
        <v>2890</v>
      </c>
      <c r="F1034" s="76" t="s">
        <v>53</v>
      </c>
      <c r="G1034" s="76" t="s">
        <v>207</v>
      </c>
      <c r="H1034" s="111">
        <v>1.6</v>
      </c>
      <c r="I1034" s="76"/>
      <c r="J1034" s="76"/>
      <c r="K1034" s="76">
        <v>10</v>
      </c>
      <c r="L1034" s="76"/>
      <c r="M1034" s="76"/>
      <c r="N1034" s="76"/>
      <c r="O1034" s="76"/>
      <c r="P1034" s="76"/>
      <c r="Q1034" s="76">
        <v>1</v>
      </c>
      <c r="R1034" s="91">
        <v>1.7</v>
      </c>
      <c r="S1034" s="108"/>
    </row>
    <row r="1035" spans="1:19">
      <c r="A1035" s="101">
        <v>1030</v>
      </c>
      <c r="B1035" s="76" t="s">
        <v>1918</v>
      </c>
      <c r="C1035" s="76" t="s">
        <v>2573</v>
      </c>
      <c r="D1035" s="76" t="s">
        <v>2891</v>
      </c>
      <c r="E1035" s="76" t="s">
        <v>2892</v>
      </c>
      <c r="F1035" s="76" t="s">
        <v>53</v>
      </c>
      <c r="G1035" s="76" t="s">
        <v>255</v>
      </c>
      <c r="H1035" s="111">
        <v>1.6</v>
      </c>
      <c r="I1035" s="76"/>
      <c r="J1035" s="76"/>
      <c r="K1035" s="76">
        <v>18</v>
      </c>
      <c r="L1035" s="76"/>
      <c r="M1035" s="76"/>
      <c r="N1035" s="76">
        <v>24</v>
      </c>
      <c r="O1035" s="76"/>
      <c r="P1035" s="76"/>
      <c r="Q1035" s="76">
        <v>1</v>
      </c>
      <c r="R1035" s="91">
        <v>3.2</v>
      </c>
      <c r="S1035" s="108"/>
    </row>
    <row r="1036" spans="1:19">
      <c r="A1036" s="101">
        <v>1031</v>
      </c>
      <c r="B1036" s="76" t="s">
        <v>1918</v>
      </c>
      <c r="C1036" s="76" t="s">
        <v>2573</v>
      </c>
      <c r="D1036" s="76" t="s">
        <v>2891</v>
      </c>
      <c r="E1036" s="76" t="s">
        <v>2892</v>
      </c>
      <c r="F1036" s="76" t="s">
        <v>1340</v>
      </c>
      <c r="G1036" s="76" t="s">
        <v>893</v>
      </c>
      <c r="H1036" s="111">
        <v>1.2</v>
      </c>
      <c r="I1036" s="76"/>
      <c r="J1036" s="76"/>
      <c r="K1036" s="76">
        <v>10</v>
      </c>
      <c r="L1036" s="76"/>
      <c r="M1036" s="76"/>
      <c r="N1036" s="76">
        <v>8</v>
      </c>
      <c r="O1036" s="76"/>
      <c r="P1036" s="76"/>
      <c r="Q1036" s="76">
        <v>1</v>
      </c>
      <c r="R1036" s="91">
        <v>1.8</v>
      </c>
      <c r="S1036" s="108"/>
    </row>
    <row r="1037" spans="1:19">
      <c r="A1037" s="101">
        <v>1032</v>
      </c>
      <c r="B1037" s="76" t="s">
        <v>1918</v>
      </c>
      <c r="C1037" s="76" t="s">
        <v>2573</v>
      </c>
      <c r="D1037" s="76" t="s">
        <v>2893</v>
      </c>
      <c r="E1037" s="76" t="s">
        <v>2894</v>
      </c>
      <c r="F1037" s="76" t="s">
        <v>53</v>
      </c>
      <c r="G1037" s="76" t="s">
        <v>351</v>
      </c>
      <c r="H1037" s="111">
        <v>2.2</v>
      </c>
      <c r="I1037" s="76"/>
      <c r="J1037" s="76"/>
      <c r="K1037" s="76">
        <v>9</v>
      </c>
      <c r="L1037" s="76"/>
      <c r="M1037" s="76"/>
      <c r="N1037" s="76">
        <v>8</v>
      </c>
      <c r="O1037" s="76"/>
      <c r="P1037" s="76"/>
      <c r="Q1037" s="76">
        <v>1</v>
      </c>
      <c r="R1037" s="91">
        <v>1.7</v>
      </c>
      <c r="S1037" s="108"/>
    </row>
    <row r="1038" spans="1:19">
      <c r="A1038" s="101">
        <v>1033</v>
      </c>
      <c r="B1038" s="76" t="s">
        <v>1918</v>
      </c>
      <c r="C1038" s="76" t="s">
        <v>2573</v>
      </c>
      <c r="D1038" s="76" t="s">
        <v>2895</v>
      </c>
      <c r="E1038" s="76" t="s">
        <v>2896</v>
      </c>
      <c r="F1038" s="76" t="s">
        <v>53</v>
      </c>
      <c r="G1038" s="76" t="s">
        <v>79</v>
      </c>
      <c r="H1038" s="111">
        <v>0.8</v>
      </c>
      <c r="I1038" s="76"/>
      <c r="J1038" s="76"/>
      <c r="K1038" s="76">
        <v>10</v>
      </c>
      <c r="L1038" s="76"/>
      <c r="M1038" s="76"/>
      <c r="N1038" s="76"/>
      <c r="O1038" s="76"/>
      <c r="P1038" s="76"/>
      <c r="Q1038" s="76">
        <v>1</v>
      </c>
      <c r="R1038" s="91">
        <v>1.7</v>
      </c>
      <c r="S1038" s="108"/>
    </row>
    <row r="1039" spans="1:19">
      <c r="A1039" s="101">
        <v>1034</v>
      </c>
      <c r="B1039" s="76" t="s">
        <v>1918</v>
      </c>
      <c r="C1039" s="76" t="s">
        <v>2573</v>
      </c>
      <c r="D1039" s="76" t="s">
        <v>2897</v>
      </c>
      <c r="E1039" s="76" t="s">
        <v>2898</v>
      </c>
      <c r="F1039" s="76" t="s">
        <v>53</v>
      </c>
      <c r="G1039" s="76" t="s">
        <v>263</v>
      </c>
      <c r="H1039" s="111">
        <v>2.7</v>
      </c>
      <c r="I1039" s="76"/>
      <c r="J1039" s="76"/>
      <c r="K1039" s="76">
        <v>11</v>
      </c>
      <c r="L1039" s="76"/>
      <c r="M1039" s="76"/>
      <c r="N1039" s="76"/>
      <c r="O1039" s="76"/>
      <c r="P1039" s="76"/>
      <c r="Q1039" s="76">
        <v>1</v>
      </c>
      <c r="R1039" s="91">
        <v>1.8</v>
      </c>
      <c r="S1039" s="108"/>
    </row>
    <row r="1040" spans="1:19">
      <c r="A1040" s="101">
        <v>1035</v>
      </c>
      <c r="B1040" s="76" t="s">
        <v>1918</v>
      </c>
      <c r="C1040" s="76" t="s">
        <v>2573</v>
      </c>
      <c r="D1040" s="76" t="s">
        <v>2899</v>
      </c>
      <c r="E1040" s="76" t="s">
        <v>2900</v>
      </c>
      <c r="F1040" s="76" t="s">
        <v>53</v>
      </c>
      <c r="G1040" s="76" t="s">
        <v>207</v>
      </c>
      <c r="H1040" s="111">
        <v>1.6</v>
      </c>
      <c r="I1040" s="76"/>
      <c r="J1040" s="76"/>
      <c r="K1040" s="76">
        <v>5</v>
      </c>
      <c r="L1040" s="76"/>
      <c r="M1040" s="76"/>
      <c r="N1040" s="76">
        <v>12</v>
      </c>
      <c r="O1040" s="76"/>
      <c r="P1040" s="76"/>
      <c r="Q1040" s="76">
        <v>1</v>
      </c>
      <c r="R1040" s="91">
        <v>1.1</v>
      </c>
      <c r="S1040" s="108"/>
    </row>
    <row r="1041" spans="1:19">
      <c r="A1041" s="101">
        <v>1036</v>
      </c>
      <c r="B1041" s="76" t="s">
        <v>1918</v>
      </c>
      <c r="C1041" s="76" t="s">
        <v>2573</v>
      </c>
      <c r="D1041" s="76" t="s">
        <v>2901</v>
      </c>
      <c r="E1041" s="76" t="s">
        <v>1152</v>
      </c>
      <c r="F1041" s="76" t="s">
        <v>53</v>
      </c>
      <c r="G1041" s="76" t="s">
        <v>64</v>
      </c>
      <c r="H1041" s="111">
        <v>1.9</v>
      </c>
      <c r="I1041" s="76"/>
      <c r="J1041" s="76"/>
      <c r="K1041" s="76">
        <v>6</v>
      </c>
      <c r="L1041" s="76"/>
      <c r="M1041" s="76"/>
      <c r="N1041" s="76"/>
      <c r="O1041" s="76"/>
      <c r="P1041" s="76"/>
      <c r="Q1041" s="76"/>
      <c r="R1041" s="91">
        <v>0.9</v>
      </c>
      <c r="S1041" s="108"/>
    </row>
    <row r="1042" spans="1:19">
      <c r="A1042" s="101">
        <v>1037</v>
      </c>
      <c r="B1042" s="76" t="s">
        <v>1918</v>
      </c>
      <c r="C1042" s="76" t="s">
        <v>2573</v>
      </c>
      <c r="D1042" s="76" t="s">
        <v>2902</v>
      </c>
      <c r="E1042" s="76" t="s">
        <v>2903</v>
      </c>
      <c r="F1042" s="76" t="s">
        <v>53</v>
      </c>
      <c r="G1042" s="76" t="s">
        <v>79</v>
      </c>
      <c r="H1042" s="111">
        <v>0.8</v>
      </c>
      <c r="I1042" s="76"/>
      <c r="J1042" s="76"/>
      <c r="K1042" s="76">
        <v>4</v>
      </c>
      <c r="L1042" s="76"/>
      <c r="M1042" s="76"/>
      <c r="N1042" s="76"/>
      <c r="O1042" s="76"/>
      <c r="P1042" s="76"/>
      <c r="Q1042" s="76"/>
      <c r="R1042" s="91">
        <v>0.6</v>
      </c>
      <c r="S1042" s="108"/>
    </row>
    <row r="1043" spans="1:19">
      <c r="A1043" s="101">
        <v>1038</v>
      </c>
      <c r="B1043" s="76" t="s">
        <v>1918</v>
      </c>
      <c r="C1043" s="76" t="s">
        <v>2573</v>
      </c>
      <c r="D1043" s="76" t="s">
        <v>2904</v>
      </c>
      <c r="E1043" s="76" t="s">
        <v>2905</v>
      </c>
      <c r="F1043" s="76" t="s">
        <v>53</v>
      </c>
      <c r="G1043" s="76" t="s">
        <v>106</v>
      </c>
      <c r="H1043" s="111">
        <v>1.4</v>
      </c>
      <c r="I1043" s="76"/>
      <c r="J1043" s="76"/>
      <c r="K1043" s="76">
        <v>6</v>
      </c>
      <c r="L1043" s="76">
        <v>4500</v>
      </c>
      <c r="M1043" s="76"/>
      <c r="N1043" s="76"/>
      <c r="O1043" s="76"/>
      <c r="P1043" s="76"/>
      <c r="Q1043" s="76">
        <v>1</v>
      </c>
      <c r="R1043" s="91">
        <v>3.8</v>
      </c>
      <c r="S1043" s="108"/>
    </row>
    <row r="1044" spans="1:19">
      <c r="A1044" s="101">
        <v>1039</v>
      </c>
      <c r="B1044" s="76" t="s">
        <v>1918</v>
      </c>
      <c r="C1044" s="76" t="s">
        <v>2573</v>
      </c>
      <c r="D1044" s="76" t="s">
        <v>2906</v>
      </c>
      <c r="E1044" s="76" t="s">
        <v>2907</v>
      </c>
      <c r="F1044" s="76" t="s">
        <v>53</v>
      </c>
      <c r="G1044" s="76" t="s">
        <v>192</v>
      </c>
      <c r="H1044" s="111">
        <v>0.7</v>
      </c>
      <c r="I1044" s="76"/>
      <c r="J1044" s="76"/>
      <c r="K1044" s="76">
        <v>4</v>
      </c>
      <c r="L1044" s="76"/>
      <c r="M1044" s="76"/>
      <c r="N1044" s="76"/>
      <c r="O1044" s="76"/>
      <c r="P1044" s="76"/>
      <c r="Q1044" s="76"/>
      <c r="R1044" s="91">
        <v>0.6</v>
      </c>
      <c r="S1044" s="108"/>
    </row>
    <row r="1045" spans="1:19">
      <c r="A1045" s="101">
        <v>1040</v>
      </c>
      <c r="B1045" s="76" t="s">
        <v>1918</v>
      </c>
      <c r="C1045" s="76" t="s">
        <v>2573</v>
      </c>
      <c r="D1045" s="76" t="s">
        <v>2908</v>
      </c>
      <c r="E1045" s="76" t="s">
        <v>2909</v>
      </c>
      <c r="F1045" s="76" t="s">
        <v>60</v>
      </c>
      <c r="G1045" s="76" t="s">
        <v>57</v>
      </c>
      <c r="H1045" s="111">
        <v>1</v>
      </c>
      <c r="I1045" s="76"/>
      <c r="J1045" s="76"/>
      <c r="K1045" s="76">
        <v>11</v>
      </c>
      <c r="L1045" s="76"/>
      <c r="M1045" s="76"/>
      <c r="N1045" s="76"/>
      <c r="O1045" s="76"/>
      <c r="P1045" s="76"/>
      <c r="Q1045" s="76"/>
      <c r="R1045" s="91">
        <v>1.6</v>
      </c>
      <c r="S1045" s="108"/>
    </row>
    <row r="1046" spans="1:19">
      <c r="A1046" s="101">
        <v>1041</v>
      </c>
      <c r="B1046" s="76" t="s">
        <v>1918</v>
      </c>
      <c r="C1046" s="76" t="s">
        <v>2573</v>
      </c>
      <c r="D1046" s="76" t="s">
        <v>2910</v>
      </c>
      <c r="E1046" s="76" t="s">
        <v>2911</v>
      </c>
      <c r="F1046" s="76" t="s">
        <v>100</v>
      </c>
      <c r="G1046" s="76" t="s">
        <v>133</v>
      </c>
      <c r="H1046" s="111">
        <v>1.6</v>
      </c>
      <c r="I1046" s="76"/>
      <c r="J1046" s="76"/>
      <c r="K1046" s="76">
        <v>8</v>
      </c>
      <c r="L1046" s="76"/>
      <c r="M1046" s="76"/>
      <c r="N1046" s="76">
        <v>8</v>
      </c>
      <c r="O1046" s="76"/>
      <c r="P1046" s="76"/>
      <c r="Q1046" s="76">
        <v>2</v>
      </c>
      <c r="R1046" s="91">
        <v>1.7</v>
      </c>
      <c r="S1046" s="108"/>
    </row>
    <row r="1047" spans="1:19">
      <c r="A1047" s="101">
        <v>1042</v>
      </c>
      <c r="B1047" s="76" t="s">
        <v>1918</v>
      </c>
      <c r="C1047" s="76" t="s">
        <v>2573</v>
      </c>
      <c r="D1047" s="76" t="s">
        <v>2912</v>
      </c>
      <c r="E1047" s="76" t="s">
        <v>2913</v>
      </c>
      <c r="F1047" s="76" t="s">
        <v>60</v>
      </c>
      <c r="G1047" s="76" t="s">
        <v>57</v>
      </c>
      <c r="H1047" s="111">
        <v>1</v>
      </c>
      <c r="I1047" s="76"/>
      <c r="J1047" s="76"/>
      <c r="K1047" s="76">
        <v>3</v>
      </c>
      <c r="L1047" s="76"/>
      <c r="M1047" s="76"/>
      <c r="N1047" s="76">
        <v>4</v>
      </c>
      <c r="O1047" s="76"/>
      <c r="P1047" s="76"/>
      <c r="Q1047" s="76"/>
      <c r="R1047" s="91">
        <v>0.5</v>
      </c>
      <c r="S1047" s="108"/>
    </row>
    <row r="1048" spans="1:19">
      <c r="A1048" s="101">
        <v>1043</v>
      </c>
      <c r="B1048" s="76" t="s">
        <v>1918</v>
      </c>
      <c r="C1048" s="76" t="s">
        <v>2573</v>
      </c>
      <c r="D1048" s="76" t="s">
        <v>2914</v>
      </c>
      <c r="E1048" s="76" t="s">
        <v>2915</v>
      </c>
      <c r="F1048" s="76" t="s">
        <v>53</v>
      </c>
      <c r="G1048" s="76" t="s">
        <v>255</v>
      </c>
      <c r="H1048" s="111">
        <v>2.6</v>
      </c>
      <c r="I1048" s="76"/>
      <c r="J1048" s="76"/>
      <c r="K1048" s="76">
        <v>4</v>
      </c>
      <c r="L1048" s="76"/>
      <c r="M1048" s="76"/>
      <c r="N1048" s="76"/>
      <c r="O1048" s="76"/>
      <c r="P1048" s="76"/>
      <c r="Q1048" s="76">
        <v>8</v>
      </c>
      <c r="R1048" s="91">
        <v>2.2</v>
      </c>
      <c r="S1048" s="108"/>
    </row>
    <row r="1049" spans="1:19">
      <c r="A1049" s="101">
        <v>1044</v>
      </c>
      <c r="B1049" s="76" t="s">
        <v>1918</v>
      </c>
      <c r="C1049" s="76" t="s">
        <v>2573</v>
      </c>
      <c r="D1049" s="76" t="s">
        <v>2916</v>
      </c>
      <c r="E1049" s="76" t="s">
        <v>2917</v>
      </c>
      <c r="F1049" s="76" t="s">
        <v>53</v>
      </c>
      <c r="G1049" s="76" t="s">
        <v>57</v>
      </c>
      <c r="H1049" s="111">
        <v>1.2</v>
      </c>
      <c r="I1049" s="76"/>
      <c r="J1049" s="76"/>
      <c r="K1049" s="76">
        <v>6</v>
      </c>
      <c r="L1049" s="76"/>
      <c r="M1049" s="76"/>
      <c r="N1049" s="76"/>
      <c r="O1049" s="76"/>
      <c r="P1049" s="76"/>
      <c r="Q1049" s="76"/>
      <c r="R1049" s="91">
        <v>0.9</v>
      </c>
      <c r="S1049" s="108"/>
    </row>
    <row r="1050" spans="1:19">
      <c r="A1050" s="101">
        <v>1045</v>
      </c>
      <c r="B1050" s="76" t="s">
        <v>1918</v>
      </c>
      <c r="C1050" s="76" t="s">
        <v>2573</v>
      </c>
      <c r="D1050" s="76" t="s">
        <v>2918</v>
      </c>
      <c r="E1050" s="76" t="s">
        <v>2919</v>
      </c>
      <c r="F1050" s="76" t="s">
        <v>100</v>
      </c>
      <c r="G1050" s="76" t="s">
        <v>79</v>
      </c>
      <c r="H1050" s="111">
        <v>0.9</v>
      </c>
      <c r="I1050" s="76"/>
      <c r="J1050" s="76"/>
      <c r="K1050" s="76">
        <v>8</v>
      </c>
      <c r="L1050" s="76"/>
      <c r="M1050" s="76"/>
      <c r="N1050" s="76">
        <v>8</v>
      </c>
      <c r="O1050" s="76"/>
      <c r="P1050" s="76"/>
      <c r="Q1050" s="76">
        <v>1</v>
      </c>
      <c r="R1050" s="91">
        <v>1.5</v>
      </c>
      <c r="S1050" s="108"/>
    </row>
    <row r="1051" spans="1:19">
      <c r="A1051" s="101">
        <v>1046</v>
      </c>
      <c r="B1051" s="76" t="s">
        <v>1918</v>
      </c>
      <c r="C1051" s="76" t="s">
        <v>2573</v>
      </c>
      <c r="D1051" s="76" t="s">
        <v>2920</v>
      </c>
      <c r="E1051" s="76" t="s">
        <v>2921</v>
      </c>
      <c r="F1051" s="76" t="s">
        <v>100</v>
      </c>
      <c r="G1051" s="76" t="s">
        <v>133</v>
      </c>
      <c r="H1051" s="111">
        <v>1.6</v>
      </c>
      <c r="I1051" s="76"/>
      <c r="J1051" s="76"/>
      <c r="K1051" s="76">
        <v>11</v>
      </c>
      <c r="L1051" s="76"/>
      <c r="M1051" s="76"/>
      <c r="N1051" s="76"/>
      <c r="O1051" s="76"/>
      <c r="P1051" s="76"/>
      <c r="Q1051" s="76"/>
      <c r="R1051" s="91">
        <v>1.6</v>
      </c>
      <c r="S1051" s="108"/>
    </row>
    <row r="1052" spans="1:19">
      <c r="A1052" s="101">
        <v>1047</v>
      </c>
      <c r="B1052" s="76" t="s">
        <v>1918</v>
      </c>
      <c r="C1052" s="76" t="s">
        <v>2573</v>
      </c>
      <c r="D1052" s="76" t="s">
        <v>2920</v>
      </c>
      <c r="E1052" s="76" t="s">
        <v>2921</v>
      </c>
      <c r="F1052" s="76" t="s">
        <v>54</v>
      </c>
      <c r="G1052" s="76" t="s">
        <v>1340</v>
      </c>
      <c r="H1052" s="111">
        <v>1.2</v>
      </c>
      <c r="I1052" s="76"/>
      <c r="J1052" s="76"/>
      <c r="K1052" s="76">
        <v>2</v>
      </c>
      <c r="L1052" s="76"/>
      <c r="M1052" s="76"/>
      <c r="N1052" s="76"/>
      <c r="O1052" s="76"/>
      <c r="P1052" s="76"/>
      <c r="Q1052" s="76">
        <v>1</v>
      </c>
      <c r="R1052" s="91">
        <v>0.5</v>
      </c>
      <c r="S1052" s="108"/>
    </row>
    <row r="1053" spans="1:19">
      <c r="A1053" s="101">
        <v>1048</v>
      </c>
      <c r="B1053" s="76" t="s">
        <v>1918</v>
      </c>
      <c r="C1053" s="76" t="s">
        <v>2573</v>
      </c>
      <c r="D1053" s="76" t="s">
        <v>2922</v>
      </c>
      <c r="E1053" s="76" t="s">
        <v>2923</v>
      </c>
      <c r="F1053" s="76" t="s">
        <v>53</v>
      </c>
      <c r="G1053" s="76" t="s">
        <v>258</v>
      </c>
      <c r="H1053" s="111">
        <v>1</v>
      </c>
      <c r="I1053" s="76"/>
      <c r="J1053" s="76"/>
      <c r="K1053" s="76">
        <v>8</v>
      </c>
      <c r="L1053" s="76"/>
      <c r="M1053" s="76"/>
      <c r="N1053" s="76">
        <v>8</v>
      </c>
      <c r="O1053" s="76"/>
      <c r="P1053" s="76"/>
      <c r="Q1053" s="76">
        <v>1</v>
      </c>
      <c r="R1053" s="91">
        <v>1.5</v>
      </c>
      <c r="S1053" s="108"/>
    </row>
    <row r="1054" spans="1:19">
      <c r="A1054" s="101">
        <v>1049</v>
      </c>
      <c r="B1054" s="76" t="s">
        <v>1918</v>
      </c>
      <c r="C1054" s="76" t="s">
        <v>2573</v>
      </c>
      <c r="D1054" s="76" t="s">
        <v>2924</v>
      </c>
      <c r="E1054" s="76" t="s">
        <v>2925</v>
      </c>
      <c r="F1054" s="76" t="s">
        <v>53</v>
      </c>
      <c r="G1054" s="76" t="s">
        <v>996</v>
      </c>
      <c r="H1054" s="111">
        <v>2.8</v>
      </c>
      <c r="I1054" s="76"/>
      <c r="J1054" s="76"/>
      <c r="K1054" s="76">
        <v>13</v>
      </c>
      <c r="L1054" s="76"/>
      <c r="M1054" s="76"/>
      <c r="N1054" s="76"/>
      <c r="O1054" s="76"/>
      <c r="P1054" s="76"/>
      <c r="Q1054" s="76">
        <v>1</v>
      </c>
      <c r="R1054" s="91">
        <v>2.1</v>
      </c>
      <c r="S1054" s="108"/>
    </row>
    <row r="1055" spans="1:19">
      <c r="A1055" s="101">
        <v>1050</v>
      </c>
      <c r="B1055" s="76" t="s">
        <v>1918</v>
      </c>
      <c r="C1055" s="76" t="s">
        <v>2573</v>
      </c>
      <c r="D1055" s="76" t="s">
        <v>2926</v>
      </c>
      <c r="E1055" s="76" t="s">
        <v>2927</v>
      </c>
      <c r="F1055" s="76" t="s">
        <v>82</v>
      </c>
      <c r="G1055" s="76" t="s">
        <v>83</v>
      </c>
      <c r="H1055" s="111">
        <v>0.9</v>
      </c>
      <c r="I1055" s="76"/>
      <c r="J1055" s="76"/>
      <c r="K1055" s="76">
        <v>12</v>
      </c>
      <c r="L1055" s="76"/>
      <c r="M1055" s="76"/>
      <c r="N1055" s="76">
        <v>12</v>
      </c>
      <c r="O1055" s="76"/>
      <c r="P1055" s="76"/>
      <c r="Q1055" s="76">
        <v>1</v>
      </c>
      <c r="R1055" s="91">
        <v>2.2</v>
      </c>
      <c r="S1055" s="108"/>
    </row>
    <row r="1056" spans="1:19">
      <c r="A1056" s="101">
        <v>1051</v>
      </c>
      <c r="B1056" s="76" t="s">
        <v>1918</v>
      </c>
      <c r="C1056" s="76" t="s">
        <v>2573</v>
      </c>
      <c r="D1056" s="76" t="s">
        <v>2928</v>
      </c>
      <c r="E1056" s="76" t="s">
        <v>2929</v>
      </c>
      <c r="F1056" s="76" t="s">
        <v>53</v>
      </c>
      <c r="G1056" s="76" t="s">
        <v>255</v>
      </c>
      <c r="H1056" s="111">
        <v>2.6</v>
      </c>
      <c r="I1056" s="76"/>
      <c r="J1056" s="76"/>
      <c r="K1056" s="76">
        <v>21</v>
      </c>
      <c r="L1056" s="76"/>
      <c r="M1056" s="76"/>
      <c r="N1056" s="76"/>
      <c r="O1056" s="76"/>
      <c r="P1056" s="76"/>
      <c r="Q1056" s="76">
        <v>2</v>
      </c>
      <c r="R1056" s="91">
        <v>3.5</v>
      </c>
      <c r="S1056" s="108"/>
    </row>
    <row r="1057" spans="1:19">
      <c r="A1057" s="101">
        <v>1052</v>
      </c>
      <c r="B1057" s="76" t="s">
        <v>1918</v>
      </c>
      <c r="C1057" s="76" t="s">
        <v>2573</v>
      </c>
      <c r="D1057" s="76" t="s">
        <v>2928</v>
      </c>
      <c r="E1057" s="76" t="s">
        <v>2929</v>
      </c>
      <c r="F1057" s="76" t="s">
        <v>1340</v>
      </c>
      <c r="G1057" s="76" t="s">
        <v>278</v>
      </c>
      <c r="H1057" s="111">
        <v>0.4</v>
      </c>
      <c r="I1057" s="76"/>
      <c r="J1057" s="76"/>
      <c r="K1057" s="76">
        <v>4</v>
      </c>
      <c r="L1057" s="76">
        <v>400</v>
      </c>
      <c r="M1057" s="76"/>
      <c r="N1057" s="76"/>
      <c r="O1057" s="76"/>
      <c r="P1057" s="76"/>
      <c r="Q1057" s="76">
        <v>1</v>
      </c>
      <c r="R1057" s="91">
        <v>1</v>
      </c>
      <c r="S1057" s="108"/>
    </row>
    <row r="1058" spans="1:19">
      <c r="A1058" s="101">
        <v>1053</v>
      </c>
      <c r="B1058" s="76" t="s">
        <v>1918</v>
      </c>
      <c r="C1058" s="76" t="s">
        <v>2573</v>
      </c>
      <c r="D1058" s="76" t="s">
        <v>2930</v>
      </c>
      <c r="E1058" s="76" t="s">
        <v>2931</v>
      </c>
      <c r="F1058" s="76" t="s">
        <v>53</v>
      </c>
      <c r="G1058" s="76" t="s">
        <v>79</v>
      </c>
      <c r="H1058" s="111">
        <v>0.8</v>
      </c>
      <c r="I1058" s="76"/>
      <c r="J1058" s="76"/>
      <c r="K1058" s="76">
        <v>3</v>
      </c>
      <c r="L1058" s="76"/>
      <c r="M1058" s="76"/>
      <c r="N1058" s="76"/>
      <c r="O1058" s="76"/>
      <c r="P1058" s="76"/>
      <c r="Q1058" s="76">
        <v>1</v>
      </c>
      <c r="R1058" s="91">
        <v>0.6</v>
      </c>
      <c r="S1058" s="108"/>
    </row>
    <row r="1059" spans="1:19">
      <c r="A1059" s="101">
        <v>1054</v>
      </c>
      <c r="B1059" s="76" t="s">
        <v>1918</v>
      </c>
      <c r="C1059" s="76" t="s">
        <v>2573</v>
      </c>
      <c r="D1059" s="76" t="s">
        <v>2932</v>
      </c>
      <c r="E1059" s="76" t="s">
        <v>2933</v>
      </c>
      <c r="F1059" s="76" t="s">
        <v>100</v>
      </c>
      <c r="G1059" s="76" t="s">
        <v>79</v>
      </c>
      <c r="H1059" s="111">
        <v>0.9</v>
      </c>
      <c r="I1059" s="76"/>
      <c r="J1059" s="76"/>
      <c r="K1059" s="76">
        <v>9</v>
      </c>
      <c r="L1059" s="76"/>
      <c r="M1059" s="76"/>
      <c r="N1059" s="76"/>
      <c r="O1059" s="76"/>
      <c r="P1059" s="76"/>
      <c r="Q1059" s="76">
        <v>1</v>
      </c>
      <c r="R1059" s="91">
        <v>1.5</v>
      </c>
      <c r="S1059" s="108"/>
    </row>
    <row r="1060" spans="1:19">
      <c r="A1060" s="101">
        <v>1055</v>
      </c>
      <c r="B1060" s="76" t="s">
        <v>1918</v>
      </c>
      <c r="C1060" s="76" t="s">
        <v>2573</v>
      </c>
      <c r="D1060" s="76" t="s">
        <v>2934</v>
      </c>
      <c r="E1060" s="76" t="s">
        <v>2935</v>
      </c>
      <c r="F1060" s="76" t="s">
        <v>100</v>
      </c>
      <c r="G1060" s="76" t="s">
        <v>128</v>
      </c>
      <c r="H1060" s="111">
        <v>1.8</v>
      </c>
      <c r="I1060" s="76"/>
      <c r="J1060" s="76"/>
      <c r="K1060" s="76">
        <v>5</v>
      </c>
      <c r="L1060" s="76"/>
      <c r="M1060" s="76"/>
      <c r="N1060" s="76"/>
      <c r="O1060" s="76"/>
      <c r="P1060" s="76"/>
      <c r="Q1060" s="76">
        <v>1</v>
      </c>
      <c r="R1060" s="91">
        <v>0.9</v>
      </c>
      <c r="S1060" s="108"/>
    </row>
    <row r="1061" spans="1:19">
      <c r="A1061" s="101">
        <v>1056</v>
      </c>
      <c r="B1061" s="76" t="s">
        <v>1918</v>
      </c>
      <c r="C1061" s="76" t="s">
        <v>2573</v>
      </c>
      <c r="D1061" s="76" t="s">
        <v>2936</v>
      </c>
      <c r="E1061" s="76" t="s">
        <v>2937</v>
      </c>
      <c r="F1061" s="76" t="s">
        <v>53</v>
      </c>
      <c r="G1061" s="76" t="s">
        <v>79</v>
      </c>
      <c r="H1061" s="111">
        <v>0.8</v>
      </c>
      <c r="I1061" s="76"/>
      <c r="J1061" s="76"/>
      <c r="K1061" s="76">
        <v>3</v>
      </c>
      <c r="L1061" s="76"/>
      <c r="M1061" s="76"/>
      <c r="N1061" s="76"/>
      <c r="O1061" s="76"/>
      <c r="P1061" s="76"/>
      <c r="Q1061" s="76"/>
      <c r="R1061" s="91">
        <v>0.4</v>
      </c>
      <c r="S1061" s="108"/>
    </row>
    <row r="1062" spans="1:19">
      <c r="A1062" s="101">
        <v>1057</v>
      </c>
      <c r="B1062" s="76" t="s">
        <v>1918</v>
      </c>
      <c r="C1062" s="76" t="s">
        <v>2573</v>
      </c>
      <c r="D1062" s="76" t="s">
        <v>2938</v>
      </c>
      <c r="E1062" s="76" t="s">
        <v>2939</v>
      </c>
      <c r="F1062" s="76" t="s">
        <v>154</v>
      </c>
      <c r="G1062" s="76" t="s">
        <v>996</v>
      </c>
      <c r="H1062" s="111">
        <v>2.5</v>
      </c>
      <c r="I1062" s="76"/>
      <c r="J1062" s="76"/>
      <c r="K1062" s="76">
        <v>8</v>
      </c>
      <c r="L1062" s="76"/>
      <c r="M1062" s="76"/>
      <c r="N1062" s="76">
        <v>8</v>
      </c>
      <c r="O1062" s="76"/>
      <c r="P1062" s="76"/>
      <c r="Q1062" s="76">
        <v>3</v>
      </c>
      <c r="R1062" s="91">
        <v>1.9</v>
      </c>
      <c r="S1062" s="108"/>
    </row>
    <row r="1063" spans="1:19">
      <c r="A1063" s="101">
        <v>1058</v>
      </c>
      <c r="B1063" s="76" t="s">
        <v>1918</v>
      </c>
      <c r="C1063" s="76" t="s">
        <v>2573</v>
      </c>
      <c r="D1063" s="76" t="s">
        <v>2940</v>
      </c>
      <c r="E1063" s="76" t="s">
        <v>2941</v>
      </c>
      <c r="F1063" s="76" t="s">
        <v>53</v>
      </c>
      <c r="G1063" s="76" t="s">
        <v>635</v>
      </c>
      <c r="H1063" s="111">
        <v>2</v>
      </c>
      <c r="I1063" s="76"/>
      <c r="J1063" s="76"/>
      <c r="K1063" s="76">
        <v>3</v>
      </c>
      <c r="L1063" s="76"/>
      <c r="M1063" s="76"/>
      <c r="N1063" s="76"/>
      <c r="O1063" s="76"/>
      <c r="P1063" s="76"/>
      <c r="Q1063" s="76">
        <v>1</v>
      </c>
      <c r="R1063" s="91">
        <v>0.6</v>
      </c>
      <c r="S1063" s="108"/>
    </row>
    <row r="1064" spans="1:19">
      <c r="A1064" s="101">
        <v>1059</v>
      </c>
      <c r="B1064" s="76" t="s">
        <v>1918</v>
      </c>
      <c r="C1064" s="76" t="s">
        <v>2573</v>
      </c>
      <c r="D1064" s="76" t="s">
        <v>2942</v>
      </c>
      <c r="E1064" s="76" t="s">
        <v>2943</v>
      </c>
      <c r="F1064" s="76" t="s">
        <v>53</v>
      </c>
      <c r="G1064" s="76" t="s">
        <v>154</v>
      </c>
      <c r="H1064" s="111">
        <v>0.3</v>
      </c>
      <c r="I1064" s="76"/>
      <c r="J1064" s="76"/>
      <c r="K1064" s="76">
        <v>4</v>
      </c>
      <c r="L1064" s="76"/>
      <c r="M1064" s="76"/>
      <c r="N1064" s="76"/>
      <c r="O1064" s="76"/>
      <c r="P1064" s="76"/>
      <c r="Q1064" s="76">
        <v>1</v>
      </c>
      <c r="R1064" s="91">
        <v>0.8</v>
      </c>
      <c r="S1064" s="108"/>
    </row>
    <row r="1065" spans="1:19">
      <c r="A1065" s="101">
        <v>1060</v>
      </c>
      <c r="B1065" s="76" t="s">
        <v>1918</v>
      </c>
      <c r="C1065" s="76" t="s">
        <v>2573</v>
      </c>
      <c r="D1065" s="76" t="s">
        <v>2944</v>
      </c>
      <c r="E1065" s="76" t="s">
        <v>2945</v>
      </c>
      <c r="F1065" s="76" t="s">
        <v>53</v>
      </c>
      <c r="G1065" s="76" t="s">
        <v>79</v>
      </c>
      <c r="H1065" s="111">
        <v>0.8</v>
      </c>
      <c r="I1065" s="76"/>
      <c r="J1065" s="76"/>
      <c r="K1065" s="76">
        <v>7</v>
      </c>
      <c r="L1065" s="76"/>
      <c r="M1065" s="76"/>
      <c r="N1065" s="76"/>
      <c r="O1065" s="76"/>
      <c r="P1065" s="76">
        <v>1</v>
      </c>
      <c r="Q1065" s="76"/>
      <c r="R1065" s="91">
        <v>1.2</v>
      </c>
      <c r="S1065" s="108"/>
    </row>
    <row r="1066" spans="1:19">
      <c r="A1066" s="101">
        <v>1061</v>
      </c>
      <c r="B1066" s="76" t="s">
        <v>1918</v>
      </c>
      <c r="C1066" s="76" t="s">
        <v>2573</v>
      </c>
      <c r="D1066" s="76" t="s">
        <v>2946</v>
      </c>
      <c r="E1066" s="76" t="s">
        <v>2947</v>
      </c>
      <c r="F1066" s="76" t="s">
        <v>53</v>
      </c>
      <c r="G1066" s="76" t="s">
        <v>163</v>
      </c>
      <c r="H1066" s="111">
        <v>1.1</v>
      </c>
      <c r="I1066" s="76"/>
      <c r="J1066" s="76"/>
      <c r="K1066" s="76">
        <v>3</v>
      </c>
      <c r="L1066" s="76"/>
      <c r="M1066" s="76"/>
      <c r="N1066" s="76"/>
      <c r="O1066" s="76"/>
      <c r="P1066" s="76"/>
      <c r="Q1066" s="76">
        <v>1</v>
      </c>
      <c r="R1066" s="91">
        <v>0.6</v>
      </c>
      <c r="S1066" s="108"/>
    </row>
    <row r="1067" spans="1:19">
      <c r="A1067" s="101">
        <v>1062</v>
      </c>
      <c r="B1067" s="76" t="s">
        <v>1918</v>
      </c>
      <c r="C1067" s="76" t="s">
        <v>2573</v>
      </c>
      <c r="D1067" s="76" t="s">
        <v>2948</v>
      </c>
      <c r="E1067" s="76" t="s">
        <v>2949</v>
      </c>
      <c r="F1067" s="76" t="s">
        <v>53</v>
      </c>
      <c r="G1067" s="76" t="s">
        <v>186</v>
      </c>
      <c r="H1067" s="111">
        <v>0.6</v>
      </c>
      <c r="I1067" s="76"/>
      <c r="J1067" s="76"/>
      <c r="K1067" s="76">
        <v>4</v>
      </c>
      <c r="L1067" s="76">
        <v>600</v>
      </c>
      <c r="M1067" s="76"/>
      <c r="N1067" s="76">
        <v>4</v>
      </c>
      <c r="O1067" s="76"/>
      <c r="P1067" s="76"/>
      <c r="Q1067" s="76">
        <v>1</v>
      </c>
      <c r="R1067" s="91">
        <v>1.2</v>
      </c>
      <c r="S1067" s="108"/>
    </row>
    <row r="1068" spans="1:19">
      <c r="A1068" s="101">
        <v>1063</v>
      </c>
      <c r="B1068" s="76" t="s">
        <v>1918</v>
      </c>
      <c r="C1068" s="76" t="s">
        <v>2573</v>
      </c>
      <c r="D1068" s="76" t="s">
        <v>2948</v>
      </c>
      <c r="E1068" s="76" t="s">
        <v>2949</v>
      </c>
      <c r="F1068" s="76" t="s">
        <v>124</v>
      </c>
      <c r="G1068" s="76" t="s">
        <v>136</v>
      </c>
      <c r="H1068" s="111">
        <v>0.7</v>
      </c>
      <c r="I1068" s="76"/>
      <c r="J1068" s="76"/>
      <c r="K1068" s="76">
        <v>2</v>
      </c>
      <c r="L1068" s="76">
        <v>700</v>
      </c>
      <c r="M1068" s="76"/>
      <c r="N1068" s="76"/>
      <c r="O1068" s="76"/>
      <c r="P1068" s="76"/>
      <c r="Q1068" s="76"/>
      <c r="R1068" s="91">
        <v>0.7</v>
      </c>
      <c r="S1068" s="108"/>
    </row>
    <row r="1069" spans="1:19">
      <c r="A1069" s="101">
        <v>1064</v>
      </c>
      <c r="B1069" s="76" t="s">
        <v>1918</v>
      </c>
      <c r="C1069" s="76" t="s">
        <v>2573</v>
      </c>
      <c r="D1069" s="76" t="s">
        <v>2950</v>
      </c>
      <c r="E1069" s="76" t="s">
        <v>2951</v>
      </c>
      <c r="F1069" s="76" t="s">
        <v>100</v>
      </c>
      <c r="G1069" s="76" t="s">
        <v>49</v>
      </c>
      <c r="H1069" s="111">
        <v>2.2</v>
      </c>
      <c r="I1069" s="76"/>
      <c r="J1069" s="76"/>
      <c r="K1069" s="76">
        <v>14</v>
      </c>
      <c r="L1069" s="76"/>
      <c r="M1069" s="76"/>
      <c r="N1069" s="76"/>
      <c r="O1069" s="76"/>
      <c r="P1069" s="76"/>
      <c r="Q1069" s="76">
        <v>1</v>
      </c>
      <c r="R1069" s="91">
        <v>2.3</v>
      </c>
      <c r="S1069" s="108"/>
    </row>
    <row r="1070" spans="1:19">
      <c r="A1070" s="101">
        <v>1065</v>
      </c>
      <c r="B1070" s="76" t="s">
        <v>1918</v>
      </c>
      <c r="C1070" s="76" t="s">
        <v>2573</v>
      </c>
      <c r="D1070" s="76" t="s">
        <v>2952</v>
      </c>
      <c r="E1070" s="76" t="s">
        <v>2953</v>
      </c>
      <c r="F1070" s="76" t="s">
        <v>100</v>
      </c>
      <c r="G1070" s="76" t="s">
        <v>79</v>
      </c>
      <c r="H1070" s="111">
        <v>0.9</v>
      </c>
      <c r="I1070" s="76"/>
      <c r="J1070" s="76"/>
      <c r="K1070" s="76">
        <v>2</v>
      </c>
      <c r="L1070" s="76"/>
      <c r="M1070" s="76"/>
      <c r="N1070" s="76"/>
      <c r="O1070" s="76"/>
      <c r="P1070" s="76"/>
      <c r="Q1070" s="76">
        <v>1</v>
      </c>
      <c r="R1070" s="91">
        <v>0.5</v>
      </c>
      <c r="S1070" s="108"/>
    </row>
    <row r="1071" spans="1:19">
      <c r="A1071" s="101">
        <v>1066</v>
      </c>
      <c r="B1071" s="76" t="s">
        <v>1918</v>
      </c>
      <c r="C1071" s="76" t="s">
        <v>2573</v>
      </c>
      <c r="D1071" s="76" t="s">
        <v>2954</v>
      </c>
      <c r="E1071" s="76" t="s">
        <v>452</v>
      </c>
      <c r="F1071" s="76" t="s">
        <v>53</v>
      </c>
      <c r="G1071" s="76" t="s">
        <v>83</v>
      </c>
      <c r="H1071" s="111">
        <v>1.3</v>
      </c>
      <c r="I1071" s="76"/>
      <c r="J1071" s="76"/>
      <c r="K1071" s="76">
        <v>8</v>
      </c>
      <c r="L1071" s="76"/>
      <c r="M1071" s="76"/>
      <c r="N1071" s="76"/>
      <c r="O1071" s="76"/>
      <c r="P1071" s="76"/>
      <c r="Q1071" s="76">
        <v>1</v>
      </c>
      <c r="R1071" s="91">
        <v>1.4</v>
      </c>
      <c r="S1071" s="108"/>
    </row>
    <row r="1072" spans="1:19">
      <c r="A1072" s="101">
        <v>1067</v>
      </c>
      <c r="B1072" s="76" t="s">
        <v>1918</v>
      </c>
      <c r="C1072" s="76" t="s">
        <v>2573</v>
      </c>
      <c r="D1072" s="76" t="s">
        <v>2955</v>
      </c>
      <c r="E1072" s="76" t="s">
        <v>2956</v>
      </c>
      <c r="F1072" s="76" t="s">
        <v>53</v>
      </c>
      <c r="G1072" s="76" t="s">
        <v>133</v>
      </c>
      <c r="H1072" s="111">
        <v>1.5</v>
      </c>
      <c r="I1072" s="76"/>
      <c r="J1072" s="76"/>
      <c r="K1072" s="76">
        <v>8</v>
      </c>
      <c r="L1072" s="76"/>
      <c r="M1072" s="76"/>
      <c r="N1072" s="76"/>
      <c r="O1072" s="76"/>
      <c r="P1072" s="76"/>
      <c r="Q1072" s="76">
        <v>1</v>
      </c>
      <c r="R1072" s="91">
        <v>1.4</v>
      </c>
      <c r="S1072" s="108"/>
    </row>
    <row r="1073" spans="1:19">
      <c r="A1073" s="101">
        <v>1068</v>
      </c>
      <c r="B1073" s="76" t="s">
        <v>1918</v>
      </c>
      <c r="C1073" s="76" t="s">
        <v>2573</v>
      </c>
      <c r="D1073" s="76" t="s">
        <v>2957</v>
      </c>
      <c r="E1073" s="76" t="s">
        <v>2958</v>
      </c>
      <c r="F1073" s="76" t="s">
        <v>53</v>
      </c>
      <c r="G1073" s="76" t="s">
        <v>258</v>
      </c>
      <c r="H1073" s="111">
        <v>1</v>
      </c>
      <c r="I1073" s="76"/>
      <c r="J1073" s="76"/>
      <c r="K1073" s="76">
        <v>2</v>
      </c>
      <c r="L1073" s="76"/>
      <c r="M1073" s="76"/>
      <c r="N1073" s="76"/>
      <c r="O1073" s="76">
        <v>1</v>
      </c>
      <c r="P1073" s="76"/>
      <c r="Q1073" s="76">
        <v>1</v>
      </c>
      <c r="R1073" s="91">
        <v>0.5</v>
      </c>
      <c r="S1073" s="108"/>
    </row>
    <row r="1074" spans="1:19">
      <c r="A1074" s="101">
        <v>1069</v>
      </c>
      <c r="B1074" s="76" t="s">
        <v>1918</v>
      </c>
      <c r="C1074" s="76" t="s">
        <v>2573</v>
      </c>
      <c r="D1074" s="76" t="s">
        <v>2959</v>
      </c>
      <c r="E1074" s="76" t="s">
        <v>2960</v>
      </c>
      <c r="F1074" s="76" t="s">
        <v>53</v>
      </c>
      <c r="G1074" s="76" t="s">
        <v>187</v>
      </c>
      <c r="H1074" s="111">
        <v>2.4</v>
      </c>
      <c r="I1074" s="76"/>
      <c r="J1074" s="76"/>
      <c r="K1074" s="76">
        <v>8</v>
      </c>
      <c r="L1074" s="76"/>
      <c r="M1074" s="76"/>
      <c r="N1074" s="76"/>
      <c r="O1074" s="76"/>
      <c r="P1074" s="76"/>
      <c r="Q1074" s="76"/>
      <c r="R1074" s="91">
        <v>1.2</v>
      </c>
      <c r="S1074" s="108"/>
    </row>
    <row r="1075" spans="1:19">
      <c r="A1075" s="101">
        <v>1070</v>
      </c>
      <c r="B1075" s="76" t="s">
        <v>1918</v>
      </c>
      <c r="C1075" s="76" t="s">
        <v>2573</v>
      </c>
      <c r="D1075" s="76" t="s">
        <v>2959</v>
      </c>
      <c r="E1075" s="76" t="s">
        <v>2960</v>
      </c>
      <c r="F1075" s="76" t="s">
        <v>278</v>
      </c>
      <c r="G1075" s="76" t="s">
        <v>2044</v>
      </c>
      <c r="H1075" s="111">
        <v>1.9</v>
      </c>
      <c r="I1075" s="76"/>
      <c r="J1075" s="76"/>
      <c r="K1075" s="76">
        <v>2</v>
      </c>
      <c r="L1075" s="76"/>
      <c r="M1075" s="76"/>
      <c r="N1075" s="76"/>
      <c r="O1075" s="76"/>
      <c r="P1075" s="76"/>
      <c r="Q1075" s="76">
        <v>1</v>
      </c>
      <c r="R1075" s="91">
        <v>0.5</v>
      </c>
      <c r="S1075" s="108"/>
    </row>
    <row r="1076" spans="1:19">
      <c r="A1076" s="101">
        <v>1071</v>
      </c>
      <c r="B1076" s="76" t="s">
        <v>1918</v>
      </c>
      <c r="C1076" s="76" t="s">
        <v>2573</v>
      </c>
      <c r="D1076" s="76" t="s">
        <v>2961</v>
      </c>
      <c r="E1076" s="76" t="s">
        <v>2962</v>
      </c>
      <c r="F1076" s="76" t="s">
        <v>100</v>
      </c>
      <c r="G1076" s="76" t="s">
        <v>49</v>
      </c>
      <c r="H1076" s="111">
        <v>2.2</v>
      </c>
      <c r="I1076" s="76"/>
      <c r="J1076" s="76"/>
      <c r="K1076" s="76">
        <v>8</v>
      </c>
      <c r="L1076" s="76"/>
      <c r="M1076" s="76"/>
      <c r="N1076" s="76">
        <v>4</v>
      </c>
      <c r="O1076" s="76"/>
      <c r="P1076" s="76"/>
      <c r="Q1076" s="76"/>
      <c r="R1076" s="91">
        <v>1.2</v>
      </c>
      <c r="S1076" s="108"/>
    </row>
    <row r="1077" spans="1:19">
      <c r="A1077" s="101">
        <v>1072</v>
      </c>
      <c r="B1077" s="76" t="s">
        <v>1918</v>
      </c>
      <c r="C1077" s="76" t="s">
        <v>2573</v>
      </c>
      <c r="D1077" s="76" t="s">
        <v>2961</v>
      </c>
      <c r="E1077" s="76" t="s">
        <v>2962</v>
      </c>
      <c r="F1077" s="76" t="s">
        <v>124</v>
      </c>
      <c r="G1077" s="76" t="s">
        <v>143</v>
      </c>
      <c r="H1077" s="111">
        <v>0.4</v>
      </c>
      <c r="I1077" s="76">
        <v>740</v>
      </c>
      <c r="J1077" s="76"/>
      <c r="K1077" s="76"/>
      <c r="L1077" s="76"/>
      <c r="M1077" s="76"/>
      <c r="N1077" s="76"/>
      <c r="O1077" s="76"/>
      <c r="P1077" s="76"/>
      <c r="Q1077" s="76"/>
      <c r="R1077" s="91">
        <v>10.7</v>
      </c>
      <c r="S1077" s="108"/>
    </row>
    <row r="1078" spans="1:19">
      <c r="A1078" s="101">
        <v>1073</v>
      </c>
      <c r="B1078" s="76" t="s">
        <v>1918</v>
      </c>
      <c r="C1078" s="76" t="s">
        <v>2573</v>
      </c>
      <c r="D1078" s="76" t="s">
        <v>2963</v>
      </c>
      <c r="E1078" s="76" t="s">
        <v>2964</v>
      </c>
      <c r="F1078" s="76" t="s">
        <v>53</v>
      </c>
      <c r="G1078" s="76" t="s">
        <v>351</v>
      </c>
      <c r="H1078" s="111">
        <v>2.2</v>
      </c>
      <c r="I1078" s="76"/>
      <c r="J1078" s="76"/>
      <c r="K1078" s="76">
        <v>6</v>
      </c>
      <c r="L1078" s="76"/>
      <c r="M1078" s="76"/>
      <c r="N1078" s="76">
        <v>8</v>
      </c>
      <c r="O1078" s="76"/>
      <c r="P1078" s="76"/>
      <c r="Q1078" s="76"/>
      <c r="R1078" s="91">
        <v>1</v>
      </c>
      <c r="S1078" s="108"/>
    </row>
    <row r="1079" spans="1:19">
      <c r="A1079" s="101">
        <v>1074</v>
      </c>
      <c r="B1079" s="76" t="s">
        <v>1918</v>
      </c>
      <c r="C1079" s="76" t="s">
        <v>2573</v>
      </c>
      <c r="D1079" s="76" t="s">
        <v>2963</v>
      </c>
      <c r="E1079" s="76" t="s">
        <v>2964</v>
      </c>
      <c r="F1079" s="76" t="s">
        <v>183</v>
      </c>
      <c r="G1079" s="76" t="s">
        <v>189</v>
      </c>
      <c r="H1079" s="111">
        <v>1.2</v>
      </c>
      <c r="I1079" s="76"/>
      <c r="J1079" s="76"/>
      <c r="K1079" s="76">
        <v>8</v>
      </c>
      <c r="L1079" s="76"/>
      <c r="M1079" s="76"/>
      <c r="N1079" s="76">
        <v>4</v>
      </c>
      <c r="O1079" s="76"/>
      <c r="P1079" s="76"/>
      <c r="Q1079" s="76">
        <v>1</v>
      </c>
      <c r="R1079" s="91">
        <v>1.4</v>
      </c>
      <c r="S1079" s="108"/>
    </row>
    <row r="1080" spans="1:19">
      <c r="A1080" s="101">
        <v>1075</v>
      </c>
      <c r="B1080" s="76" t="s">
        <v>1918</v>
      </c>
      <c r="C1080" s="76" t="s">
        <v>2573</v>
      </c>
      <c r="D1080" s="76" t="s">
        <v>2965</v>
      </c>
      <c r="E1080" s="76" t="s">
        <v>2966</v>
      </c>
      <c r="F1080" s="76" t="s">
        <v>53</v>
      </c>
      <c r="G1080" s="76" t="s">
        <v>154</v>
      </c>
      <c r="H1080" s="111">
        <v>0.3</v>
      </c>
      <c r="I1080" s="76"/>
      <c r="J1080" s="76"/>
      <c r="K1080" s="76">
        <v>6</v>
      </c>
      <c r="L1080" s="76"/>
      <c r="M1080" s="76"/>
      <c r="N1080" s="76"/>
      <c r="O1080" s="76"/>
      <c r="P1080" s="76"/>
      <c r="Q1080" s="76">
        <v>1</v>
      </c>
      <c r="R1080" s="91">
        <v>1.1</v>
      </c>
      <c r="S1080" s="108"/>
    </row>
    <row r="1081" spans="1:19">
      <c r="A1081" s="101">
        <v>1076</v>
      </c>
      <c r="B1081" s="76" t="s">
        <v>1918</v>
      </c>
      <c r="C1081" s="76" t="s">
        <v>2573</v>
      </c>
      <c r="D1081" s="76" t="s">
        <v>2967</v>
      </c>
      <c r="E1081" s="76" t="s">
        <v>2968</v>
      </c>
      <c r="F1081" s="76" t="s">
        <v>53</v>
      </c>
      <c r="G1081" s="76" t="s">
        <v>192</v>
      </c>
      <c r="H1081" s="111">
        <v>0.7</v>
      </c>
      <c r="I1081" s="76"/>
      <c r="J1081" s="76"/>
      <c r="K1081" s="76">
        <v>10</v>
      </c>
      <c r="L1081" s="76"/>
      <c r="M1081" s="76"/>
      <c r="N1081" s="76"/>
      <c r="O1081" s="76"/>
      <c r="P1081" s="76"/>
      <c r="Q1081" s="76">
        <v>1</v>
      </c>
      <c r="R1081" s="91">
        <v>1.7</v>
      </c>
      <c r="S1081" s="108"/>
    </row>
    <row r="1082" spans="1:19">
      <c r="A1082" s="101">
        <v>1077</v>
      </c>
      <c r="B1082" s="76" t="s">
        <v>1918</v>
      </c>
      <c r="C1082" s="76" t="s">
        <v>2573</v>
      </c>
      <c r="D1082" s="76" t="s">
        <v>2969</v>
      </c>
      <c r="E1082" s="76" t="s">
        <v>2970</v>
      </c>
      <c r="F1082" s="76" t="s">
        <v>53</v>
      </c>
      <c r="G1082" s="76" t="s">
        <v>82</v>
      </c>
      <c r="H1082" s="111">
        <v>0.4</v>
      </c>
      <c r="I1082" s="76"/>
      <c r="J1082" s="76"/>
      <c r="K1082" s="76">
        <v>4</v>
      </c>
      <c r="L1082" s="76"/>
      <c r="M1082" s="76"/>
      <c r="N1082" s="76"/>
      <c r="O1082" s="76"/>
      <c r="P1082" s="76"/>
      <c r="Q1082" s="76">
        <v>1</v>
      </c>
      <c r="R1082" s="91">
        <v>0.8</v>
      </c>
      <c r="S1082" s="108"/>
    </row>
    <row r="1083" spans="1:19">
      <c r="A1083" s="101">
        <v>1078</v>
      </c>
      <c r="B1083" s="76" t="s">
        <v>1918</v>
      </c>
      <c r="C1083" s="76" t="s">
        <v>2573</v>
      </c>
      <c r="D1083" s="76" t="s">
        <v>2971</v>
      </c>
      <c r="E1083" s="76" t="s">
        <v>2972</v>
      </c>
      <c r="F1083" s="76" t="s">
        <v>53</v>
      </c>
      <c r="G1083" s="76" t="s">
        <v>351</v>
      </c>
      <c r="H1083" s="111">
        <v>2.2</v>
      </c>
      <c r="I1083" s="76"/>
      <c r="J1083" s="76"/>
      <c r="K1083" s="76">
        <v>4</v>
      </c>
      <c r="L1083" s="76"/>
      <c r="M1083" s="76"/>
      <c r="N1083" s="76"/>
      <c r="O1083" s="76"/>
      <c r="P1083" s="76"/>
      <c r="Q1083" s="76">
        <v>2</v>
      </c>
      <c r="R1083" s="91">
        <v>1</v>
      </c>
      <c r="S1083" s="108"/>
    </row>
    <row r="1084" spans="1:19">
      <c r="A1084" s="101">
        <v>1079</v>
      </c>
      <c r="B1084" s="76" t="s">
        <v>1918</v>
      </c>
      <c r="C1084" s="76" t="s">
        <v>2573</v>
      </c>
      <c r="D1084" s="76" t="s">
        <v>2973</v>
      </c>
      <c r="E1084" s="76" t="s">
        <v>2974</v>
      </c>
      <c r="F1084" s="76" t="s">
        <v>53</v>
      </c>
      <c r="G1084" s="76" t="s">
        <v>263</v>
      </c>
      <c r="H1084" s="111">
        <v>2.7</v>
      </c>
      <c r="I1084" s="76"/>
      <c r="J1084" s="76"/>
      <c r="K1084" s="76">
        <v>6</v>
      </c>
      <c r="L1084" s="76"/>
      <c r="M1084" s="76"/>
      <c r="N1084" s="76">
        <v>4</v>
      </c>
      <c r="O1084" s="76">
        <v>4</v>
      </c>
      <c r="P1084" s="76"/>
      <c r="Q1084" s="76">
        <v>1</v>
      </c>
      <c r="R1084" s="91">
        <v>1.2</v>
      </c>
      <c r="S1084" s="108"/>
    </row>
    <row r="1085" spans="1:19">
      <c r="A1085" s="101">
        <v>1080</v>
      </c>
      <c r="B1085" s="76" t="s">
        <v>1918</v>
      </c>
      <c r="C1085" s="76" t="s">
        <v>2573</v>
      </c>
      <c r="D1085" s="76" t="s">
        <v>2975</v>
      </c>
      <c r="E1085" s="76" t="s">
        <v>2976</v>
      </c>
      <c r="F1085" s="76" t="s">
        <v>53</v>
      </c>
      <c r="G1085" s="76" t="s">
        <v>54</v>
      </c>
      <c r="H1085" s="111">
        <v>1.8</v>
      </c>
      <c r="I1085" s="76"/>
      <c r="J1085" s="76"/>
      <c r="K1085" s="76">
        <v>9</v>
      </c>
      <c r="L1085" s="76"/>
      <c r="M1085" s="76"/>
      <c r="N1085" s="76"/>
      <c r="O1085" s="76"/>
      <c r="P1085" s="76"/>
      <c r="Q1085" s="76">
        <v>1</v>
      </c>
      <c r="R1085" s="91">
        <v>1.5</v>
      </c>
      <c r="S1085" s="108"/>
    </row>
    <row r="1086" spans="1:19">
      <c r="A1086" s="101">
        <v>1081</v>
      </c>
      <c r="B1086" s="76" t="s">
        <v>1918</v>
      </c>
      <c r="C1086" s="76" t="s">
        <v>2573</v>
      </c>
      <c r="D1086" s="76" t="s">
        <v>2977</v>
      </c>
      <c r="E1086" s="76" t="s">
        <v>2978</v>
      </c>
      <c r="F1086" s="76" t="s">
        <v>53</v>
      </c>
      <c r="G1086" s="76" t="s">
        <v>133</v>
      </c>
      <c r="H1086" s="111">
        <v>1.5</v>
      </c>
      <c r="I1086" s="76">
        <v>100</v>
      </c>
      <c r="J1086" s="76"/>
      <c r="K1086" s="76">
        <v>14</v>
      </c>
      <c r="L1086" s="76"/>
      <c r="M1086" s="76"/>
      <c r="N1086" s="76"/>
      <c r="O1086" s="76"/>
      <c r="P1086" s="76"/>
      <c r="Q1086" s="76">
        <v>1</v>
      </c>
      <c r="R1086" s="91">
        <v>3.7</v>
      </c>
      <c r="S1086" s="108"/>
    </row>
    <row r="1087" spans="1:19">
      <c r="A1087" s="101">
        <v>1082</v>
      </c>
      <c r="B1087" s="76" t="s">
        <v>1918</v>
      </c>
      <c r="C1087" s="76" t="s">
        <v>2573</v>
      </c>
      <c r="D1087" s="76" t="s">
        <v>2979</v>
      </c>
      <c r="E1087" s="76" t="s">
        <v>2980</v>
      </c>
      <c r="F1087" s="76" t="s">
        <v>53</v>
      </c>
      <c r="G1087" s="76" t="s">
        <v>192</v>
      </c>
      <c r="H1087" s="111">
        <v>0.7</v>
      </c>
      <c r="I1087" s="76"/>
      <c r="J1087" s="76"/>
      <c r="K1087" s="76">
        <v>2</v>
      </c>
      <c r="L1087" s="76"/>
      <c r="M1087" s="76"/>
      <c r="N1087" s="76"/>
      <c r="O1087" s="76"/>
      <c r="P1087" s="76"/>
      <c r="Q1087" s="76"/>
      <c r="R1087" s="91">
        <v>0.3</v>
      </c>
      <c r="S1087" s="108"/>
    </row>
    <row r="1088" spans="1:19">
      <c r="A1088" s="101">
        <v>1083</v>
      </c>
      <c r="B1088" s="76" t="s">
        <v>1918</v>
      </c>
      <c r="C1088" s="76" t="s">
        <v>2573</v>
      </c>
      <c r="D1088" s="76" t="s">
        <v>2981</v>
      </c>
      <c r="E1088" s="76" t="s">
        <v>2982</v>
      </c>
      <c r="F1088" s="76" t="s">
        <v>53</v>
      </c>
      <c r="G1088" s="76" t="s">
        <v>79</v>
      </c>
      <c r="H1088" s="111">
        <v>0.8</v>
      </c>
      <c r="I1088" s="76"/>
      <c r="J1088" s="76"/>
      <c r="K1088" s="76">
        <v>2</v>
      </c>
      <c r="L1088" s="76"/>
      <c r="M1088" s="76"/>
      <c r="N1088" s="76"/>
      <c r="O1088" s="76"/>
      <c r="P1088" s="76"/>
      <c r="Q1088" s="76"/>
      <c r="R1088" s="91">
        <v>0.3</v>
      </c>
      <c r="S1088" s="108"/>
    </row>
    <row r="1089" spans="1:19">
      <c r="A1089" s="101">
        <v>1084</v>
      </c>
      <c r="B1089" s="76" t="s">
        <v>1918</v>
      </c>
      <c r="C1089" s="76" t="s">
        <v>2573</v>
      </c>
      <c r="D1089" s="76" t="s">
        <v>2981</v>
      </c>
      <c r="E1089" s="76" t="s">
        <v>2982</v>
      </c>
      <c r="F1089" s="76" t="s">
        <v>1239</v>
      </c>
      <c r="G1089" s="76" t="s">
        <v>2518</v>
      </c>
      <c r="H1089" s="111">
        <v>1</v>
      </c>
      <c r="I1089" s="76"/>
      <c r="J1089" s="76"/>
      <c r="K1089" s="76">
        <v>6</v>
      </c>
      <c r="L1089" s="76"/>
      <c r="M1089" s="76"/>
      <c r="N1089" s="76"/>
      <c r="O1089" s="76"/>
      <c r="P1089" s="76"/>
      <c r="Q1089" s="76">
        <v>1</v>
      </c>
      <c r="R1089" s="91">
        <v>1.1</v>
      </c>
      <c r="S1089" s="108"/>
    </row>
    <row r="1090" spans="1:19">
      <c r="A1090" s="101">
        <v>1085</v>
      </c>
      <c r="B1090" s="76" t="s">
        <v>1918</v>
      </c>
      <c r="C1090" s="76" t="s">
        <v>2573</v>
      </c>
      <c r="D1090" s="76" t="s">
        <v>2983</v>
      </c>
      <c r="E1090" s="76" t="s">
        <v>2984</v>
      </c>
      <c r="F1090" s="76" t="s">
        <v>53</v>
      </c>
      <c r="G1090" s="76" t="s">
        <v>187</v>
      </c>
      <c r="H1090" s="111">
        <v>2.4</v>
      </c>
      <c r="I1090" s="76"/>
      <c r="J1090" s="76"/>
      <c r="K1090" s="76">
        <v>9</v>
      </c>
      <c r="L1090" s="76"/>
      <c r="M1090" s="76"/>
      <c r="N1090" s="76"/>
      <c r="O1090" s="76"/>
      <c r="P1090" s="76"/>
      <c r="Q1090" s="76">
        <v>1</v>
      </c>
      <c r="R1090" s="91">
        <v>1.5</v>
      </c>
      <c r="S1090" s="108"/>
    </row>
    <row r="1091" spans="1:19">
      <c r="A1091" s="101">
        <v>1086</v>
      </c>
      <c r="B1091" s="76" t="s">
        <v>1918</v>
      </c>
      <c r="C1091" s="76" t="s">
        <v>2573</v>
      </c>
      <c r="D1091" s="76" t="s">
        <v>2985</v>
      </c>
      <c r="E1091" s="76" t="s">
        <v>2986</v>
      </c>
      <c r="F1091" s="76" t="s">
        <v>53</v>
      </c>
      <c r="G1091" s="76" t="s">
        <v>106</v>
      </c>
      <c r="H1091" s="111">
        <v>1.4</v>
      </c>
      <c r="I1091" s="76"/>
      <c r="J1091" s="76"/>
      <c r="K1091" s="76">
        <v>7</v>
      </c>
      <c r="L1091" s="76"/>
      <c r="M1091" s="76"/>
      <c r="N1091" s="76"/>
      <c r="O1091" s="76"/>
      <c r="P1091" s="76"/>
      <c r="Q1091" s="76">
        <v>1</v>
      </c>
      <c r="R1091" s="91">
        <v>1.2</v>
      </c>
      <c r="S1091" s="108"/>
    </row>
    <row r="1092" spans="1:19">
      <c r="A1092" s="101">
        <v>1087</v>
      </c>
      <c r="B1092" s="76" t="s">
        <v>1918</v>
      </c>
      <c r="C1092" s="76" t="s">
        <v>2573</v>
      </c>
      <c r="D1092" s="76" t="s">
        <v>2987</v>
      </c>
      <c r="E1092" s="76" t="s">
        <v>2988</v>
      </c>
      <c r="F1092" s="76" t="s">
        <v>53</v>
      </c>
      <c r="G1092" s="76" t="s">
        <v>112</v>
      </c>
      <c r="H1092" s="111">
        <v>0.5</v>
      </c>
      <c r="I1092" s="76"/>
      <c r="J1092" s="76"/>
      <c r="K1092" s="76">
        <v>2</v>
      </c>
      <c r="L1092" s="76"/>
      <c r="M1092" s="76"/>
      <c r="N1092" s="76"/>
      <c r="O1092" s="76"/>
      <c r="P1092" s="76"/>
      <c r="Q1092" s="76"/>
      <c r="R1092" s="91">
        <v>0.3</v>
      </c>
      <c r="S1092" s="108"/>
    </row>
    <row r="1093" spans="1:19">
      <c r="A1093" s="101">
        <v>1088</v>
      </c>
      <c r="B1093" s="76" t="s">
        <v>1918</v>
      </c>
      <c r="C1093" s="76" t="s">
        <v>2573</v>
      </c>
      <c r="D1093" s="76" t="s">
        <v>2989</v>
      </c>
      <c r="E1093" s="76" t="s">
        <v>2990</v>
      </c>
      <c r="F1093" s="76" t="s">
        <v>53</v>
      </c>
      <c r="G1093" s="76" t="s">
        <v>187</v>
      </c>
      <c r="H1093" s="111">
        <v>2.4</v>
      </c>
      <c r="I1093" s="76">
        <v>100</v>
      </c>
      <c r="J1093" s="76"/>
      <c r="K1093" s="76">
        <v>11</v>
      </c>
      <c r="L1093" s="76"/>
      <c r="M1093" s="76"/>
      <c r="N1093" s="76"/>
      <c r="O1093" s="76"/>
      <c r="P1093" s="76"/>
      <c r="Q1093" s="76"/>
      <c r="R1093" s="91">
        <v>3.1</v>
      </c>
      <c r="S1093" s="108"/>
    </row>
    <row r="1094" spans="1:19">
      <c r="A1094" s="101">
        <v>1089</v>
      </c>
      <c r="B1094" s="76" t="s">
        <v>1918</v>
      </c>
      <c r="C1094" s="76" t="s">
        <v>2573</v>
      </c>
      <c r="D1094" s="76" t="s">
        <v>2989</v>
      </c>
      <c r="E1094" s="76" t="s">
        <v>2990</v>
      </c>
      <c r="F1094" s="76" t="s">
        <v>65</v>
      </c>
      <c r="G1094" s="76" t="s">
        <v>183</v>
      </c>
      <c r="H1094" s="111">
        <v>0.7</v>
      </c>
      <c r="I1094" s="76"/>
      <c r="J1094" s="76"/>
      <c r="K1094" s="76">
        <v>2</v>
      </c>
      <c r="L1094" s="76"/>
      <c r="M1094" s="76"/>
      <c r="N1094" s="76"/>
      <c r="O1094" s="76"/>
      <c r="P1094" s="76"/>
      <c r="Q1094" s="76">
        <v>1</v>
      </c>
      <c r="R1094" s="91">
        <v>0.5</v>
      </c>
      <c r="S1094" s="108"/>
    </row>
    <row r="1095" spans="1:19">
      <c r="A1095" s="101">
        <v>1090</v>
      </c>
      <c r="B1095" s="76" t="s">
        <v>1918</v>
      </c>
      <c r="C1095" s="76" t="s">
        <v>2573</v>
      </c>
      <c r="D1095" s="76" t="s">
        <v>2991</v>
      </c>
      <c r="E1095" s="76" t="s">
        <v>2992</v>
      </c>
      <c r="F1095" s="76" t="s">
        <v>154</v>
      </c>
      <c r="G1095" s="76" t="s">
        <v>192</v>
      </c>
      <c r="H1095" s="111">
        <v>0.4</v>
      </c>
      <c r="I1095" s="76"/>
      <c r="J1095" s="76"/>
      <c r="K1095" s="76">
        <v>1</v>
      </c>
      <c r="L1095" s="76"/>
      <c r="M1095" s="76"/>
      <c r="N1095" s="76"/>
      <c r="O1095" s="76"/>
      <c r="P1095" s="76"/>
      <c r="Q1095" s="76"/>
      <c r="R1095" s="91">
        <v>0.1</v>
      </c>
      <c r="S1095" s="108"/>
    </row>
    <row r="1096" spans="1:19">
      <c r="A1096" s="101">
        <v>1091</v>
      </c>
      <c r="B1096" s="76" t="s">
        <v>1918</v>
      </c>
      <c r="C1096" s="76" t="s">
        <v>2573</v>
      </c>
      <c r="D1096" s="76" t="s">
        <v>2993</v>
      </c>
      <c r="E1096" s="76" t="s">
        <v>2994</v>
      </c>
      <c r="F1096" s="76" t="s">
        <v>79</v>
      </c>
      <c r="G1096" s="76" t="s">
        <v>346</v>
      </c>
      <c r="H1096" s="111">
        <v>2.3</v>
      </c>
      <c r="I1096" s="76"/>
      <c r="J1096" s="76"/>
      <c r="K1096" s="76">
        <v>6</v>
      </c>
      <c r="L1096" s="76"/>
      <c r="M1096" s="76"/>
      <c r="N1096" s="76">
        <v>4</v>
      </c>
      <c r="O1096" s="76"/>
      <c r="P1096" s="76"/>
      <c r="Q1096" s="76">
        <v>1</v>
      </c>
      <c r="R1096" s="91">
        <v>1.2</v>
      </c>
      <c r="S1096" s="108"/>
    </row>
    <row r="1097" spans="1:19">
      <c r="A1097" s="101">
        <v>1092</v>
      </c>
      <c r="B1097" s="76" t="s">
        <v>1918</v>
      </c>
      <c r="C1097" s="76" t="s">
        <v>2573</v>
      </c>
      <c r="D1097" s="76" t="s">
        <v>2995</v>
      </c>
      <c r="E1097" s="76" t="s">
        <v>2996</v>
      </c>
      <c r="F1097" s="76" t="s">
        <v>53</v>
      </c>
      <c r="G1097" s="76" t="s">
        <v>351</v>
      </c>
      <c r="H1097" s="111">
        <v>2.2</v>
      </c>
      <c r="I1097" s="76"/>
      <c r="J1097" s="76"/>
      <c r="K1097" s="76">
        <v>8</v>
      </c>
      <c r="L1097" s="76"/>
      <c r="M1097" s="76"/>
      <c r="N1097" s="76"/>
      <c r="O1097" s="76"/>
      <c r="P1097" s="76"/>
      <c r="Q1097" s="76">
        <v>1</v>
      </c>
      <c r="R1097" s="91">
        <v>1.4</v>
      </c>
      <c r="S1097" s="108"/>
    </row>
    <row r="1098" spans="1:19">
      <c r="A1098" s="101">
        <v>1093</v>
      </c>
      <c r="B1098" s="76" t="s">
        <v>1918</v>
      </c>
      <c r="C1098" s="76" t="s">
        <v>2573</v>
      </c>
      <c r="D1098" s="76" t="s">
        <v>2997</v>
      </c>
      <c r="E1098" s="76" t="s">
        <v>2998</v>
      </c>
      <c r="F1098" s="76" t="s">
        <v>53</v>
      </c>
      <c r="G1098" s="76" t="s">
        <v>79</v>
      </c>
      <c r="H1098" s="111">
        <v>0.8</v>
      </c>
      <c r="I1098" s="76"/>
      <c r="J1098" s="76"/>
      <c r="K1098" s="76">
        <v>12</v>
      </c>
      <c r="L1098" s="76"/>
      <c r="M1098" s="76"/>
      <c r="N1098" s="76"/>
      <c r="O1098" s="76"/>
      <c r="P1098" s="76"/>
      <c r="Q1098" s="76">
        <v>4</v>
      </c>
      <c r="R1098" s="91">
        <v>2.6</v>
      </c>
      <c r="S1098" s="108"/>
    </row>
    <row r="1099" spans="1:19">
      <c r="A1099" s="101">
        <v>1094</v>
      </c>
      <c r="B1099" s="76" t="s">
        <v>1918</v>
      </c>
      <c r="C1099" s="76" t="s">
        <v>2573</v>
      </c>
      <c r="D1099" s="76" t="s">
        <v>2999</v>
      </c>
      <c r="E1099" s="76" t="s">
        <v>3000</v>
      </c>
      <c r="F1099" s="76" t="s">
        <v>53</v>
      </c>
      <c r="G1099" s="76" t="s">
        <v>263</v>
      </c>
      <c r="H1099" s="111">
        <v>2.7</v>
      </c>
      <c r="I1099" s="76"/>
      <c r="J1099" s="76"/>
      <c r="K1099" s="76">
        <v>13</v>
      </c>
      <c r="L1099" s="76"/>
      <c r="M1099" s="76"/>
      <c r="N1099" s="76"/>
      <c r="O1099" s="76"/>
      <c r="P1099" s="76"/>
      <c r="Q1099" s="76"/>
      <c r="R1099" s="91">
        <v>1.9</v>
      </c>
      <c r="S1099" s="108"/>
    </row>
    <row r="1100" spans="1:19">
      <c r="A1100" s="101">
        <v>1095</v>
      </c>
      <c r="B1100" s="76" t="s">
        <v>1918</v>
      </c>
      <c r="C1100" s="76" t="s">
        <v>2573</v>
      </c>
      <c r="D1100" s="76" t="s">
        <v>2999</v>
      </c>
      <c r="E1100" s="76" t="s">
        <v>3000</v>
      </c>
      <c r="F1100" s="76" t="s">
        <v>124</v>
      </c>
      <c r="G1100" s="76" t="s">
        <v>151</v>
      </c>
      <c r="H1100" s="111">
        <v>1.9</v>
      </c>
      <c r="I1100" s="76"/>
      <c r="J1100" s="76"/>
      <c r="K1100" s="76">
        <v>12</v>
      </c>
      <c r="L1100" s="76"/>
      <c r="M1100" s="76"/>
      <c r="N1100" s="76"/>
      <c r="O1100" s="76"/>
      <c r="P1100" s="76">
        <v>1</v>
      </c>
      <c r="Q1100" s="76">
        <v>1</v>
      </c>
      <c r="R1100" s="91">
        <v>2.1</v>
      </c>
      <c r="S1100" s="108"/>
    </row>
    <row r="1101" spans="1:19">
      <c r="A1101" s="101">
        <v>1096</v>
      </c>
      <c r="B1101" s="76" t="s">
        <v>1918</v>
      </c>
      <c r="C1101" s="76" t="s">
        <v>2573</v>
      </c>
      <c r="D1101" s="76" t="s">
        <v>3001</v>
      </c>
      <c r="E1101" s="76" t="s">
        <v>3002</v>
      </c>
      <c r="F1101" s="76" t="s">
        <v>100</v>
      </c>
      <c r="G1101" s="76" t="s">
        <v>996</v>
      </c>
      <c r="H1101" s="111">
        <v>2.9</v>
      </c>
      <c r="I1101" s="76"/>
      <c r="J1101" s="76"/>
      <c r="K1101" s="76">
        <v>12</v>
      </c>
      <c r="L1101" s="76"/>
      <c r="M1101" s="76"/>
      <c r="N1101" s="76"/>
      <c r="O1101" s="76"/>
      <c r="P1101" s="76"/>
      <c r="Q1101" s="76"/>
      <c r="R1101" s="91">
        <v>1.8</v>
      </c>
      <c r="S1101" s="108"/>
    </row>
    <row r="1102" spans="1:19">
      <c r="A1102" s="101">
        <v>1097</v>
      </c>
      <c r="B1102" s="76" t="s">
        <v>1918</v>
      </c>
      <c r="C1102" s="76" t="s">
        <v>2573</v>
      </c>
      <c r="D1102" s="76" t="s">
        <v>3003</v>
      </c>
      <c r="E1102" s="76" t="s">
        <v>3004</v>
      </c>
      <c r="F1102" s="76" t="s">
        <v>53</v>
      </c>
      <c r="G1102" s="76" t="s">
        <v>187</v>
      </c>
      <c r="H1102" s="111">
        <v>2.4</v>
      </c>
      <c r="I1102" s="76"/>
      <c r="J1102" s="76"/>
      <c r="K1102" s="76">
        <v>4</v>
      </c>
      <c r="L1102" s="76"/>
      <c r="M1102" s="76"/>
      <c r="N1102" s="76"/>
      <c r="O1102" s="76"/>
      <c r="P1102" s="76"/>
      <c r="Q1102" s="76">
        <v>1</v>
      </c>
      <c r="R1102" s="91">
        <v>0.8</v>
      </c>
      <c r="S1102" s="108"/>
    </row>
    <row r="1103" spans="1:19">
      <c r="A1103" s="101">
        <v>1098</v>
      </c>
      <c r="B1103" s="76" t="s">
        <v>1918</v>
      </c>
      <c r="C1103" s="76" t="s">
        <v>2573</v>
      </c>
      <c r="D1103" s="76" t="s">
        <v>3003</v>
      </c>
      <c r="E1103" s="76" t="s">
        <v>3004</v>
      </c>
      <c r="F1103" s="76" t="s">
        <v>1340</v>
      </c>
      <c r="G1103" s="76" t="s">
        <v>97</v>
      </c>
      <c r="H1103" s="111">
        <v>2.9</v>
      </c>
      <c r="I1103" s="76"/>
      <c r="J1103" s="76"/>
      <c r="K1103" s="76">
        <v>6</v>
      </c>
      <c r="L1103" s="76"/>
      <c r="M1103" s="76"/>
      <c r="N1103" s="76"/>
      <c r="O1103" s="76"/>
      <c r="P1103" s="76"/>
      <c r="Q1103" s="76"/>
      <c r="R1103" s="91">
        <v>0.9</v>
      </c>
      <c r="S1103" s="108"/>
    </row>
    <row r="1104" spans="1:19">
      <c r="A1104" s="101">
        <v>1099</v>
      </c>
      <c r="B1104" s="76" t="s">
        <v>1918</v>
      </c>
      <c r="C1104" s="76" t="s">
        <v>2573</v>
      </c>
      <c r="D1104" s="76" t="s">
        <v>3003</v>
      </c>
      <c r="E1104" s="76" t="s">
        <v>3004</v>
      </c>
      <c r="F1104" s="76" t="s">
        <v>1582</v>
      </c>
      <c r="G1104" s="76" t="s">
        <v>1243</v>
      </c>
      <c r="H1104" s="111">
        <v>1.4</v>
      </c>
      <c r="I1104" s="76">
        <v>1060</v>
      </c>
      <c r="J1104" s="76"/>
      <c r="K1104" s="76">
        <v>8</v>
      </c>
      <c r="L1104" s="76"/>
      <c r="M1104" s="76"/>
      <c r="N1104" s="76"/>
      <c r="O1104" s="76"/>
      <c r="P1104" s="76"/>
      <c r="Q1104" s="76">
        <v>1</v>
      </c>
      <c r="R1104" s="91">
        <v>16.8</v>
      </c>
      <c r="S1104" s="108"/>
    </row>
    <row r="1105" spans="1:19">
      <c r="A1105" s="101">
        <v>1100</v>
      </c>
      <c r="B1105" s="76" t="s">
        <v>1918</v>
      </c>
      <c r="C1105" s="76" t="s">
        <v>2573</v>
      </c>
      <c r="D1105" s="76" t="s">
        <v>3005</v>
      </c>
      <c r="E1105" s="76" t="s">
        <v>3006</v>
      </c>
      <c r="F1105" s="76" t="s">
        <v>53</v>
      </c>
      <c r="G1105" s="76" t="s">
        <v>54</v>
      </c>
      <c r="H1105" s="111">
        <v>1.8</v>
      </c>
      <c r="I1105" s="76"/>
      <c r="J1105" s="76"/>
      <c r="K1105" s="76">
        <v>7</v>
      </c>
      <c r="L1105" s="76"/>
      <c r="M1105" s="76"/>
      <c r="N1105" s="76">
        <v>2</v>
      </c>
      <c r="O1105" s="76"/>
      <c r="P1105" s="76">
        <v>2</v>
      </c>
      <c r="Q1105" s="76"/>
      <c r="R1105" s="91">
        <v>1.4</v>
      </c>
      <c r="S1105" s="108"/>
    </row>
    <row r="1106" spans="1:19">
      <c r="A1106" s="101">
        <v>1101</v>
      </c>
      <c r="B1106" s="76" t="s">
        <v>1918</v>
      </c>
      <c r="C1106" s="76" t="s">
        <v>2573</v>
      </c>
      <c r="D1106" s="76" t="s">
        <v>3007</v>
      </c>
      <c r="E1106" s="76" t="s">
        <v>3008</v>
      </c>
      <c r="F1106" s="76" t="s">
        <v>53</v>
      </c>
      <c r="G1106" s="76" t="s">
        <v>64</v>
      </c>
      <c r="H1106" s="111">
        <v>1.9</v>
      </c>
      <c r="I1106" s="76"/>
      <c r="J1106" s="76"/>
      <c r="K1106" s="76">
        <v>6</v>
      </c>
      <c r="L1106" s="76"/>
      <c r="M1106" s="76"/>
      <c r="N1106" s="76">
        <v>8</v>
      </c>
      <c r="O1106" s="76"/>
      <c r="P1106" s="76"/>
      <c r="Q1106" s="76">
        <v>1</v>
      </c>
      <c r="R1106" s="91">
        <v>1.2</v>
      </c>
      <c r="S1106" s="108"/>
    </row>
    <row r="1107" spans="1:19">
      <c r="A1107" s="101">
        <v>1102</v>
      </c>
      <c r="B1107" s="76" t="s">
        <v>1918</v>
      </c>
      <c r="C1107" s="76" t="s">
        <v>2573</v>
      </c>
      <c r="D1107" s="76" t="s">
        <v>3009</v>
      </c>
      <c r="E1107" s="76" t="s">
        <v>2139</v>
      </c>
      <c r="F1107" s="76" t="s">
        <v>53</v>
      </c>
      <c r="G1107" s="76" t="s">
        <v>163</v>
      </c>
      <c r="H1107" s="111">
        <v>1.1</v>
      </c>
      <c r="I1107" s="76"/>
      <c r="J1107" s="76"/>
      <c r="K1107" s="76">
        <v>12</v>
      </c>
      <c r="L1107" s="76"/>
      <c r="M1107" s="76"/>
      <c r="N1107" s="76"/>
      <c r="O1107" s="76"/>
      <c r="P1107" s="76">
        <v>1</v>
      </c>
      <c r="Q1107" s="76">
        <v>1</v>
      </c>
      <c r="R1107" s="91">
        <v>2.1</v>
      </c>
      <c r="S1107" s="108"/>
    </row>
    <row r="1108" spans="1:19">
      <c r="A1108" s="101">
        <v>1103</v>
      </c>
      <c r="B1108" s="76" t="s">
        <v>1918</v>
      </c>
      <c r="C1108" s="76" t="s">
        <v>2573</v>
      </c>
      <c r="D1108" s="76" t="s">
        <v>3010</v>
      </c>
      <c r="E1108" s="76" t="s">
        <v>3011</v>
      </c>
      <c r="F1108" s="76" t="s">
        <v>53</v>
      </c>
      <c r="G1108" s="76" t="s">
        <v>996</v>
      </c>
      <c r="H1108" s="111">
        <v>2.8</v>
      </c>
      <c r="I1108" s="76">
        <v>200</v>
      </c>
      <c r="J1108" s="76"/>
      <c r="K1108" s="76">
        <v>11</v>
      </c>
      <c r="L1108" s="76"/>
      <c r="M1108" s="76"/>
      <c r="N1108" s="76"/>
      <c r="O1108" s="76"/>
      <c r="P1108" s="76"/>
      <c r="Q1108" s="76">
        <v>1</v>
      </c>
      <c r="R1108" s="91">
        <v>4.7</v>
      </c>
      <c r="S1108" s="108"/>
    </row>
    <row r="1109" spans="1:19">
      <c r="A1109" s="101">
        <v>1104</v>
      </c>
      <c r="B1109" s="76" t="s">
        <v>1918</v>
      </c>
      <c r="C1109" s="76" t="s">
        <v>2573</v>
      </c>
      <c r="D1109" s="76" t="s">
        <v>3012</v>
      </c>
      <c r="E1109" s="76" t="s">
        <v>3013</v>
      </c>
      <c r="F1109" s="76" t="s">
        <v>53</v>
      </c>
      <c r="G1109" s="76" t="s">
        <v>207</v>
      </c>
      <c r="H1109" s="111">
        <v>1.6</v>
      </c>
      <c r="I1109" s="76">
        <v>300</v>
      </c>
      <c r="J1109" s="76"/>
      <c r="K1109" s="76">
        <v>9</v>
      </c>
      <c r="L1109" s="76"/>
      <c r="M1109" s="76"/>
      <c r="N1109" s="76"/>
      <c r="O1109" s="76"/>
      <c r="P1109" s="76"/>
      <c r="Q1109" s="76">
        <v>2</v>
      </c>
      <c r="R1109" s="91">
        <v>6.1</v>
      </c>
      <c r="S1109" s="108"/>
    </row>
    <row r="1110" spans="1:19">
      <c r="A1110" s="101">
        <v>1105</v>
      </c>
      <c r="B1110" s="76" t="s">
        <v>1918</v>
      </c>
      <c r="C1110" s="76" t="s">
        <v>2573</v>
      </c>
      <c r="D1110" s="76" t="s">
        <v>3014</v>
      </c>
      <c r="E1110" s="76" t="s">
        <v>3015</v>
      </c>
      <c r="F1110" s="76" t="s">
        <v>53</v>
      </c>
      <c r="G1110" s="76" t="s">
        <v>128</v>
      </c>
      <c r="H1110" s="111">
        <v>1.7</v>
      </c>
      <c r="I1110" s="76"/>
      <c r="J1110" s="76"/>
      <c r="K1110" s="76">
        <v>10</v>
      </c>
      <c r="L1110" s="76"/>
      <c r="M1110" s="76"/>
      <c r="N1110" s="76"/>
      <c r="O1110" s="76"/>
      <c r="P1110" s="76">
        <v>1</v>
      </c>
      <c r="Q1110" s="76"/>
      <c r="R1110" s="91">
        <v>1.6</v>
      </c>
      <c r="S1110" s="108"/>
    </row>
    <row r="1111" spans="1:19">
      <c r="A1111" s="101">
        <v>1106</v>
      </c>
      <c r="B1111" s="76" t="s">
        <v>1918</v>
      </c>
      <c r="C1111" s="76" t="s">
        <v>2573</v>
      </c>
      <c r="D1111" s="76" t="s">
        <v>3016</v>
      </c>
      <c r="E1111" s="76" t="s">
        <v>3017</v>
      </c>
      <c r="F1111" s="76" t="s">
        <v>996</v>
      </c>
      <c r="G1111" s="76" t="s">
        <v>893</v>
      </c>
      <c r="H1111" s="111">
        <v>1.4</v>
      </c>
      <c r="I1111" s="76"/>
      <c r="J1111" s="76"/>
      <c r="K1111" s="76">
        <v>8</v>
      </c>
      <c r="L1111" s="76">
        <v>1400</v>
      </c>
      <c r="M1111" s="76"/>
      <c r="N1111" s="76"/>
      <c r="O1111" s="76"/>
      <c r="P1111" s="76"/>
      <c r="Q1111" s="76">
        <v>1</v>
      </c>
      <c r="R1111" s="91">
        <v>2.2</v>
      </c>
      <c r="S1111" s="108"/>
    </row>
    <row r="1112" spans="1:19">
      <c r="A1112" s="101">
        <v>1107</v>
      </c>
      <c r="B1112" s="76" t="s">
        <v>1918</v>
      </c>
      <c r="C1112" s="76" t="s">
        <v>2573</v>
      </c>
      <c r="D1112" s="76" t="s">
        <v>3018</v>
      </c>
      <c r="E1112" s="76" t="s">
        <v>3019</v>
      </c>
      <c r="F1112" s="76" t="s">
        <v>100</v>
      </c>
      <c r="G1112" s="76" t="s">
        <v>57</v>
      </c>
      <c r="H1112" s="111">
        <v>1.3</v>
      </c>
      <c r="I1112" s="76">
        <v>100</v>
      </c>
      <c r="J1112" s="76"/>
      <c r="K1112" s="76">
        <v>8</v>
      </c>
      <c r="L1112" s="76"/>
      <c r="M1112" s="76"/>
      <c r="N1112" s="76"/>
      <c r="O1112" s="76"/>
      <c r="P1112" s="76"/>
      <c r="Q1112" s="76">
        <v>1</v>
      </c>
      <c r="R1112" s="91">
        <v>2.8</v>
      </c>
      <c r="S1112" s="108"/>
    </row>
    <row r="1113" spans="1:19">
      <c r="A1113" s="101">
        <v>1108</v>
      </c>
      <c r="B1113" s="76" t="s">
        <v>1918</v>
      </c>
      <c r="C1113" s="76" t="s">
        <v>2573</v>
      </c>
      <c r="D1113" s="76" t="s">
        <v>3020</v>
      </c>
      <c r="E1113" s="76" t="s">
        <v>3021</v>
      </c>
      <c r="F1113" s="76" t="s">
        <v>100</v>
      </c>
      <c r="G1113" s="76" t="s">
        <v>112</v>
      </c>
      <c r="H1113" s="111">
        <v>0.6</v>
      </c>
      <c r="I1113" s="76"/>
      <c r="J1113" s="76"/>
      <c r="K1113" s="76">
        <v>8</v>
      </c>
      <c r="L1113" s="76"/>
      <c r="M1113" s="76"/>
      <c r="N1113" s="76"/>
      <c r="O1113" s="76"/>
      <c r="P1113" s="76"/>
      <c r="Q1113" s="76">
        <v>1</v>
      </c>
      <c r="R1113" s="91">
        <v>1.4</v>
      </c>
      <c r="S1113" s="108"/>
    </row>
    <row r="1114" spans="1:19">
      <c r="A1114" s="101">
        <v>1109</v>
      </c>
      <c r="B1114" s="76" t="s">
        <v>1918</v>
      </c>
      <c r="C1114" s="76" t="s">
        <v>2573</v>
      </c>
      <c r="D1114" s="76" t="s">
        <v>3022</v>
      </c>
      <c r="E1114" s="76" t="s">
        <v>3023</v>
      </c>
      <c r="F1114" s="76" t="s">
        <v>100</v>
      </c>
      <c r="G1114" s="76" t="s">
        <v>187</v>
      </c>
      <c r="H1114" s="111">
        <v>2.5</v>
      </c>
      <c r="I1114" s="76"/>
      <c r="J1114" s="76"/>
      <c r="K1114" s="76">
        <v>14</v>
      </c>
      <c r="L1114" s="76"/>
      <c r="M1114" s="76"/>
      <c r="N1114" s="76"/>
      <c r="O1114" s="76"/>
      <c r="P1114" s="76"/>
      <c r="Q1114" s="76">
        <v>1</v>
      </c>
      <c r="R1114" s="91">
        <v>2.3</v>
      </c>
      <c r="S1114" s="108"/>
    </row>
    <row r="1115" spans="1:19">
      <c r="A1115" s="101">
        <v>1110</v>
      </c>
      <c r="B1115" s="76" t="s">
        <v>1918</v>
      </c>
      <c r="C1115" s="76" t="s">
        <v>2573</v>
      </c>
      <c r="D1115" s="76" t="s">
        <v>3024</v>
      </c>
      <c r="E1115" s="76" t="s">
        <v>3025</v>
      </c>
      <c r="F1115" s="76" t="s">
        <v>100</v>
      </c>
      <c r="G1115" s="76" t="s">
        <v>65</v>
      </c>
      <c r="H1115" s="111">
        <v>2.6</v>
      </c>
      <c r="I1115" s="76"/>
      <c r="J1115" s="76"/>
      <c r="K1115" s="76">
        <v>22</v>
      </c>
      <c r="L1115" s="76"/>
      <c r="M1115" s="76"/>
      <c r="N1115" s="76"/>
      <c r="O1115" s="76"/>
      <c r="P1115" s="76"/>
      <c r="Q1115" s="76">
        <v>1</v>
      </c>
      <c r="R1115" s="91">
        <v>3.5</v>
      </c>
      <c r="S1115" s="108"/>
    </row>
    <row r="1116" spans="1:19">
      <c r="A1116" s="101">
        <v>1111</v>
      </c>
      <c r="B1116" s="76" t="s">
        <v>1918</v>
      </c>
      <c r="C1116" s="76" t="s">
        <v>2573</v>
      </c>
      <c r="D1116" s="76" t="s">
        <v>3024</v>
      </c>
      <c r="E1116" s="76" t="s">
        <v>3025</v>
      </c>
      <c r="F1116" s="76" t="s">
        <v>124</v>
      </c>
      <c r="G1116" s="76" t="s">
        <v>151</v>
      </c>
      <c r="H1116" s="111">
        <v>1.9</v>
      </c>
      <c r="I1116" s="76"/>
      <c r="J1116" s="76"/>
      <c r="K1116" s="76">
        <v>10</v>
      </c>
      <c r="L1116" s="76"/>
      <c r="M1116" s="76"/>
      <c r="N1116" s="76"/>
      <c r="O1116" s="76"/>
      <c r="P1116" s="76"/>
      <c r="Q1116" s="76">
        <v>1</v>
      </c>
      <c r="R1116" s="91">
        <v>1.7</v>
      </c>
      <c r="S1116" s="108"/>
    </row>
    <row r="1117" spans="1:19">
      <c r="A1117" s="101">
        <v>1112</v>
      </c>
      <c r="B1117" s="76" t="s">
        <v>1918</v>
      </c>
      <c r="C1117" s="76" t="s">
        <v>2573</v>
      </c>
      <c r="D1117" s="76" t="s">
        <v>3026</v>
      </c>
      <c r="E1117" s="76" t="s">
        <v>3027</v>
      </c>
      <c r="F1117" s="76" t="s">
        <v>53</v>
      </c>
      <c r="G1117" s="76" t="s">
        <v>128</v>
      </c>
      <c r="H1117" s="111">
        <v>1.7</v>
      </c>
      <c r="I1117" s="76">
        <v>450</v>
      </c>
      <c r="J1117" s="76"/>
      <c r="K1117" s="76">
        <v>5</v>
      </c>
      <c r="L1117" s="76"/>
      <c r="M1117" s="76"/>
      <c r="N1117" s="76"/>
      <c r="O1117" s="76"/>
      <c r="P1117" s="76"/>
      <c r="Q1117" s="76"/>
      <c r="R1117" s="91">
        <v>7.3</v>
      </c>
      <c r="S1117" s="108"/>
    </row>
    <row r="1118" spans="1:19">
      <c r="A1118" s="101">
        <v>1113</v>
      </c>
      <c r="B1118" s="76" t="s">
        <v>1918</v>
      </c>
      <c r="C1118" s="76" t="s">
        <v>2573</v>
      </c>
      <c r="D1118" s="76" t="s">
        <v>3028</v>
      </c>
      <c r="E1118" s="76" t="s">
        <v>3029</v>
      </c>
      <c r="F1118" s="76" t="s">
        <v>53</v>
      </c>
      <c r="G1118" s="76" t="s">
        <v>72</v>
      </c>
      <c r="H1118" s="111">
        <v>0.9</v>
      </c>
      <c r="I1118" s="76"/>
      <c r="J1118" s="76"/>
      <c r="K1118" s="76">
        <v>4</v>
      </c>
      <c r="L1118" s="76"/>
      <c r="M1118" s="76"/>
      <c r="N1118" s="76"/>
      <c r="O1118" s="76"/>
      <c r="P1118" s="76"/>
      <c r="Q1118" s="76">
        <v>1</v>
      </c>
      <c r="R1118" s="91">
        <v>0.8</v>
      </c>
      <c r="S1118" s="108"/>
    </row>
    <row r="1119" spans="1:19">
      <c r="A1119" s="101">
        <v>1114</v>
      </c>
      <c r="B1119" s="76" t="s">
        <v>1918</v>
      </c>
      <c r="C1119" s="76" t="s">
        <v>2573</v>
      </c>
      <c r="D1119" s="76" t="s">
        <v>3030</v>
      </c>
      <c r="E1119" s="76" t="s">
        <v>3031</v>
      </c>
      <c r="F1119" s="76" t="s">
        <v>53</v>
      </c>
      <c r="G1119" s="76" t="s">
        <v>133</v>
      </c>
      <c r="H1119" s="111">
        <v>1.5</v>
      </c>
      <c r="I1119" s="76"/>
      <c r="J1119" s="76"/>
      <c r="K1119" s="76">
        <v>9</v>
      </c>
      <c r="L1119" s="76"/>
      <c r="M1119" s="76"/>
      <c r="N1119" s="76"/>
      <c r="O1119" s="76"/>
      <c r="P1119" s="76"/>
      <c r="Q1119" s="76"/>
      <c r="R1119" s="91">
        <v>1.3</v>
      </c>
      <c r="S1119" s="108"/>
    </row>
    <row r="1120" spans="1:19">
      <c r="A1120" s="101">
        <v>1115</v>
      </c>
      <c r="B1120" s="76" t="s">
        <v>1918</v>
      </c>
      <c r="C1120" s="76" t="s">
        <v>2573</v>
      </c>
      <c r="D1120" s="76" t="s">
        <v>3032</v>
      </c>
      <c r="E1120" s="76" t="s">
        <v>3033</v>
      </c>
      <c r="F1120" s="76" t="s">
        <v>53</v>
      </c>
      <c r="G1120" s="76" t="s">
        <v>996</v>
      </c>
      <c r="H1120" s="111">
        <v>2.8</v>
      </c>
      <c r="I1120" s="76"/>
      <c r="J1120" s="76"/>
      <c r="K1120" s="76">
        <v>8</v>
      </c>
      <c r="L1120" s="76"/>
      <c r="M1120" s="76"/>
      <c r="N1120" s="76"/>
      <c r="O1120" s="76"/>
      <c r="P1120" s="76">
        <v>1</v>
      </c>
      <c r="Q1120" s="76">
        <v>1</v>
      </c>
      <c r="R1120" s="91">
        <v>1.5</v>
      </c>
      <c r="S1120" s="108"/>
    </row>
  </sheetData>
  <autoFilter ref="A5:AM1120">
    <extLst/>
  </autoFilter>
  <mergeCells count="16">
    <mergeCell ref="A1:R1"/>
    <mergeCell ref="I2:Q2"/>
    <mergeCell ref="J3:K3"/>
    <mergeCell ref="M3:P3"/>
    <mergeCell ref="A2:A4"/>
    <mergeCell ref="B2:B4"/>
    <mergeCell ref="C2:C4"/>
    <mergeCell ref="D2:D4"/>
    <mergeCell ref="E2:E4"/>
    <mergeCell ref="F2:F4"/>
    <mergeCell ref="G2:G4"/>
    <mergeCell ref="H2:H4"/>
    <mergeCell ref="I3:I4"/>
    <mergeCell ref="L3:L4"/>
    <mergeCell ref="Q3:Q4"/>
    <mergeCell ref="R2:S3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8"/>
  <sheetViews>
    <sheetView zoomScale="80" zoomScaleNormal="80" workbookViewId="0">
      <selection activeCell="L11" sqref="L11"/>
    </sheetView>
  </sheetViews>
  <sheetFormatPr defaultColWidth="9" defaultRowHeight="13.5"/>
  <cols>
    <col min="1" max="1" width="4.625" style="85" customWidth="1"/>
    <col min="2" max="2" width="6.625" style="85" customWidth="1"/>
    <col min="3" max="3" width="8.625" style="85" customWidth="1"/>
    <col min="4" max="4" width="9" style="85"/>
    <col min="5" max="5" width="6.625" style="85" customWidth="1"/>
    <col min="6" max="7" width="7.625" style="85" customWidth="1"/>
    <col min="8" max="8" width="9.125" style="85" customWidth="1"/>
    <col min="9" max="16" width="8.625" style="85" customWidth="1"/>
    <col min="17" max="17" width="7.625" style="85" customWidth="1"/>
    <col min="18" max="18" width="9.125" style="85" customWidth="1"/>
    <col min="19" max="16384" width="9" style="85"/>
  </cols>
  <sheetData>
    <row r="1" ht="24.95" customHeight="1" spans="1:18">
      <c r="A1" s="2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="83" customFormat="1" ht="24.95" customHeight="1" spans="1:19">
      <c r="A2" s="9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3" t="s">
        <v>34</v>
      </c>
      <c r="I2" s="3" t="s">
        <v>5</v>
      </c>
      <c r="J2" s="3"/>
      <c r="K2" s="3"/>
      <c r="L2" s="3"/>
      <c r="M2" s="3"/>
      <c r="N2" s="3"/>
      <c r="O2" s="3"/>
      <c r="P2" s="3"/>
      <c r="Q2" s="3"/>
      <c r="R2" s="3" t="s">
        <v>6</v>
      </c>
      <c r="S2" s="6"/>
    </row>
    <row r="3" s="83" customFormat="1" ht="24.95" customHeight="1" spans="1:19">
      <c r="A3" s="9"/>
      <c r="B3" s="3"/>
      <c r="C3" s="3"/>
      <c r="D3" s="3"/>
      <c r="E3" s="3"/>
      <c r="F3" s="3"/>
      <c r="G3" s="3"/>
      <c r="H3" s="3"/>
      <c r="I3" s="3" t="s">
        <v>35</v>
      </c>
      <c r="J3" s="3" t="s">
        <v>36</v>
      </c>
      <c r="K3" s="3"/>
      <c r="L3" s="3" t="s">
        <v>37</v>
      </c>
      <c r="M3" s="3" t="s">
        <v>38</v>
      </c>
      <c r="N3" s="3"/>
      <c r="O3" s="3"/>
      <c r="P3" s="3"/>
      <c r="Q3" s="3" t="s">
        <v>12</v>
      </c>
      <c r="R3" s="3"/>
      <c r="S3" s="6"/>
    </row>
    <row r="4" s="83" customFormat="1" ht="45" customHeight="1" spans="1:19">
      <c r="A4" s="9"/>
      <c r="B4" s="3"/>
      <c r="C4" s="3"/>
      <c r="D4" s="3"/>
      <c r="E4" s="3"/>
      <c r="F4" s="3"/>
      <c r="G4" s="3"/>
      <c r="H4" s="3"/>
      <c r="I4" s="3"/>
      <c r="J4" s="11" t="s">
        <v>39</v>
      </c>
      <c r="K4" s="11" t="s">
        <v>40</v>
      </c>
      <c r="L4" s="3"/>
      <c r="M4" s="12" t="s">
        <v>41</v>
      </c>
      <c r="N4" s="12" t="s">
        <v>42</v>
      </c>
      <c r="O4" s="12" t="s">
        <v>43</v>
      </c>
      <c r="P4" s="12" t="s">
        <v>44</v>
      </c>
      <c r="Q4" s="3"/>
      <c r="R4" s="3" t="s">
        <v>951</v>
      </c>
      <c r="S4" s="6" t="s">
        <v>952</v>
      </c>
    </row>
    <row r="5" s="83" customFormat="1" spans="1:19">
      <c r="A5" s="86"/>
      <c r="B5" s="87"/>
      <c r="C5" s="87"/>
      <c r="D5" s="87"/>
      <c r="E5" s="87"/>
      <c r="F5" s="87"/>
      <c r="G5" s="87"/>
      <c r="H5" s="87">
        <f>SUM(H6:H181)</f>
        <v>136.3</v>
      </c>
      <c r="I5" s="87">
        <f t="shared" ref="I5" si="0">SUM(I6:I181)</f>
        <v>43805</v>
      </c>
      <c r="J5" s="87">
        <f t="shared" ref="J5:R5" si="1">SUM(J6:J181)</f>
        <v>0</v>
      </c>
      <c r="K5" s="87">
        <f t="shared" si="1"/>
        <v>319</v>
      </c>
      <c r="L5" s="87">
        <f t="shared" si="1"/>
        <v>474</v>
      </c>
      <c r="M5" s="87">
        <f t="shared" si="1"/>
        <v>8</v>
      </c>
      <c r="N5" s="87">
        <f t="shared" si="1"/>
        <v>136</v>
      </c>
      <c r="O5" s="87">
        <f t="shared" si="1"/>
        <v>0</v>
      </c>
      <c r="P5" s="87">
        <f t="shared" si="1"/>
        <v>12</v>
      </c>
      <c r="Q5" s="87">
        <f t="shared" si="1"/>
        <v>0</v>
      </c>
      <c r="R5" s="89">
        <f t="shared" si="1"/>
        <v>687.9</v>
      </c>
      <c r="S5" s="90"/>
    </row>
    <row r="6" s="17" customFormat="1" spans="1:19">
      <c r="A6" s="88">
        <v>1</v>
      </c>
      <c r="B6" s="5" t="s">
        <v>3034</v>
      </c>
      <c r="C6" s="5" t="s">
        <v>3035</v>
      </c>
      <c r="D6" s="5" t="s">
        <v>3036</v>
      </c>
      <c r="E6" s="5" t="s">
        <v>3037</v>
      </c>
      <c r="F6" s="5" t="s">
        <v>154</v>
      </c>
      <c r="G6" s="5" t="s">
        <v>192</v>
      </c>
      <c r="H6" s="5">
        <v>0.4</v>
      </c>
      <c r="I6" s="13">
        <v>120</v>
      </c>
      <c r="J6" s="5"/>
      <c r="K6" s="13"/>
      <c r="L6" s="13"/>
      <c r="M6" s="13"/>
      <c r="N6" s="13"/>
      <c r="O6" s="13"/>
      <c r="P6" s="13"/>
      <c r="Q6" s="13"/>
      <c r="R6" s="91">
        <v>1.7</v>
      </c>
      <c r="S6" s="92"/>
    </row>
    <row r="7" s="17" customFormat="1" spans="1:19">
      <c r="A7" s="88">
        <v>2</v>
      </c>
      <c r="B7" s="5" t="s">
        <v>3034</v>
      </c>
      <c r="C7" s="5" t="s">
        <v>3035</v>
      </c>
      <c r="D7" s="5" t="s">
        <v>3038</v>
      </c>
      <c r="E7" s="5" t="s">
        <v>3039</v>
      </c>
      <c r="F7" s="5" t="s">
        <v>75</v>
      </c>
      <c r="G7" s="5" t="s">
        <v>60</v>
      </c>
      <c r="H7" s="5">
        <v>0.1</v>
      </c>
      <c r="I7" s="13">
        <v>60</v>
      </c>
      <c r="J7" s="5"/>
      <c r="K7" s="13"/>
      <c r="L7" s="13"/>
      <c r="M7" s="13"/>
      <c r="N7" s="13"/>
      <c r="O7" s="13"/>
      <c r="P7" s="13"/>
      <c r="Q7" s="13"/>
      <c r="R7" s="91">
        <v>0.9</v>
      </c>
      <c r="S7" s="92"/>
    </row>
    <row r="8" s="17" customFormat="1" spans="1:19">
      <c r="A8" s="88">
        <v>3</v>
      </c>
      <c r="B8" s="5" t="s">
        <v>3034</v>
      </c>
      <c r="C8" s="5" t="s">
        <v>3035</v>
      </c>
      <c r="D8" s="5" t="s">
        <v>3038</v>
      </c>
      <c r="E8" s="5" t="s">
        <v>3039</v>
      </c>
      <c r="F8" s="5" t="s">
        <v>60</v>
      </c>
      <c r="G8" s="5" t="s">
        <v>154</v>
      </c>
      <c r="H8" s="5">
        <v>0.1</v>
      </c>
      <c r="I8" s="13">
        <v>60</v>
      </c>
      <c r="J8" s="5"/>
      <c r="K8" s="13"/>
      <c r="L8" s="13"/>
      <c r="M8" s="13"/>
      <c r="N8" s="13"/>
      <c r="O8" s="13"/>
      <c r="P8" s="13"/>
      <c r="Q8" s="13"/>
      <c r="R8" s="91">
        <v>0.9</v>
      </c>
      <c r="S8" s="92"/>
    </row>
    <row r="9" s="17" customFormat="1" spans="1:19">
      <c r="A9" s="88">
        <v>4</v>
      </c>
      <c r="B9" s="5" t="s">
        <v>3034</v>
      </c>
      <c r="C9" s="5" t="s">
        <v>3035</v>
      </c>
      <c r="D9" s="5" t="s">
        <v>3040</v>
      </c>
      <c r="E9" s="5" t="s">
        <v>3041</v>
      </c>
      <c r="F9" s="5" t="s">
        <v>60</v>
      </c>
      <c r="G9" s="5" t="s">
        <v>154</v>
      </c>
      <c r="H9" s="5">
        <v>0.1</v>
      </c>
      <c r="I9" s="13">
        <v>16</v>
      </c>
      <c r="J9" s="5"/>
      <c r="K9" s="13"/>
      <c r="L9" s="13"/>
      <c r="M9" s="13"/>
      <c r="N9" s="13"/>
      <c r="O9" s="13"/>
      <c r="P9" s="13"/>
      <c r="Q9" s="13"/>
      <c r="R9" s="91">
        <v>0.2</v>
      </c>
      <c r="S9" s="92"/>
    </row>
    <row r="10" s="17" customFormat="1" spans="1:19">
      <c r="A10" s="88">
        <v>5</v>
      </c>
      <c r="B10" s="5" t="s">
        <v>3034</v>
      </c>
      <c r="C10" s="5" t="s">
        <v>3035</v>
      </c>
      <c r="D10" s="5" t="s">
        <v>3040</v>
      </c>
      <c r="E10" s="5" t="s">
        <v>3041</v>
      </c>
      <c r="F10" s="5" t="s">
        <v>186</v>
      </c>
      <c r="G10" s="5" t="s">
        <v>79</v>
      </c>
      <c r="H10" s="5">
        <v>0.2</v>
      </c>
      <c r="I10" s="13">
        <v>164</v>
      </c>
      <c r="J10" s="5"/>
      <c r="K10" s="13"/>
      <c r="L10" s="13"/>
      <c r="M10" s="13"/>
      <c r="N10" s="13"/>
      <c r="O10" s="13"/>
      <c r="P10" s="13"/>
      <c r="Q10" s="13"/>
      <c r="R10" s="91">
        <v>2.4</v>
      </c>
      <c r="S10" s="92"/>
    </row>
    <row r="11" s="17" customFormat="1" spans="1:19">
      <c r="A11" s="88">
        <v>6</v>
      </c>
      <c r="B11" s="5" t="s">
        <v>3034</v>
      </c>
      <c r="C11" s="5" t="s">
        <v>3035</v>
      </c>
      <c r="D11" s="5" t="s">
        <v>3042</v>
      </c>
      <c r="E11" s="5" t="s">
        <v>3043</v>
      </c>
      <c r="F11" s="5" t="s">
        <v>53</v>
      </c>
      <c r="G11" s="5" t="s">
        <v>75</v>
      </c>
      <c r="H11" s="5">
        <v>0.1</v>
      </c>
      <c r="I11" s="13">
        <v>8</v>
      </c>
      <c r="J11" s="5"/>
      <c r="K11" s="13"/>
      <c r="L11" s="13"/>
      <c r="M11" s="13"/>
      <c r="N11" s="13"/>
      <c r="O11" s="13"/>
      <c r="P11" s="13"/>
      <c r="Q11" s="13"/>
      <c r="R11" s="91">
        <v>0.1</v>
      </c>
      <c r="S11" s="92"/>
    </row>
    <row r="12" s="17" customFormat="1" spans="1:19">
      <c r="A12" s="88">
        <v>7</v>
      </c>
      <c r="B12" s="5" t="s">
        <v>3034</v>
      </c>
      <c r="C12" s="5" t="s">
        <v>3035</v>
      </c>
      <c r="D12" s="5" t="s">
        <v>3042</v>
      </c>
      <c r="E12" s="5" t="s">
        <v>3043</v>
      </c>
      <c r="F12" s="5" t="s">
        <v>75</v>
      </c>
      <c r="G12" s="5" t="s">
        <v>60</v>
      </c>
      <c r="H12" s="5">
        <v>0.1</v>
      </c>
      <c r="I12" s="13">
        <v>40</v>
      </c>
      <c r="J12" s="5"/>
      <c r="K12" s="13"/>
      <c r="L12" s="13"/>
      <c r="M12" s="13"/>
      <c r="N12" s="13"/>
      <c r="O12" s="13"/>
      <c r="P12" s="13"/>
      <c r="Q12" s="13"/>
      <c r="R12" s="91">
        <v>0.6</v>
      </c>
      <c r="S12" s="92"/>
    </row>
    <row r="13" s="17" customFormat="1" spans="1:19">
      <c r="A13" s="88">
        <v>8</v>
      </c>
      <c r="B13" s="5" t="s">
        <v>3034</v>
      </c>
      <c r="C13" s="5" t="s">
        <v>3035</v>
      </c>
      <c r="D13" s="5" t="s">
        <v>3042</v>
      </c>
      <c r="E13" s="5" t="s">
        <v>3043</v>
      </c>
      <c r="F13" s="5" t="s">
        <v>60</v>
      </c>
      <c r="G13" s="5" t="s">
        <v>154</v>
      </c>
      <c r="H13" s="5">
        <v>0.1</v>
      </c>
      <c r="I13" s="13">
        <v>32</v>
      </c>
      <c r="J13" s="5"/>
      <c r="K13" s="13"/>
      <c r="L13" s="13"/>
      <c r="M13" s="13"/>
      <c r="N13" s="13"/>
      <c r="O13" s="13"/>
      <c r="P13" s="13"/>
      <c r="Q13" s="13"/>
      <c r="R13" s="91">
        <v>0.5</v>
      </c>
      <c r="S13" s="92"/>
    </row>
    <row r="14" s="17" customFormat="1" spans="1:19">
      <c r="A14" s="88">
        <v>9</v>
      </c>
      <c r="B14" s="5" t="s">
        <v>3034</v>
      </c>
      <c r="C14" s="5" t="s">
        <v>3035</v>
      </c>
      <c r="D14" s="5" t="s">
        <v>3042</v>
      </c>
      <c r="E14" s="5" t="s">
        <v>3043</v>
      </c>
      <c r="F14" s="5" t="s">
        <v>82</v>
      </c>
      <c r="G14" s="5" t="s">
        <v>192</v>
      </c>
      <c r="H14" s="5">
        <v>0.3</v>
      </c>
      <c r="I14" s="13">
        <v>240</v>
      </c>
      <c r="J14" s="5"/>
      <c r="K14" s="13"/>
      <c r="L14" s="13"/>
      <c r="M14" s="13"/>
      <c r="N14" s="13"/>
      <c r="O14" s="13"/>
      <c r="P14" s="13"/>
      <c r="Q14" s="13"/>
      <c r="R14" s="91">
        <v>3.5</v>
      </c>
      <c r="S14" s="92"/>
    </row>
    <row r="15" s="17" customFormat="1" spans="1:19">
      <c r="A15" s="88">
        <v>10</v>
      </c>
      <c r="B15" s="5" t="s">
        <v>3034</v>
      </c>
      <c r="C15" s="5" t="s">
        <v>3035</v>
      </c>
      <c r="D15" s="5" t="s">
        <v>3044</v>
      </c>
      <c r="E15" s="5" t="s">
        <v>3045</v>
      </c>
      <c r="F15" s="5" t="s">
        <v>79</v>
      </c>
      <c r="G15" s="5" t="s">
        <v>258</v>
      </c>
      <c r="H15" s="5">
        <v>0.2</v>
      </c>
      <c r="I15" s="13">
        <v>180</v>
      </c>
      <c r="J15" s="5"/>
      <c r="K15" s="13"/>
      <c r="L15" s="13"/>
      <c r="M15" s="13"/>
      <c r="N15" s="13"/>
      <c r="O15" s="13"/>
      <c r="P15" s="13"/>
      <c r="Q15" s="13"/>
      <c r="R15" s="91">
        <v>2.6</v>
      </c>
      <c r="S15" s="92"/>
    </row>
    <row r="16" s="17" customFormat="1" spans="1:19">
      <c r="A16" s="88">
        <v>11</v>
      </c>
      <c r="B16" s="5" t="s">
        <v>3034</v>
      </c>
      <c r="C16" s="5" t="s">
        <v>3035</v>
      </c>
      <c r="D16" s="5" t="s">
        <v>3044</v>
      </c>
      <c r="E16" s="5" t="s">
        <v>3045</v>
      </c>
      <c r="F16" s="5" t="s">
        <v>187</v>
      </c>
      <c r="G16" s="5" t="s">
        <v>65</v>
      </c>
      <c r="H16" s="5">
        <v>0.1</v>
      </c>
      <c r="I16" s="13">
        <v>16</v>
      </c>
      <c r="J16" s="5"/>
      <c r="K16" s="13"/>
      <c r="L16" s="13"/>
      <c r="M16" s="13"/>
      <c r="N16" s="13"/>
      <c r="O16" s="13"/>
      <c r="P16" s="13"/>
      <c r="Q16" s="13"/>
      <c r="R16" s="91">
        <v>0.2</v>
      </c>
      <c r="S16" s="92"/>
    </row>
    <row r="17" s="17" customFormat="1" spans="1:19">
      <c r="A17" s="88">
        <v>12</v>
      </c>
      <c r="B17" s="5" t="s">
        <v>3034</v>
      </c>
      <c r="C17" s="5" t="s">
        <v>3035</v>
      </c>
      <c r="D17" s="5" t="s">
        <v>3044</v>
      </c>
      <c r="E17" s="5" t="s">
        <v>3045</v>
      </c>
      <c r="F17" s="5" t="s">
        <v>65</v>
      </c>
      <c r="G17" s="5" t="s">
        <v>255</v>
      </c>
      <c r="H17" s="5">
        <v>0.1</v>
      </c>
      <c r="I17" s="13">
        <v>64</v>
      </c>
      <c r="J17" s="5"/>
      <c r="K17" s="13"/>
      <c r="L17" s="13"/>
      <c r="M17" s="13"/>
      <c r="N17" s="13"/>
      <c r="O17" s="13"/>
      <c r="P17" s="13"/>
      <c r="Q17" s="13"/>
      <c r="R17" s="91">
        <v>0.9</v>
      </c>
      <c r="S17" s="92"/>
    </row>
    <row r="18" s="17" customFormat="1" spans="1:19">
      <c r="A18" s="88">
        <v>13</v>
      </c>
      <c r="B18" s="5" t="s">
        <v>3034</v>
      </c>
      <c r="C18" s="5" t="s">
        <v>3035</v>
      </c>
      <c r="D18" s="5" t="s">
        <v>3044</v>
      </c>
      <c r="E18" s="5" t="s">
        <v>3045</v>
      </c>
      <c r="F18" s="5" t="s">
        <v>346</v>
      </c>
      <c r="G18" s="5" t="s">
        <v>183</v>
      </c>
      <c r="H18" s="5">
        <v>0.1</v>
      </c>
      <c r="I18" s="13">
        <v>32</v>
      </c>
      <c r="J18" s="5"/>
      <c r="K18" s="13"/>
      <c r="L18" s="13"/>
      <c r="M18" s="13"/>
      <c r="N18" s="13"/>
      <c r="O18" s="13"/>
      <c r="P18" s="13"/>
      <c r="Q18" s="13"/>
      <c r="R18" s="91">
        <v>0.5</v>
      </c>
      <c r="S18" s="92"/>
    </row>
    <row r="19" s="17" customFormat="1" spans="1:19">
      <c r="A19" s="88">
        <v>14</v>
      </c>
      <c r="B19" s="5" t="s">
        <v>3034</v>
      </c>
      <c r="C19" s="5" t="s">
        <v>3035</v>
      </c>
      <c r="D19" s="5" t="s">
        <v>3046</v>
      </c>
      <c r="E19" s="5" t="s">
        <v>3047</v>
      </c>
      <c r="F19" s="5" t="s">
        <v>53</v>
      </c>
      <c r="G19" s="5" t="s">
        <v>75</v>
      </c>
      <c r="H19" s="5">
        <v>0.1</v>
      </c>
      <c r="I19" s="13">
        <v>36</v>
      </c>
      <c r="J19" s="5"/>
      <c r="K19" s="13"/>
      <c r="L19" s="13"/>
      <c r="M19" s="13"/>
      <c r="N19" s="13"/>
      <c r="O19" s="13"/>
      <c r="P19" s="13"/>
      <c r="Q19" s="13"/>
      <c r="R19" s="91">
        <v>0.5</v>
      </c>
      <c r="S19" s="92"/>
    </row>
    <row r="20" s="17" customFormat="1" spans="1:19">
      <c r="A20" s="88">
        <v>15</v>
      </c>
      <c r="B20" s="5" t="s">
        <v>3034</v>
      </c>
      <c r="C20" s="5" t="s">
        <v>3035</v>
      </c>
      <c r="D20" s="5" t="s">
        <v>3046</v>
      </c>
      <c r="E20" s="5" t="s">
        <v>3047</v>
      </c>
      <c r="F20" s="5" t="s">
        <v>75</v>
      </c>
      <c r="G20" s="5" t="s">
        <v>60</v>
      </c>
      <c r="H20" s="5">
        <v>0.1</v>
      </c>
      <c r="I20" s="13">
        <v>36</v>
      </c>
      <c r="J20" s="5"/>
      <c r="K20" s="13"/>
      <c r="L20" s="13"/>
      <c r="M20" s="13"/>
      <c r="N20" s="13"/>
      <c r="O20" s="13"/>
      <c r="P20" s="13"/>
      <c r="Q20" s="13"/>
      <c r="R20" s="91">
        <v>0.5</v>
      </c>
      <c r="S20" s="92"/>
    </row>
    <row r="21" s="17" customFormat="1" spans="1:19">
      <c r="A21" s="88">
        <v>16</v>
      </c>
      <c r="B21" s="5" t="s">
        <v>3034</v>
      </c>
      <c r="C21" s="5" t="s">
        <v>3035</v>
      </c>
      <c r="D21" s="5" t="s">
        <v>3046</v>
      </c>
      <c r="E21" s="5" t="s">
        <v>3047</v>
      </c>
      <c r="F21" s="5" t="s">
        <v>154</v>
      </c>
      <c r="G21" s="5" t="s">
        <v>82</v>
      </c>
      <c r="H21" s="5">
        <v>0.1</v>
      </c>
      <c r="I21" s="13">
        <v>96</v>
      </c>
      <c r="J21" s="5"/>
      <c r="K21" s="13"/>
      <c r="L21" s="13"/>
      <c r="M21" s="13"/>
      <c r="N21" s="13"/>
      <c r="O21" s="13"/>
      <c r="P21" s="13"/>
      <c r="Q21" s="13"/>
      <c r="R21" s="91">
        <v>1.4</v>
      </c>
      <c r="S21" s="92"/>
    </row>
    <row r="22" s="17" customFormat="1" spans="1:19">
      <c r="A22" s="88">
        <v>17</v>
      </c>
      <c r="B22" s="5" t="s">
        <v>3034</v>
      </c>
      <c r="C22" s="5" t="s">
        <v>3035</v>
      </c>
      <c r="D22" s="5" t="s">
        <v>3046</v>
      </c>
      <c r="E22" s="5" t="s">
        <v>3047</v>
      </c>
      <c r="F22" s="5" t="s">
        <v>82</v>
      </c>
      <c r="G22" s="5" t="s">
        <v>112</v>
      </c>
      <c r="H22" s="5">
        <v>0.1</v>
      </c>
      <c r="I22" s="13">
        <v>48</v>
      </c>
      <c r="J22" s="5"/>
      <c r="K22" s="13"/>
      <c r="L22" s="13"/>
      <c r="M22" s="13"/>
      <c r="N22" s="13"/>
      <c r="O22" s="13"/>
      <c r="P22" s="13"/>
      <c r="Q22" s="13"/>
      <c r="R22" s="91">
        <v>0.7</v>
      </c>
      <c r="S22" s="92"/>
    </row>
    <row r="23" s="17" customFormat="1" spans="1:19">
      <c r="A23" s="88">
        <v>18</v>
      </c>
      <c r="B23" s="5" t="s">
        <v>3034</v>
      </c>
      <c r="C23" s="5" t="s">
        <v>3035</v>
      </c>
      <c r="D23" s="5" t="s">
        <v>3048</v>
      </c>
      <c r="E23" s="5" t="s">
        <v>3049</v>
      </c>
      <c r="F23" s="5" t="s">
        <v>53</v>
      </c>
      <c r="G23" s="5" t="s">
        <v>75</v>
      </c>
      <c r="H23" s="5">
        <v>0.1</v>
      </c>
      <c r="I23" s="13">
        <v>48</v>
      </c>
      <c r="J23" s="5"/>
      <c r="K23" s="13"/>
      <c r="L23" s="13"/>
      <c r="M23" s="13"/>
      <c r="N23" s="13"/>
      <c r="O23" s="13"/>
      <c r="P23" s="13"/>
      <c r="Q23" s="13"/>
      <c r="R23" s="91">
        <v>0.7</v>
      </c>
      <c r="S23" s="92"/>
    </row>
    <row r="24" s="17" customFormat="1" spans="1:19">
      <c r="A24" s="88">
        <v>19</v>
      </c>
      <c r="B24" s="5" t="s">
        <v>3034</v>
      </c>
      <c r="C24" s="5" t="s">
        <v>3035</v>
      </c>
      <c r="D24" s="5" t="s">
        <v>3048</v>
      </c>
      <c r="E24" s="5" t="s">
        <v>3049</v>
      </c>
      <c r="F24" s="5" t="s">
        <v>192</v>
      </c>
      <c r="G24" s="5" t="s">
        <v>72</v>
      </c>
      <c r="H24" s="5">
        <v>0.2</v>
      </c>
      <c r="I24" s="13">
        <v>116</v>
      </c>
      <c r="J24" s="5"/>
      <c r="K24" s="13"/>
      <c r="L24" s="13"/>
      <c r="M24" s="13"/>
      <c r="N24" s="13"/>
      <c r="O24" s="13"/>
      <c r="P24" s="13"/>
      <c r="Q24" s="13"/>
      <c r="R24" s="91">
        <v>1.7</v>
      </c>
      <c r="S24" s="92"/>
    </row>
    <row r="25" s="17" customFormat="1" spans="1:19">
      <c r="A25" s="88">
        <v>20</v>
      </c>
      <c r="B25" s="5" t="s">
        <v>3034</v>
      </c>
      <c r="C25" s="5" t="s">
        <v>3035</v>
      </c>
      <c r="D25" s="5" t="s">
        <v>3048</v>
      </c>
      <c r="E25" s="5" t="s">
        <v>3049</v>
      </c>
      <c r="F25" s="5" t="s">
        <v>211</v>
      </c>
      <c r="G25" s="5" t="s">
        <v>176</v>
      </c>
      <c r="H25" s="5">
        <v>0.1</v>
      </c>
      <c r="I25" s="13">
        <v>92</v>
      </c>
      <c r="J25" s="5"/>
      <c r="K25" s="13"/>
      <c r="L25" s="13"/>
      <c r="M25" s="13"/>
      <c r="N25" s="13"/>
      <c r="O25" s="13"/>
      <c r="P25" s="13"/>
      <c r="Q25" s="13"/>
      <c r="R25" s="91">
        <v>1.3</v>
      </c>
      <c r="S25" s="92"/>
    </row>
    <row r="26" s="17" customFormat="1" spans="1:19">
      <c r="A26" s="88">
        <v>21</v>
      </c>
      <c r="B26" s="5" t="s">
        <v>3034</v>
      </c>
      <c r="C26" s="5" t="s">
        <v>3035</v>
      </c>
      <c r="D26" s="5" t="s">
        <v>3048</v>
      </c>
      <c r="E26" s="5" t="s">
        <v>3049</v>
      </c>
      <c r="F26" s="5" t="s">
        <v>188</v>
      </c>
      <c r="G26" s="5" t="s">
        <v>1239</v>
      </c>
      <c r="H26" s="5">
        <v>0.2</v>
      </c>
      <c r="I26" s="13">
        <v>164</v>
      </c>
      <c r="J26" s="5"/>
      <c r="K26" s="13"/>
      <c r="L26" s="13"/>
      <c r="M26" s="13"/>
      <c r="N26" s="13"/>
      <c r="O26" s="13"/>
      <c r="P26" s="13"/>
      <c r="Q26" s="13"/>
      <c r="R26" s="91">
        <v>2.4</v>
      </c>
      <c r="S26" s="92"/>
    </row>
    <row r="27" s="17" customFormat="1" spans="1:19">
      <c r="A27" s="88">
        <v>22</v>
      </c>
      <c r="B27" s="5" t="s">
        <v>3034</v>
      </c>
      <c r="C27" s="5" t="s">
        <v>3035</v>
      </c>
      <c r="D27" s="5" t="s">
        <v>3048</v>
      </c>
      <c r="E27" s="5" t="s">
        <v>3049</v>
      </c>
      <c r="F27" s="5" t="s">
        <v>647</v>
      </c>
      <c r="G27" s="5" t="s">
        <v>151</v>
      </c>
      <c r="H27" s="5">
        <v>0.2</v>
      </c>
      <c r="I27" s="13">
        <v>172</v>
      </c>
      <c r="J27" s="5"/>
      <c r="K27" s="13"/>
      <c r="L27" s="13"/>
      <c r="M27" s="13"/>
      <c r="N27" s="13"/>
      <c r="O27" s="13"/>
      <c r="P27" s="13"/>
      <c r="Q27" s="13"/>
      <c r="R27" s="91">
        <v>2.5</v>
      </c>
      <c r="S27" s="92"/>
    </row>
    <row r="28" s="17" customFormat="1" spans="1:19">
      <c r="A28" s="88">
        <v>23</v>
      </c>
      <c r="B28" s="5" t="s">
        <v>3034</v>
      </c>
      <c r="C28" s="5" t="s">
        <v>3035</v>
      </c>
      <c r="D28" s="5" t="s">
        <v>3050</v>
      </c>
      <c r="E28" s="5" t="s">
        <v>3051</v>
      </c>
      <c r="F28" s="5" t="s">
        <v>100</v>
      </c>
      <c r="G28" s="5" t="s">
        <v>53</v>
      </c>
      <c r="H28" s="5">
        <v>0.1</v>
      </c>
      <c r="I28" s="13">
        <v>32</v>
      </c>
      <c r="J28" s="5"/>
      <c r="K28" s="13"/>
      <c r="L28" s="13"/>
      <c r="M28" s="13"/>
      <c r="N28" s="13"/>
      <c r="O28" s="13"/>
      <c r="P28" s="13"/>
      <c r="Q28" s="13"/>
      <c r="R28" s="91">
        <v>0.5</v>
      </c>
      <c r="S28" s="92"/>
    </row>
    <row r="29" s="17" customFormat="1" spans="1:19">
      <c r="A29" s="88">
        <v>24</v>
      </c>
      <c r="B29" s="5" t="s">
        <v>3034</v>
      </c>
      <c r="C29" s="5" t="s">
        <v>3035</v>
      </c>
      <c r="D29" s="5" t="s">
        <v>3050</v>
      </c>
      <c r="E29" s="5" t="s">
        <v>3051</v>
      </c>
      <c r="F29" s="5" t="s">
        <v>112</v>
      </c>
      <c r="G29" s="5" t="s">
        <v>79</v>
      </c>
      <c r="H29" s="5">
        <v>0.3</v>
      </c>
      <c r="I29" s="13">
        <v>296</v>
      </c>
      <c r="J29" s="5"/>
      <c r="K29" s="13"/>
      <c r="L29" s="13"/>
      <c r="M29" s="13"/>
      <c r="N29" s="13"/>
      <c r="O29" s="13"/>
      <c r="P29" s="13"/>
      <c r="Q29" s="13"/>
      <c r="R29" s="91">
        <v>4.3</v>
      </c>
      <c r="S29" s="92"/>
    </row>
    <row r="30" s="17" customFormat="1" spans="1:19">
      <c r="A30" s="88">
        <v>25</v>
      </c>
      <c r="B30" s="5" t="s">
        <v>3034</v>
      </c>
      <c r="C30" s="5" t="s">
        <v>3035</v>
      </c>
      <c r="D30" s="5" t="s">
        <v>3052</v>
      </c>
      <c r="E30" s="5" t="s">
        <v>3053</v>
      </c>
      <c r="F30" s="5" t="s">
        <v>154</v>
      </c>
      <c r="G30" s="5" t="s">
        <v>186</v>
      </c>
      <c r="H30" s="5">
        <v>0.3</v>
      </c>
      <c r="I30" s="13">
        <v>256</v>
      </c>
      <c r="J30" s="5"/>
      <c r="K30" s="13"/>
      <c r="L30" s="13"/>
      <c r="M30" s="13"/>
      <c r="N30" s="13"/>
      <c r="O30" s="13"/>
      <c r="P30" s="13"/>
      <c r="Q30" s="13"/>
      <c r="R30" s="91">
        <v>3.7</v>
      </c>
      <c r="S30" s="92"/>
    </row>
    <row r="31" s="17" customFormat="1" spans="1:19">
      <c r="A31" s="88">
        <v>26</v>
      </c>
      <c r="B31" s="5" t="s">
        <v>3034</v>
      </c>
      <c r="C31" s="5" t="s">
        <v>3035</v>
      </c>
      <c r="D31" s="5" t="s">
        <v>3052</v>
      </c>
      <c r="E31" s="5" t="s">
        <v>3053</v>
      </c>
      <c r="F31" s="5" t="s">
        <v>186</v>
      </c>
      <c r="G31" s="5" t="s">
        <v>163</v>
      </c>
      <c r="H31" s="5">
        <v>0.5</v>
      </c>
      <c r="I31" s="13">
        <v>468</v>
      </c>
      <c r="J31" s="5"/>
      <c r="K31" s="13"/>
      <c r="L31" s="13"/>
      <c r="M31" s="13"/>
      <c r="N31" s="13"/>
      <c r="O31" s="13"/>
      <c r="P31" s="13"/>
      <c r="Q31" s="13"/>
      <c r="R31" s="91">
        <v>6.8</v>
      </c>
      <c r="S31" s="92"/>
    </row>
    <row r="32" s="17" customFormat="1" spans="1:19">
      <c r="A32" s="88">
        <v>27</v>
      </c>
      <c r="B32" s="5" t="s">
        <v>3034</v>
      </c>
      <c r="C32" s="5" t="s">
        <v>3035</v>
      </c>
      <c r="D32" s="5" t="s">
        <v>3054</v>
      </c>
      <c r="E32" s="5" t="s">
        <v>3055</v>
      </c>
      <c r="F32" s="5" t="s">
        <v>154</v>
      </c>
      <c r="G32" s="5" t="s">
        <v>82</v>
      </c>
      <c r="H32" s="5">
        <v>0.1</v>
      </c>
      <c r="I32" s="13">
        <v>32</v>
      </c>
      <c r="J32" s="5"/>
      <c r="K32" s="13">
        <v>1</v>
      </c>
      <c r="L32" s="13"/>
      <c r="M32" s="13"/>
      <c r="N32" s="13"/>
      <c r="O32" s="13"/>
      <c r="P32" s="13"/>
      <c r="Q32" s="13"/>
      <c r="R32" s="91">
        <v>0.6</v>
      </c>
      <c r="S32" s="92"/>
    </row>
    <row r="33" s="17" customFormat="1" spans="1:19">
      <c r="A33" s="88">
        <v>28</v>
      </c>
      <c r="B33" s="5" t="s">
        <v>3034</v>
      </c>
      <c r="C33" s="5" t="s">
        <v>3035</v>
      </c>
      <c r="D33" s="5" t="s">
        <v>3056</v>
      </c>
      <c r="E33" s="5" t="s">
        <v>1896</v>
      </c>
      <c r="F33" s="5" t="s">
        <v>112</v>
      </c>
      <c r="G33" s="5" t="s">
        <v>192</v>
      </c>
      <c r="H33" s="5">
        <v>0.2</v>
      </c>
      <c r="I33" s="13">
        <v>184</v>
      </c>
      <c r="J33" s="5"/>
      <c r="K33" s="13"/>
      <c r="L33" s="13"/>
      <c r="M33" s="13"/>
      <c r="N33" s="13"/>
      <c r="O33" s="13"/>
      <c r="P33" s="13"/>
      <c r="Q33" s="13"/>
      <c r="R33" s="91">
        <v>2.7</v>
      </c>
      <c r="S33" s="92"/>
    </row>
    <row r="34" s="17" customFormat="1" spans="1:19">
      <c r="A34" s="88">
        <v>29</v>
      </c>
      <c r="B34" s="5" t="s">
        <v>3034</v>
      </c>
      <c r="C34" s="5" t="s">
        <v>3035</v>
      </c>
      <c r="D34" s="5" t="s">
        <v>3057</v>
      </c>
      <c r="E34" s="5" t="s">
        <v>3058</v>
      </c>
      <c r="F34" s="5" t="s">
        <v>136</v>
      </c>
      <c r="G34" s="5" t="s">
        <v>173</v>
      </c>
      <c r="H34" s="5">
        <v>0.2</v>
      </c>
      <c r="I34" s="13">
        <v>156</v>
      </c>
      <c r="J34" s="5"/>
      <c r="K34" s="13"/>
      <c r="L34" s="13"/>
      <c r="M34" s="13"/>
      <c r="N34" s="13"/>
      <c r="O34" s="13"/>
      <c r="P34" s="13"/>
      <c r="Q34" s="13"/>
      <c r="R34" s="91">
        <v>2.3</v>
      </c>
      <c r="S34" s="92"/>
    </row>
    <row r="35" s="84" customFormat="1" spans="1:19">
      <c r="A35" s="88">
        <v>30</v>
      </c>
      <c r="B35" s="5" t="s">
        <v>3034</v>
      </c>
      <c r="C35" s="5" t="s">
        <v>3035</v>
      </c>
      <c r="D35" s="5" t="s">
        <v>3059</v>
      </c>
      <c r="E35" s="5" t="s">
        <v>3060</v>
      </c>
      <c r="F35" s="5" t="s">
        <v>53</v>
      </c>
      <c r="G35" s="5" t="s">
        <v>60</v>
      </c>
      <c r="H35" s="5">
        <v>0.2</v>
      </c>
      <c r="I35" s="13">
        <v>132</v>
      </c>
      <c r="J35" s="5"/>
      <c r="K35" s="13"/>
      <c r="L35" s="13"/>
      <c r="M35" s="13"/>
      <c r="N35" s="13"/>
      <c r="O35" s="13"/>
      <c r="P35" s="13"/>
      <c r="Q35" s="13"/>
      <c r="R35" s="91">
        <v>1.9</v>
      </c>
      <c r="S35" s="93"/>
    </row>
    <row r="36" s="84" customFormat="1" spans="1:19">
      <c r="A36" s="88">
        <v>31</v>
      </c>
      <c r="B36" s="5" t="s">
        <v>3034</v>
      </c>
      <c r="C36" s="5" t="s">
        <v>3035</v>
      </c>
      <c r="D36" s="5" t="s">
        <v>3059</v>
      </c>
      <c r="E36" s="5" t="s">
        <v>3060</v>
      </c>
      <c r="F36" s="5" t="s">
        <v>258</v>
      </c>
      <c r="G36" s="5" t="s">
        <v>163</v>
      </c>
      <c r="H36" s="5">
        <v>0.1</v>
      </c>
      <c r="I36" s="13">
        <v>24</v>
      </c>
      <c r="J36" s="5"/>
      <c r="K36" s="13">
        <v>1</v>
      </c>
      <c r="L36" s="13"/>
      <c r="M36" s="13"/>
      <c r="N36" s="13"/>
      <c r="O36" s="13"/>
      <c r="P36" s="13"/>
      <c r="Q36" s="13"/>
      <c r="R36" s="91">
        <v>0.5</v>
      </c>
      <c r="S36" s="93"/>
    </row>
    <row r="37" s="84" customFormat="1" spans="1:19">
      <c r="A37" s="88">
        <v>32</v>
      </c>
      <c r="B37" s="5" t="s">
        <v>3034</v>
      </c>
      <c r="C37" s="5" t="s">
        <v>3035</v>
      </c>
      <c r="D37" s="5" t="s">
        <v>3059</v>
      </c>
      <c r="E37" s="5" t="s">
        <v>3060</v>
      </c>
      <c r="F37" s="5" t="s">
        <v>163</v>
      </c>
      <c r="G37" s="5" t="s">
        <v>57</v>
      </c>
      <c r="H37" s="5">
        <v>0.2</v>
      </c>
      <c r="I37" s="13">
        <v>104</v>
      </c>
      <c r="J37" s="5"/>
      <c r="K37" s="13">
        <v>1</v>
      </c>
      <c r="L37" s="13"/>
      <c r="M37" s="13"/>
      <c r="N37" s="13"/>
      <c r="O37" s="13"/>
      <c r="P37" s="13"/>
      <c r="Q37" s="13"/>
      <c r="R37" s="91">
        <v>1.7</v>
      </c>
      <c r="S37" s="93"/>
    </row>
    <row r="38" s="84" customFormat="1" spans="1:19">
      <c r="A38" s="88">
        <v>33</v>
      </c>
      <c r="B38" s="5" t="s">
        <v>3034</v>
      </c>
      <c r="C38" s="5" t="s">
        <v>3035</v>
      </c>
      <c r="D38" s="5" t="s">
        <v>3059</v>
      </c>
      <c r="E38" s="5" t="s">
        <v>3060</v>
      </c>
      <c r="F38" s="5" t="s">
        <v>618</v>
      </c>
      <c r="G38" s="5" t="s">
        <v>143</v>
      </c>
      <c r="H38" s="5">
        <v>1</v>
      </c>
      <c r="I38" s="13">
        <v>920</v>
      </c>
      <c r="J38" s="5"/>
      <c r="K38" s="13"/>
      <c r="L38" s="13"/>
      <c r="M38" s="13"/>
      <c r="N38" s="13"/>
      <c r="O38" s="13"/>
      <c r="P38" s="13"/>
      <c r="Q38" s="13"/>
      <c r="R38" s="91">
        <v>13.3</v>
      </c>
      <c r="S38" s="93"/>
    </row>
    <row r="39" s="17" customFormat="1" spans="1:19">
      <c r="A39" s="88">
        <v>34</v>
      </c>
      <c r="B39" s="5" t="s">
        <v>3034</v>
      </c>
      <c r="C39" s="5" t="s">
        <v>3035</v>
      </c>
      <c r="D39" s="5" t="s">
        <v>3061</v>
      </c>
      <c r="E39" s="5" t="s">
        <v>3062</v>
      </c>
      <c r="F39" s="5" t="s">
        <v>82</v>
      </c>
      <c r="G39" s="5" t="s">
        <v>112</v>
      </c>
      <c r="H39" s="5">
        <v>0.1</v>
      </c>
      <c r="I39" s="13">
        <v>12</v>
      </c>
      <c r="J39" s="5"/>
      <c r="K39" s="13">
        <v>1</v>
      </c>
      <c r="L39" s="13"/>
      <c r="M39" s="13"/>
      <c r="N39" s="13"/>
      <c r="O39" s="13"/>
      <c r="P39" s="13"/>
      <c r="Q39" s="13"/>
      <c r="R39" s="91">
        <v>0.3</v>
      </c>
      <c r="S39" s="92"/>
    </row>
    <row r="40" s="17" customFormat="1" spans="1:19">
      <c r="A40" s="88">
        <v>35</v>
      </c>
      <c r="B40" s="5" t="s">
        <v>3034</v>
      </c>
      <c r="C40" s="5" t="s">
        <v>3035</v>
      </c>
      <c r="D40" s="5" t="s">
        <v>3063</v>
      </c>
      <c r="E40" s="5" t="s">
        <v>3064</v>
      </c>
      <c r="F40" s="5" t="s">
        <v>154</v>
      </c>
      <c r="G40" s="5" t="s">
        <v>57</v>
      </c>
      <c r="H40" s="5">
        <v>0.9</v>
      </c>
      <c r="I40" s="13">
        <v>836</v>
      </c>
      <c r="J40" s="5"/>
      <c r="K40" s="13"/>
      <c r="L40" s="13"/>
      <c r="M40" s="13"/>
      <c r="N40" s="13"/>
      <c r="O40" s="13"/>
      <c r="P40" s="13"/>
      <c r="Q40" s="13"/>
      <c r="R40" s="91">
        <v>12.1</v>
      </c>
      <c r="S40" s="92"/>
    </row>
    <row r="41" s="17" customFormat="1" spans="1:19">
      <c r="A41" s="88">
        <v>36</v>
      </c>
      <c r="B41" s="5" t="s">
        <v>3034</v>
      </c>
      <c r="C41" s="5" t="s">
        <v>3035</v>
      </c>
      <c r="D41" s="5" t="s">
        <v>3065</v>
      </c>
      <c r="E41" s="5" t="s">
        <v>3066</v>
      </c>
      <c r="F41" s="5" t="s">
        <v>187</v>
      </c>
      <c r="G41" s="5" t="s">
        <v>65</v>
      </c>
      <c r="H41" s="5">
        <v>0.1</v>
      </c>
      <c r="I41" s="13">
        <v>68</v>
      </c>
      <c r="J41" s="5"/>
      <c r="K41" s="13"/>
      <c r="L41" s="13"/>
      <c r="M41" s="13"/>
      <c r="N41" s="13"/>
      <c r="O41" s="13"/>
      <c r="P41" s="13"/>
      <c r="Q41" s="13"/>
      <c r="R41" s="91">
        <v>1</v>
      </c>
      <c r="S41" s="92"/>
    </row>
    <row r="42" s="17" customFormat="1" spans="1:19">
      <c r="A42" s="88">
        <v>37</v>
      </c>
      <c r="B42" s="5" t="s">
        <v>3034</v>
      </c>
      <c r="C42" s="5" t="s">
        <v>3035</v>
      </c>
      <c r="D42" s="5" t="s">
        <v>3065</v>
      </c>
      <c r="E42" s="5" t="s">
        <v>3066</v>
      </c>
      <c r="F42" s="5" t="s">
        <v>207</v>
      </c>
      <c r="G42" s="5" t="s">
        <v>128</v>
      </c>
      <c r="H42" s="5">
        <v>0.1</v>
      </c>
      <c r="I42" s="13">
        <v>16</v>
      </c>
      <c r="J42" s="5"/>
      <c r="K42" s="13">
        <v>1</v>
      </c>
      <c r="L42" s="13"/>
      <c r="M42" s="13"/>
      <c r="N42" s="13"/>
      <c r="O42" s="13"/>
      <c r="P42" s="13"/>
      <c r="Q42" s="13"/>
      <c r="R42" s="91">
        <v>0.4</v>
      </c>
      <c r="S42" s="92"/>
    </row>
    <row r="43" s="17" customFormat="1" spans="1:19">
      <c r="A43" s="88">
        <v>38</v>
      </c>
      <c r="B43" s="5" t="s">
        <v>3034</v>
      </c>
      <c r="C43" s="5" t="s">
        <v>3035</v>
      </c>
      <c r="D43" s="5" t="s">
        <v>3067</v>
      </c>
      <c r="E43" s="5" t="s">
        <v>3068</v>
      </c>
      <c r="F43" s="5" t="s">
        <v>82</v>
      </c>
      <c r="G43" s="5" t="s">
        <v>112</v>
      </c>
      <c r="H43" s="5">
        <v>0.1</v>
      </c>
      <c r="I43" s="13">
        <v>100</v>
      </c>
      <c r="J43" s="5"/>
      <c r="K43" s="13"/>
      <c r="L43" s="13"/>
      <c r="M43" s="13"/>
      <c r="N43" s="13"/>
      <c r="O43" s="13"/>
      <c r="P43" s="13"/>
      <c r="Q43" s="13"/>
      <c r="R43" s="91">
        <v>1.5</v>
      </c>
      <c r="S43" s="92"/>
    </row>
    <row r="44" s="17" customFormat="1" spans="1:19">
      <c r="A44" s="88">
        <v>39</v>
      </c>
      <c r="B44" s="5" t="s">
        <v>3034</v>
      </c>
      <c r="C44" s="5" t="s">
        <v>3035</v>
      </c>
      <c r="D44" s="5" t="s">
        <v>3067</v>
      </c>
      <c r="E44" s="5" t="s">
        <v>3068</v>
      </c>
      <c r="F44" s="5" t="s">
        <v>112</v>
      </c>
      <c r="G44" s="5" t="s">
        <v>186</v>
      </c>
      <c r="H44" s="5">
        <v>0.1</v>
      </c>
      <c r="I44" s="13">
        <v>40</v>
      </c>
      <c r="J44" s="5"/>
      <c r="K44" s="13"/>
      <c r="L44" s="13"/>
      <c r="M44" s="13"/>
      <c r="N44" s="13"/>
      <c r="O44" s="13"/>
      <c r="P44" s="13"/>
      <c r="Q44" s="13"/>
      <c r="R44" s="91">
        <v>0.6</v>
      </c>
      <c r="S44" s="92"/>
    </row>
    <row r="45" s="17" customFormat="1" spans="1:19">
      <c r="A45" s="88">
        <v>40</v>
      </c>
      <c r="B45" s="5" t="s">
        <v>3034</v>
      </c>
      <c r="C45" s="5" t="s">
        <v>3035</v>
      </c>
      <c r="D45" s="5" t="s">
        <v>3067</v>
      </c>
      <c r="E45" s="5" t="s">
        <v>3068</v>
      </c>
      <c r="F45" s="5" t="s">
        <v>278</v>
      </c>
      <c r="G45" s="5" t="s">
        <v>136</v>
      </c>
      <c r="H45" s="5">
        <v>0.2</v>
      </c>
      <c r="I45" s="13">
        <v>128</v>
      </c>
      <c r="J45" s="5"/>
      <c r="K45" s="13"/>
      <c r="L45" s="13"/>
      <c r="M45" s="13"/>
      <c r="N45" s="13"/>
      <c r="O45" s="13"/>
      <c r="P45" s="13"/>
      <c r="Q45" s="13"/>
      <c r="R45" s="91">
        <v>1.9</v>
      </c>
      <c r="S45" s="92"/>
    </row>
    <row r="46" s="17" customFormat="1" spans="1:19">
      <c r="A46" s="88">
        <v>41</v>
      </c>
      <c r="B46" s="5" t="s">
        <v>3034</v>
      </c>
      <c r="C46" s="5" t="s">
        <v>3035</v>
      </c>
      <c r="D46" s="5" t="s">
        <v>3067</v>
      </c>
      <c r="E46" s="5" t="s">
        <v>3068</v>
      </c>
      <c r="F46" s="5" t="s">
        <v>176</v>
      </c>
      <c r="G46" s="5" t="s">
        <v>177</v>
      </c>
      <c r="H46" s="5">
        <v>0.1</v>
      </c>
      <c r="I46" s="13">
        <v>16</v>
      </c>
      <c r="J46" s="5"/>
      <c r="K46" s="13"/>
      <c r="L46" s="13"/>
      <c r="M46" s="13"/>
      <c r="N46" s="13"/>
      <c r="O46" s="13"/>
      <c r="P46" s="13"/>
      <c r="Q46" s="13"/>
      <c r="R46" s="91">
        <v>0.2</v>
      </c>
      <c r="S46" s="92"/>
    </row>
    <row r="47" s="17" customFormat="1" spans="1:19">
      <c r="A47" s="88">
        <v>42</v>
      </c>
      <c r="B47" s="5" t="s">
        <v>3034</v>
      </c>
      <c r="C47" s="5" t="s">
        <v>3035</v>
      </c>
      <c r="D47" s="5" t="s">
        <v>3069</v>
      </c>
      <c r="E47" s="5" t="s">
        <v>1219</v>
      </c>
      <c r="F47" s="5" t="s">
        <v>186</v>
      </c>
      <c r="G47" s="5" t="s">
        <v>192</v>
      </c>
      <c r="H47" s="5">
        <v>0.1</v>
      </c>
      <c r="I47" s="13">
        <v>16</v>
      </c>
      <c r="J47" s="5"/>
      <c r="K47" s="13"/>
      <c r="L47" s="13"/>
      <c r="M47" s="13"/>
      <c r="N47" s="13"/>
      <c r="O47" s="13"/>
      <c r="P47" s="13"/>
      <c r="Q47" s="13"/>
      <c r="R47" s="91">
        <v>0.2</v>
      </c>
      <c r="S47" s="92"/>
    </row>
    <row r="48" s="17" customFormat="1" spans="1:19">
      <c r="A48" s="88">
        <v>43</v>
      </c>
      <c r="B48" s="5" t="s">
        <v>3034</v>
      </c>
      <c r="C48" s="5" t="s">
        <v>3035</v>
      </c>
      <c r="D48" s="5" t="s">
        <v>3070</v>
      </c>
      <c r="E48" s="5" t="s">
        <v>3071</v>
      </c>
      <c r="F48" s="5" t="s">
        <v>53</v>
      </c>
      <c r="G48" s="5" t="s">
        <v>75</v>
      </c>
      <c r="H48" s="5">
        <v>0.1</v>
      </c>
      <c r="I48" s="13">
        <v>68</v>
      </c>
      <c r="J48" s="5"/>
      <c r="K48" s="13"/>
      <c r="L48" s="13"/>
      <c r="M48" s="13"/>
      <c r="N48" s="13"/>
      <c r="O48" s="13"/>
      <c r="P48" s="13"/>
      <c r="Q48" s="13"/>
      <c r="R48" s="91">
        <v>1</v>
      </c>
      <c r="S48" s="92"/>
    </row>
    <row r="49" s="17" customFormat="1" spans="1:19">
      <c r="A49" s="88">
        <v>44</v>
      </c>
      <c r="B49" s="5" t="s">
        <v>3034</v>
      </c>
      <c r="C49" s="5" t="s">
        <v>3035</v>
      </c>
      <c r="D49" s="5" t="s">
        <v>3072</v>
      </c>
      <c r="E49" s="5" t="s">
        <v>3073</v>
      </c>
      <c r="F49" s="5" t="s">
        <v>82</v>
      </c>
      <c r="G49" s="5" t="s">
        <v>192</v>
      </c>
      <c r="H49" s="5">
        <v>0.3</v>
      </c>
      <c r="I49" s="13">
        <v>264</v>
      </c>
      <c r="J49" s="5"/>
      <c r="K49" s="13"/>
      <c r="L49" s="13"/>
      <c r="M49" s="13"/>
      <c r="N49" s="13"/>
      <c r="O49" s="13"/>
      <c r="P49" s="13"/>
      <c r="Q49" s="13"/>
      <c r="R49" s="91">
        <v>3.8</v>
      </c>
      <c r="S49" s="92"/>
    </row>
    <row r="50" s="17" customFormat="1" spans="1:19">
      <c r="A50" s="88">
        <v>45</v>
      </c>
      <c r="B50" s="5" t="s">
        <v>3034</v>
      </c>
      <c r="C50" s="5" t="s">
        <v>3035</v>
      </c>
      <c r="D50" s="5" t="s">
        <v>3072</v>
      </c>
      <c r="E50" s="5" t="s">
        <v>3073</v>
      </c>
      <c r="F50" s="5" t="s">
        <v>79</v>
      </c>
      <c r="G50" s="5" t="s">
        <v>258</v>
      </c>
      <c r="H50" s="5">
        <v>0.2</v>
      </c>
      <c r="I50" s="13">
        <v>124</v>
      </c>
      <c r="J50" s="5"/>
      <c r="K50" s="13"/>
      <c r="L50" s="13"/>
      <c r="M50" s="13"/>
      <c r="N50" s="13"/>
      <c r="O50" s="13"/>
      <c r="P50" s="13"/>
      <c r="Q50" s="13"/>
      <c r="R50" s="91">
        <v>1.8</v>
      </c>
      <c r="S50" s="92"/>
    </row>
    <row r="51" s="17" customFormat="1" spans="1:19">
      <c r="A51" s="88">
        <v>46</v>
      </c>
      <c r="B51" s="5" t="s">
        <v>3034</v>
      </c>
      <c r="C51" s="5" t="s">
        <v>3035</v>
      </c>
      <c r="D51" s="5" t="s">
        <v>3072</v>
      </c>
      <c r="E51" s="5" t="s">
        <v>3073</v>
      </c>
      <c r="F51" s="5" t="s">
        <v>163</v>
      </c>
      <c r="G51" s="5" t="s">
        <v>57</v>
      </c>
      <c r="H51" s="5">
        <v>0.1</v>
      </c>
      <c r="I51" s="13">
        <v>24</v>
      </c>
      <c r="J51" s="5"/>
      <c r="K51" s="13"/>
      <c r="L51" s="13"/>
      <c r="M51" s="13"/>
      <c r="N51" s="13"/>
      <c r="O51" s="13"/>
      <c r="P51" s="13"/>
      <c r="Q51" s="13"/>
      <c r="R51" s="91">
        <v>0.3</v>
      </c>
      <c r="S51" s="92"/>
    </row>
    <row r="52" s="17" customFormat="1" spans="1:19">
      <c r="A52" s="88">
        <v>47</v>
      </c>
      <c r="B52" s="5" t="s">
        <v>3034</v>
      </c>
      <c r="C52" s="5" t="s">
        <v>3035</v>
      </c>
      <c r="D52" s="5" t="s">
        <v>3072</v>
      </c>
      <c r="E52" s="5" t="s">
        <v>3073</v>
      </c>
      <c r="F52" s="5" t="s">
        <v>57</v>
      </c>
      <c r="G52" s="5" t="s">
        <v>106</v>
      </c>
      <c r="H52" s="5">
        <v>0.2</v>
      </c>
      <c r="I52" s="13">
        <v>112</v>
      </c>
      <c r="J52" s="5"/>
      <c r="K52" s="13">
        <v>1</v>
      </c>
      <c r="L52" s="13"/>
      <c r="M52" s="13"/>
      <c r="N52" s="13"/>
      <c r="O52" s="13"/>
      <c r="P52" s="13"/>
      <c r="Q52" s="13"/>
      <c r="R52" s="91">
        <v>1.8</v>
      </c>
      <c r="S52" s="92"/>
    </row>
    <row r="53" s="17" customFormat="1" spans="1:19">
      <c r="A53" s="88">
        <v>48</v>
      </c>
      <c r="B53" s="5" t="s">
        <v>3034</v>
      </c>
      <c r="C53" s="5" t="s">
        <v>3035</v>
      </c>
      <c r="D53" s="5" t="s">
        <v>3074</v>
      </c>
      <c r="E53" s="5" t="s">
        <v>3075</v>
      </c>
      <c r="F53" s="5" t="s">
        <v>100</v>
      </c>
      <c r="G53" s="5" t="s">
        <v>53</v>
      </c>
      <c r="H53" s="5">
        <v>0.1</v>
      </c>
      <c r="I53" s="13">
        <v>80</v>
      </c>
      <c r="J53" s="5"/>
      <c r="K53" s="13"/>
      <c r="L53" s="13"/>
      <c r="M53" s="13"/>
      <c r="N53" s="13"/>
      <c r="O53" s="13"/>
      <c r="P53" s="13"/>
      <c r="Q53" s="13"/>
      <c r="R53" s="91">
        <v>1.2</v>
      </c>
      <c r="S53" s="92"/>
    </row>
    <row r="54" s="17" customFormat="1" spans="1:19">
      <c r="A54" s="88">
        <v>49</v>
      </c>
      <c r="B54" s="5" t="s">
        <v>3034</v>
      </c>
      <c r="C54" s="5" t="s">
        <v>3035</v>
      </c>
      <c r="D54" s="5" t="s">
        <v>3074</v>
      </c>
      <c r="E54" s="5" t="s">
        <v>3075</v>
      </c>
      <c r="F54" s="5" t="s">
        <v>192</v>
      </c>
      <c r="G54" s="5" t="s">
        <v>163</v>
      </c>
      <c r="H54" s="5">
        <v>0.4</v>
      </c>
      <c r="I54" s="13">
        <v>380</v>
      </c>
      <c r="J54" s="5"/>
      <c r="K54" s="13">
        <v>1</v>
      </c>
      <c r="L54" s="13"/>
      <c r="M54" s="13"/>
      <c r="N54" s="13"/>
      <c r="O54" s="13"/>
      <c r="P54" s="13"/>
      <c r="Q54" s="13"/>
      <c r="R54" s="91">
        <v>5.7</v>
      </c>
      <c r="S54" s="92"/>
    </row>
    <row r="55" s="17" customFormat="1" spans="1:19">
      <c r="A55" s="88">
        <v>50</v>
      </c>
      <c r="B55" s="5" t="s">
        <v>3034</v>
      </c>
      <c r="C55" s="5" t="s">
        <v>3035</v>
      </c>
      <c r="D55" s="5" t="s">
        <v>3076</v>
      </c>
      <c r="E55" s="5" t="s">
        <v>3077</v>
      </c>
      <c r="F55" s="5" t="s">
        <v>192</v>
      </c>
      <c r="G55" s="5" t="s">
        <v>83</v>
      </c>
      <c r="H55" s="5">
        <v>0.6</v>
      </c>
      <c r="I55" s="13">
        <v>588</v>
      </c>
      <c r="J55" s="5"/>
      <c r="K55" s="13"/>
      <c r="L55" s="13"/>
      <c r="M55" s="13"/>
      <c r="N55" s="13"/>
      <c r="O55" s="13"/>
      <c r="P55" s="13"/>
      <c r="Q55" s="13"/>
      <c r="R55" s="91">
        <v>8.5</v>
      </c>
      <c r="S55" s="92"/>
    </row>
    <row r="56" s="17" customFormat="1" spans="1:19">
      <c r="A56" s="88">
        <v>51</v>
      </c>
      <c r="B56" s="5" t="s">
        <v>3034</v>
      </c>
      <c r="C56" s="5" t="s">
        <v>3035</v>
      </c>
      <c r="D56" s="5" t="s">
        <v>3076</v>
      </c>
      <c r="E56" s="5" t="s">
        <v>3077</v>
      </c>
      <c r="F56" s="5" t="s">
        <v>49</v>
      </c>
      <c r="G56" s="5" t="s">
        <v>618</v>
      </c>
      <c r="H56" s="5">
        <v>0.2</v>
      </c>
      <c r="I56" s="13">
        <v>160</v>
      </c>
      <c r="J56" s="5"/>
      <c r="K56" s="13"/>
      <c r="L56" s="13"/>
      <c r="M56" s="13">
        <v>8</v>
      </c>
      <c r="N56" s="13"/>
      <c r="O56" s="13"/>
      <c r="P56" s="13"/>
      <c r="Q56" s="13"/>
      <c r="R56" s="91">
        <v>3.5</v>
      </c>
      <c r="S56" s="92"/>
    </row>
    <row r="57" s="17" customFormat="1" spans="1:19">
      <c r="A57" s="88">
        <v>52</v>
      </c>
      <c r="B57" s="5" t="s">
        <v>3034</v>
      </c>
      <c r="C57" s="5" t="s">
        <v>3035</v>
      </c>
      <c r="D57" s="5" t="s">
        <v>3076</v>
      </c>
      <c r="E57" s="5" t="s">
        <v>3077</v>
      </c>
      <c r="F57" s="5" t="s">
        <v>187</v>
      </c>
      <c r="G57" s="5" t="s">
        <v>65</v>
      </c>
      <c r="H57" s="5">
        <v>0.1</v>
      </c>
      <c r="I57" s="13">
        <v>56</v>
      </c>
      <c r="J57" s="5"/>
      <c r="K57" s="13"/>
      <c r="L57" s="13"/>
      <c r="M57" s="13"/>
      <c r="N57" s="13"/>
      <c r="O57" s="13"/>
      <c r="P57" s="13"/>
      <c r="Q57" s="13"/>
      <c r="R57" s="91">
        <v>0.8</v>
      </c>
      <c r="S57" s="92"/>
    </row>
    <row r="58" s="17" customFormat="1" spans="1:19">
      <c r="A58" s="88">
        <v>53</v>
      </c>
      <c r="B58" s="5" t="s">
        <v>3034</v>
      </c>
      <c r="C58" s="5" t="s">
        <v>3035</v>
      </c>
      <c r="D58" s="5" t="s">
        <v>3076</v>
      </c>
      <c r="E58" s="5" t="s">
        <v>3077</v>
      </c>
      <c r="F58" s="5" t="s">
        <v>255</v>
      </c>
      <c r="G58" s="5" t="s">
        <v>124</v>
      </c>
      <c r="H58" s="5">
        <v>0.3</v>
      </c>
      <c r="I58" s="13">
        <v>156</v>
      </c>
      <c r="J58" s="5"/>
      <c r="K58" s="13"/>
      <c r="L58" s="13"/>
      <c r="M58" s="13"/>
      <c r="N58" s="13"/>
      <c r="O58" s="13"/>
      <c r="P58" s="13"/>
      <c r="Q58" s="13"/>
      <c r="R58" s="91">
        <v>2.3</v>
      </c>
      <c r="S58" s="92"/>
    </row>
    <row r="59" s="17" customFormat="1" spans="1:19">
      <c r="A59" s="88">
        <v>54</v>
      </c>
      <c r="B59" s="5" t="s">
        <v>3034</v>
      </c>
      <c r="C59" s="5" t="s">
        <v>3035</v>
      </c>
      <c r="D59" s="5" t="s">
        <v>3078</v>
      </c>
      <c r="E59" s="5" t="s">
        <v>3079</v>
      </c>
      <c r="F59" s="5" t="s">
        <v>154</v>
      </c>
      <c r="G59" s="5" t="s">
        <v>82</v>
      </c>
      <c r="H59" s="5">
        <v>0.1</v>
      </c>
      <c r="I59" s="13">
        <v>84</v>
      </c>
      <c r="J59" s="5"/>
      <c r="K59" s="13">
        <v>1</v>
      </c>
      <c r="L59" s="13"/>
      <c r="M59" s="13"/>
      <c r="N59" s="13"/>
      <c r="O59" s="13"/>
      <c r="P59" s="13"/>
      <c r="Q59" s="13"/>
      <c r="R59" s="91">
        <v>1.4</v>
      </c>
      <c r="S59" s="92"/>
    </row>
    <row r="60" s="17" customFormat="1" spans="1:19">
      <c r="A60" s="88">
        <v>55</v>
      </c>
      <c r="B60" s="5" t="s">
        <v>3034</v>
      </c>
      <c r="C60" s="5" t="s">
        <v>3035</v>
      </c>
      <c r="D60" s="5" t="s">
        <v>3078</v>
      </c>
      <c r="E60" s="5" t="s">
        <v>3079</v>
      </c>
      <c r="F60" s="5" t="s">
        <v>82</v>
      </c>
      <c r="G60" s="5" t="s">
        <v>112</v>
      </c>
      <c r="H60" s="5">
        <v>0.1</v>
      </c>
      <c r="I60" s="13">
        <v>48</v>
      </c>
      <c r="J60" s="5"/>
      <c r="K60" s="13">
        <v>1</v>
      </c>
      <c r="L60" s="13"/>
      <c r="M60" s="13"/>
      <c r="N60" s="13"/>
      <c r="O60" s="13"/>
      <c r="P60" s="13"/>
      <c r="Q60" s="13"/>
      <c r="R60" s="91">
        <v>0.8</v>
      </c>
      <c r="S60" s="92"/>
    </row>
    <row r="61" s="17" customFormat="1" spans="1:19">
      <c r="A61" s="88">
        <v>56</v>
      </c>
      <c r="B61" s="5" t="s">
        <v>3034</v>
      </c>
      <c r="C61" s="5" t="s">
        <v>3035</v>
      </c>
      <c r="D61" s="5" t="s">
        <v>3078</v>
      </c>
      <c r="E61" s="5" t="s">
        <v>3079</v>
      </c>
      <c r="F61" s="5" t="s">
        <v>133</v>
      </c>
      <c r="G61" s="5" t="s">
        <v>207</v>
      </c>
      <c r="H61" s="5">
        <v>0.1</v>
      </c>
      <c r="I61" s="13">
        <v>72</v>
      </c>
      <c r="J61" s="5"/>
      <c r="K61" s="13"/>
      <c r="L61" s="13"/>
      <c r="M61" s="13"/>
      <c r="N61" s="13"/>
      <c r="O61" s="13"/>
      <c r="P61" s="13"/>
      <c r="Q61" s="13"/>
      <c r="R61" s="91">
        <v>1</v>
      </c>
      <c r="S61" s="92"/>
    </row>
    <row r="62" s="17" customFormat="1" spans="1:19">
      <c r="A62" s="88">
        <v>57</v>
      </c>
      <c r="B62" s="5" t="s">
        <v>3034</v>
      </c>
      <c r="C62" s="5" t="s">
        <v>3035</v>
      </c>
      <c r="D62" s="5" t="s">
        <v>3080</v>
      </c>
      <c r="E62" s="5" t="s">
        <v>3081</v>
      </c>
      <c r="F62" s="5" t="s">
        <v>53</v>
      </c>
      <c r="G62" s="5" t="s">
        <v>75</v>
      </c>
      <c r="H62" s="5">
        <v>0.1</v>
      </c>
      <c r="I62" s="13">
        <v>76</v>
      </c>
      <c r="J62" s="5"/>
      <c r="K62" s="13"/>
      <c r="L62" s="13"/>
      <c r="M62" s="13"/>
      <c r="N62" s="13"/>
      <c r="O62" s="13"/>
      <c r="P62" s="13"/>
      <c r="Q62" s="13"/>
      <c r="R62" s="91">
        <v>1.1</v>
      </c>
      <c r="S62" s="92"/>
    </row>
    <row r="63" s="17" customFormat="1" spans="1:19">
      <c r="A63" s="88">
        <v>58</v>
      </c>
      <c r="B63" s="5" t="s">
        <v>3034</v>
      </c>
      <c r="C63" s="5" t="s">
        <v>3035</v>
      </c>
      <c r="D63" s="5" t="s">
        <v>3082</v>
      </c>
      <c r="E63" s="5" t="s">
        <v>3083</v>
      </c>
      <c r="F63" s="5" t="s">
        <v>207</v>
      </c>
      <c r="G63" s="5" t="s">
        <v>163</v>
      </c>
      <c r="H63" s="5">
        <v>0.5</v>
      </c>
      <c r="I63" s="13">
        <v>492</v>
      </c>
      <c r="J63" s="5"/>
      <c r="K63" s="13"/>
      <c r="L63" s="13"/>
      <c r="M63" s="13"/>
      <c r="N63" s="13"/>
      <c r="O63" s="13"/>
      <c r="P63" s="13"/>
      <c r="Q63" s="13"/>
      <c r="R63" s="91">
        <v>7.1</v>
      </c>
      <c r="S63" s="92"/>
    </row>
    <row r="64" s="17" customFormat="1" spans="1:19">
      <c r="A64" s="88">
        <v>59</v>
      </c>
      <c r="B64" s="5" t="s">
        <v>3034</v>
      </c>
      <c r="C64" s="5" t="s">
        <v>3035</v>
      </c>
      <c r="D64" s="5" t="s">
        <v>3084</v>
      </c>
      <c r="E64" s="5" t="s">
        <v>3085</v>
      </c>
      <c r="F64" s="5" t="s">
        <v>72</v>
      </c>
      <c r="G64" s="5" t="s">
        <v>258</v>
      </c>
      <c r="H64" s="5">
        <v>0.1</v>
      </c>
      <c r="I64" s="13">
        <v>40</v>
      </c>
      <c r="J64" s="5"/>
      <c r="K64" s="13"/>
      <c r="L64" s="13"/>
      <c r="M64" s="13"/>
      <c r="N64" s="13"/>
      <c r="O64" s="13"/>
      <c r="P64" s="13"/>
      <c r="Q64" s="13"/>
      <c r="R64" s="91">
        <v>0.6</v>
      </c>
      <c r="S64" s="92"/>
    </row>
    <row r="65" s="17" customFormat="1" spans="1:19">
      <c r="A65" s="88">
        <v>60</v>
      </c>
      <c r="B65" s="5" t="s">
        <v>3034</v>
      </c>
      <c r="C65" s="5" t="s">
        <v>3035</v>
      </c>
      <c r="D65" s="5" t="s">
        <v>3086</v>
      </c>
      <c r="E65" s="5" t="s">
        <v>3087</v>
      </c>
      <c r="F65" s="5" t="s">
        <v>128</v>
      </c>
      <c r="G65" s="5" t="s">
        <v>54</v>
      </c>
      <c r="H65" s="5">
        <v>0.1</v>
      </c>
      <c r="I65" s="13">
        <v>60</v>
      </c>
      <c r="J65" s="5"/>
      <c r="K65" s="13"/>
      <c r="L65" s="13"/>
      <c r="M65" s="13"/>
      <c r="N65" s="13"/>
      <c r="O65" s="13"/>
      <c r="P65" s="13"/>
      <c r="Q65" s="13"/>
      <c r="R65" s="91">
        <v>0.9</v>
      </c>
      <c r="S65" s="92"/>
    </row>
    <row r="66" s="17" customFormat="1" spans="1:19">
      <c r="A66" s="88">
        <v>61</v>
      </c>
      <c r="B66" s="5" t="s">
        <v>3034</v>
      </c>
      <c r="C66" s="5" t="s">
        <v>3035</v>
      </c>
      <c r="D66" s="5" t="s">
        <v>3088</v>
      </c>
      <c r="E66" s="5" t="s">
        <v>3089</v>
      </c>
      <c r="F66" s="5" t="s">
        <v>143</v>
      </c>
      <c r="G66" s="5" t="s">
        <v>278</v>
      </c>
      <c r="H66" s="5">
        <v>0.1</v>
      </c>
      <c r="I66" s="13">
        <v>76</v>
      </c>
      <c r="J66" s="5"/>
      <c r="K66" s="13"/>
      <c r="L66" s="13"/>
      <c r="M66" s="13"/>
      <c r="N66" s="13"/>
      <c r="O66" s="13"/>
      <c r="P66" s="13"/>
      <c r="Q66" s="13"/>
      <c r="R66" s="91">
        <v>1.1</v>
      </c>
      <c r="S66" s="92"/>
    </row>
    <row r="67" s="17" customFormat="1" spans="1:19">
      <c r="A67" s="88">
        <v>62</v>
      </c>
      <c r="B67" s="5" t="s">
        <v>3034</v>
      </c>
      <c r="C67" s="5" t="s">
        <v>3035</v>
      </c>
      <c r="D67" s="5" t="s">
        <v>3088</v>
      </c>
      <c r="E67" s="5" t="s">
        <v>3089</v>
      </c>
      <c r="F67" s="5" t="s">
        <v>1670</v>
      </c>
      <c r="G67" s="5" t="s">
        <v>173</v>
      </c>
      <c r="H67" s="5">
        <v>0.1</v>
      </c>
      <c r="I67" s="13">
        <v>80</v>
      </c>
      <c r="J67" s="5"/>
      <c r="K67" s="13"/>
      <c r="L67" s="13"/>
      <c r="M67" s="13"/>
      <c r="N67" s="13"/>
      <c r="O67" s="13"/>
      <c r="P67" s="13"/>
      <c r="Q67" s="13"/>
      <c r="R67" s="91">
        <v>1.2</v>
      </c>
      <c r="S67" s="92"/>
    </row>
    <row r="68" s="17" customFormat="1" spans="1:19">
      <c r="A68" s="88">
        <v>63</v>
      </c>
      <c r="B68" s="5" t="s">
        <v>3034</v>
      </c>
      <c r="C68" s="5" t="s">
        <v>3035</v>
      </c>
      <c r="D68" s="5" t="s">
        <v>3088</v>
      </c>
      <c r="E68" s="5" t="s">
        <v>3089</v>
      </c>
      <c r="F68" s="5" t="s">
        <v>3090</v>
      </c>
      <c r="G68" s="5" t="s">
        <v>3091</v>
      </c>
      <c r="H68" s="5">
        <v>0.2</v>
      </c>
      <c r="I68" s="13">
        <v>112</v>
      </c>
      <c r="J68" s="5"/>
      <c r="K68" s="13"/>
      <c r="L68" s="13"/>
      <c r="M68" s="13"/>
      <c r="N68" s="13"/>
      <c r="O68" s="13"/>
      <c r="P68" s="13"/>
      <c r="Q68" s="13"/>
      <c r="R68" s="91">
        <v>1.6</v>
      </c>
      <c r="S68" s="92"/>
    </row>
    <row r="69" s="17" customFormat="1" spans="1:19">
      <c r="A69" s="88">
        <v>64</v>
      </c>
      <c r="B69" s="5" t="s">
        <v>3034</v>
      </c>
      <c r="C69" s="5" t="s">
        <v>3035</v>
      </c>
      <c r="D69" s="5" t="s">
        <v>3088</v>
      </c>
      <c r="E69" s="5" t="s">
        <v>3089</v>
      </c>
      <c r="F69" s="5" t="s">
        <v>3092</v>
      </c>
      <c r="G69" s="5" t="s">
        <v>2604</v>
      </c>
      <c r="H69" s="5">
        <v>0.1</v>
      </c>
      <c r="I69" s="13">
        <v>28</v>
      </c>
      <c r="J69" s="5"/>
      <c r="K69" s="13"/>
      <c r="L69" s="13"/>
      <c r="M69" s="13"/>
      <c r="N69" s="13"/>
      <c r="O69" s="13"/>
      <c r="P69" s="13"/>
      <c r="Q69" s="13"/>
      <c r="R69" s="91">
        <v>0.4</v>
      </c>
      <c r="S69" s="92"/>
    </row>
    <row r="70" s="17" customFormat="1" spans="1:19">
      <c r="A70" s="88">
        <v>65</v>
      </c>
      <c r="B70" s="5" t="s">
        <v>3034</v>
      </c>
      <c r="C70" s="5" t="s">
        <v>3035</v>
      </c>
      <c r="D70" s="5" t="s">
        <v>3093</v>
      </c>
      <c r="E70" s="5" t="s">
        <v>3094</v>
      </c>
      <c r="F70" s="5" t="s">
        <v>635</v>
      </c>
      <c r="G70" s="5" t="s">
        <v>49</v>
      </c>
      <c r="H70" s="5">
        <v>0.1</v>
      </c>
      <c r="I70" s="13">
        <v>92</v>
      </c>
      <c r="J70" s="5"/>
      <c r="K70" s="13"/>
      <c r="L70" s="13"/>
      <c r="M70" s="13"/>
      <c r="N70" s="13"/>
      <c r="O70" s="13"/>
      <c r="P70" s="13"/>
      <c r="Q70" s="13"/>
      <c r="R70" s="91">
        <v>1.3</v>
      </c>
      <c r="S70" s="92"/>
    </row>
    <row r="71" s="17" customFormat="1" spans="1:19">
      <c r="A71" s="88">
        <v>66</v>
      </c>
      <c r="B71" s="5" t="s">
        <v>3034</v>
      </c>
      <c r="C71" s="5" t="s">
        <v>3035</v>
      </c>
      <c r="D71" s="5" t="s">
        <v>3093</v>
      </c>
      <c r="E71" s="5" t="s">
        <v>3094</v>
      </c>
      <c r="F71" s="5" t="s">
        <v>351</v>
      </c>
      <c r="G71" s="5" t="s">
        <v>187</v>
      </c>
      <c r="H71" s="5">
        <v>0.2</v>
      </c>
      <c r="I71" s="13">
        <v>116</v>
      </c>
      <c r="J71" s="5"/>
      <c r="K71" s="13"/>
      <c r="L71" s="13"/>
      <c r="M71" s="13"/>
      <c r="N71" s="13"/>
      <c r="O71" s="13"/>
      <c r="P71" s="13"/>
      <c r="Q71" s="13"/>
      <c r="R71" s="91">
        <v>1.7</v>
      </c>
      <c r="S71" s="92"/>
    </row>
    <row r="72" s="17" customFormat="1" spans="1:19">
      <c r="A72" s="88">
        <v>67</v>
      </c>
      <c r="B72" s="5" t="s">
        <v>3034</v>
      </c>
      <c r="C72" s="5" t="s">
        <v>3035</v>
      </c>
      <c r="D72" s="5" t="s">
        <v>3093</v>
      </c>
      <c r="E72" s="5" t="s">
        <v>3094</v>
      </c>
      <c r="F72" s="5" t="s">
        <v>263</v>
      </c>
      <c r="G72" s="5" t="s">
        <v>1340</v>
      </c>
      <c r="H72" s="5">
        <v>0.3</v>
      </c>
      <c r="I72" s="13">
        <v>300</v>
      </c>
      <c r="J72" s="5"/>
      <c r="K72" s="13"/>
      <c r="L72" s="13"/>
      <c r="M72" s="13"/>
      <c r="N72" s="13"/>
      <c r="O72" s="13"/>
      <c r="P72" s="13"/>
      <c r="Q72" s="13"/>
      <c r="R72" s="91">
        <v>4.4</v>
      </c>
      <c r="S72" s="92"/>
    </row>
    <row r="73" s="17" customFormat="1" spans="1:19">
      <c r="A73" s="88">
        <v>68</v>
      </c>
      <c r="B73" s="5" t="s">
        <v>3034</v>
      </c>
      <c r="C73" s="5" t="s">
        <v>3035</v>
      </c>
      <c r="D73" s="5" t="s">
        <v>3093</v>
      </c>
      <c r="E73" s="5" t="s">
        <v>3094</v>
      </c>
      <c r="F73" s="5" t="s">
        <v>53</v>
      </c>
      <c r="G73" s="5" t="s">
        <v>75</v>
      </c>
      <c r="H73" s="5">
        <v>0.1</v>
      </c>
      <c r="I73" s="13">
        <v>76</v>
      </c>
      <c r="J73" s="5"/>
      <c r="K73" s="13"/>
      <c r="L73" s="13"/>
      <c r="M73" s="13"/>
      <c r="N73" s="13"/>
      <c r="O73" s="13"/>
      <c r="P73" s="13"/>
      <c r="Q73" s="13"/>
      <c r="R73" s="91">
        <v>1.1</v>
      </c>
      <c r="S73" s="92"/>
    </row>
    <row r="74" s="17" customFormat="1" spans="1:19">
      <c r="A74" s="88">
        <v>69</v>
      </c>
      <c r="B74" s="5" t="s">
        <v>3034</v>
      </c>
      <c r="C74" s="5" t="s">
        <v>3035</v>
      </c>
      <c r="D74" s="5" t="s">
        <v>3095</v>
      </c>
      <c r="E74" s="5" t="s">
        <v>3096</v>
      </c>
      <c r="F74" s="5" t="s">
        <v>154</v>
      </c>
      <c r="G74" s="5" t="s">
        <v>186</v>
      </c>
      <c r="H74" s="5">
        <v>0.3</v>
      </c>
      <c r="I74" s="13">
        <v>52</v>
      </c>
      <c r="J74" s="5"/>
      <c r="K74" s="13">
        <v>2</v>
      </c>
      <c r="L74" s="13"/>
      <c r="M74" s="13"/>
      <c r="N74" s="13"/>
      <c r="O74" s="13"/>
      <c r="P74" s="13"/>
      <c r="Q74" s="13"/>
      <c r="R74" s="91">
        <v>1.1</v>
      </c>
      <c r="S74" s="92"/>
    </row>
    <row r="75" s="17" customFormat="1" spans="1:19">
      <c r="A75" s="88">
        <v>70</v>
      </c>
      <c r="B75" s="5" t="s">
        <v>3034</v>
      </c>
      <c r="C75" s="5" t="s">
        <v>3035</v>
      </c>
      <c r="D75" s="5" t="s">
        <v>3097</v>
      </c>
      <c r="E75" s="5" t="s">
        <v>3098</v>
      </c>
      <c r="F75" s="5" t="s">
        <v>100</v>
      </c>
      <c r="G75" s="5" t="s">
        <v>75</v>
      </c>
      <c r="H75" s="5">
        <v>0.1</v>
      </c>
      <c r="I75" s="13">
        <v>36</v>
      </c>
      <c r="J75" s="5"/>
      <c r="K75" s="13">
        <v>1</v>
      </c>
      <c r="L75" s="13"/>
      <c r="M75" s="13"/>
      <c r="N75" s="13"/>
      <c r="O75" s="13"/>
      <c r="P75" s="13"/>
      <c r="Q75" s="13"/>
      <c r="R75" s="91">
        <v>0.7</v>
      </c>
      <c r="S75" s="92"/>
    </row>
    <row r="76" s="17" customFormat="1" spans="1:19">
      <c r="A76" s="88">
        <v>71</v>
      </c>
      <c r="B76" s="5" t="s">
        <v>3034</v>
      </c>
      <c r="C76" s="5" t="s">
        <v>3035</v>
      </c>
      <c r="D76" s="5" t="s">
        <v>3097</v>
      </c>
      <c r="E76" s="5" t="s">
        <v>3098</v>
      </c>
      <c r="F76" s="5" t="s">
        <v>112</v>
      </c>
      <c r="G76" s="5" t="s">
        <v>192</v>
      </c>
      <c r="H76" s="5">
        <v>0.1</v>
      </c>
      <c r="I76" s="13">
        <v>28</v>
      </c>
      <c r="J76" s="5"/>
      <c r="K76" s="13">
        <v>1</v>
      </c>
      <c r="L76" s="13"/>
      <c r="M76" s="13"/>
      <c r="N76" s="13"/>
      <c r="O76" s="13"/>
      <c r="P76" s="13"/>
      <c r="Q76" s="13"/>
      <c r="R76" s="91">
        <v>0.6</v>
      </c>
      <c r="S76" s="92"/>
    </row>
    <row r="77" s="17" customFormat="1" spans="1:19">
      <c r="A77" s="88">
        <v>72</v>
      </c>
      <c r="B77" s="5" t="s">
        <v>3034</v>
      </c>
      <c r="C77" s="5" t="s">
        <v>3035</v>
      </c>
      <c r="D77" s="5" t="s">
        <v>3099</v>
      </c>
      <c r="E77" s="5" t="s">
        <v>3100</v>
      </c>
      <c r="F77" s="5" t="s">
        <v>53</v>
      </c>
      <c r="G77" s="5" t="s">
        <v>82</v>
      </c>
      <c r="H77" s="5">
        <v>0.4</v>
      </c>
      <c r="I77" s="13">
        <v>384</v>
      </c>
      <c r="J77" s="5"/>
      <c r="K77" s="13"/>
      <c r="L77" s="13"/>
      <c r="M77" s="13"/>
      <c r="N77" s="13"/>
      <c r="O77" s="13"/>
      <c r="P77" s="13"/>
      <c r="Q77" s="13"/>
      <c r="R77" s="91">
        <v>5.6</v>
      </c>
      <c r="S77" s="92"/>
    </row>
    <row r="78" s="17" customFormat="1" spans="1:19">
      <c r="A78" s="88">
        <v>73</v>
      </c>
      <c r="B78" s="5" t="s">
        <v>3034</v>
      </c>
      <c r="C78" s="5" t="s">
        <v>3035</v>
      </c>
      <c r="D78" s="5" t="s">
        <v>3099</v>
      </c>
      <c r="E78" s="5" t="s">
        <v>3100</v>
      </c>
      <c r="F78" s="5" t="s">
        <v>154</v>
      </c>
      <c r="G78" s="5" t="s">
        <v>82</v>
      </c>
      <c r="H78" s="5">
        <v>0.1</v>
      </c>
      <c r="I78" s="13">
        <v>60</v>
      </c>
      <c r="J78" s="5"/>
      <c r="K78" s="13"/>
      <c r="L78" s="13"/>
      <c r="M78" s="13"/>
      <c r="N78" s="13"/>
      <c r="O78" s="13"/>
      <c r="P78" s="13"/>
      <c r="Q78" s="13"/>
      <c r="R78" s="91">
        <v>0.9</v>
      </c>
      <c r="S78" s="92"/>
    </row>
    <row r="79" s="17" customFormat="1" spans="1:19">
      <c r="A79" s="88">
        <v>74</v>
      </c>
      <c r="B79" s="5" t="s">
        <v>3034</v>
      </c>
      <c r="C79" s="5" t="s">
        <v>3035</v>
      </c>
      <c r="D79" s="5" t="s">
        <v>3099</v>
      </c>
      <c r="E79" s="5" t="s">
        <v>3100</v>
      </c>
      <c r="F79" s="5" t="s">
        <v>112</v>
      </c>
      <c r="G79" s="5" t="s">
        <v>186</v>
      </c>
      <c r="H79" s="5">
        <v>0.1</v>
      </c>
      <c r="I79" s="13">
        <v>60</v>
      </c>
      <c r="J79" s="5"/>
      <c r="K79" s="13"/>
      <c r="L79" s="13"/>
      <c r="M79" s="13"/>
      <c r="N79" s="13"/>
      <c r="O79" s="13"/>
      <c r="P79" s="13"/>
      <c r="Q79" s="13"/>
      <c r="R79" s="91">
        <v>0.9</v>
      </c>
      <c r="S79" s="92"/>
    </row>
    <row r="80" s="17" customFormat="1" spans="1:19">
      <c r="A80" s="88">
        <v>75</v>
      </c>
      <c r="B80" s="5" t="s">
        <v>3034</v>
      </c>
      <c r="C80" s="5" t="s">
        <v>3035</v>
      </c>
      <c r="D80" s="5" t="s">
        <v>3099</v>
      </c>
      <c r="E80" s="5" t="s">
        <v>3100</v>
      </c>
      <c r="F80" s="5" t="s">
        <v>186</v>
      </c>
      <c r="G80" s="5" t="s">
        <v>192</v>
      </c>
      <c r="H80" s="5">
        <v>0.1</v>
      </c>
      <c r="I80" s="13">
        <v>28</v>
      </c>
      <c r="J80" s="5"/>
      <c r="K80" s="13"/>
      <c r="L80" s="13"/>
      <c r="M80" s="13"/>
      <c r="N80" s="13"/>
      <c r="O80" s="13"/>
      <c r="P80" s="13"/>
      <c r="Q80" s="13"/>
      <c r="R80" s="91">
        <v>0.4</v>
      </c>
      <c r="S80" s="92"/>
    </row>
    <row r="81" s="17" customFormat="1" spans="1:19">
      <c r="A81" s="88">
        <v>76</v>
      </c>
      <c r="B81" s="5" t="s">
        <v>3034</v>
      </c>
      <c r="C81" s="5" t="s">
        <v>3035</v>
      </c>
      <c r="D81" s="5" t="s">
        <v>3101</v>
      </c>
      <c r="E81" s="5" t="s">
        <v>3102</v>
      </c>
      <c r="F81" s="5" t="s">
        <v>112</v>
      </c>
      <c r="G81" s="5" t="s">
        <v>186</v>
      </c>
      <c r="H81" s="5">
        <v>0.1</v>
      </c>
      <c r="I81" s="13">
        <v>44</v>
      </c>
      <c r="J81" s="5"/>
      <c r="K81" s="13"/>
      <c r="L81" s="13"/>
      <c r="M81" s="13"/>
      <c r="N81" s="13"/>
      <c r="O81" s="13"/>
      <c r="P81" s="13"/>
      <c r="Q81" s="13"/>
      <c r="R81" s="91">
        <v>0.6</v>
      </c>
      <c r="S81" s="92"/>
    </row>
    <row r="82" s="17" customFormat="1" spans="1:19">
      <c r="A82" s="88">
        <v>77</v>
      </c>
      <c r="B82" s="5" t="s">
        <v>3034</v>
      </c>
      <c r="C82" s="5" t="s">
        <v>3035</v>
      </c>
      <c r="D82" s="5" t="s">
        <v>3101</v>
      </c>
      <c r="E82" s="5" t="s">
        <v>3102</v>
      </c>
      <c r="F82" s="5" t="s">
        <v>72</v>
      </c>
      <c r="G82" s="5" t="s">
        <v>258</v>
      </c>
      <c r="H82" s="5">
        <v>0.1</v>
      </c>
      <c r="I82" s="13">
        <v>100</v>
      </c>
      <c r="J82" s="5"/>
      <c r="K82" s="13"/>
      <c r="L82" s="13"/>
      <c r="M82" s="13"/>
      <c r="N82" s="13"/>
      <c r="O82" s="13"/>
      <c r="P82" s="13"/>
      <c r="Q82" s="13"/>
      <c r="R82" s="91">
        <v>1.5</v>
      </c>
      <c r="S82" s="92"/>
    </row>
    <row r="83" s="17" customFormat="1" spans="1:19">
      <c r="A83" s="88">
        <v>78</v>
      </c>
      <c r="B83" s="5" t="s">
        <v>3034</v>
      </c>
      <c r="C83" s="5" t="s">
        <v>3035</v>
      </c>
      <c r="D83" s="5" t="s">
        <v>3101</v>
      </c>
      <c r="E83" s="5" t="s">
        <v>3102</v>
      </c>
      <c r="F83" s="5" t="s">
        <v>163</v>
      </c>
      <c r="G83" s="5" t="s">
        <v>133</v>
      </c>
      <c r="H83" s="5">
        <v>0.4</v>
      </c>
      <c r="I83" s="13">
        <v>264</v>
      </c>
      <c r="J83" s="5"/>
      <c r="K83" s="13"/>
      <c r="L83" s="13"/>
      <c r="M83" s="13"/>
      <c r="N83" s="13"/>
      <c r="O83" s="13"/>
      <c r="P83" s="13"/>
      <c r="Q83" s="13"/>
      <c r="R83" s="91">
        <v>3.8</v>
      </c>
      <c r="S83" s="92"/>
    </row>
    <row r="84" s="17" customFormat="1" spans="1:19">
      <c r="A84" s="88">
        <v>79</v>
      </c>
      <c r="B84" s="5" t="s">
        <v>3034</v>
      </c>
      <c r="C84" s="5" t="s">
        <v>3035</v>
      </c>
      <c r="D84" s="5" t="s">
        <v>3103</v>
      </c>
      <c r="E84" s="5" t="s">
        <v>3104</v>
      </c>
      <c r="F84" s="5" t="s">
        <v>186</v>
      </c>
      <c r="G84" s="5" t="s">
        <v>351</v>
      </c>
      <c r="H84" s="5">
        <v>1.6</v>
      </c>
      <c r="I84" s="13">
        <v>1456</v>
      </c>
      <c r="J84" s="5"/>
      <c r="K84" s="13">
        <v>2</v>
      </c>
      <c r="L84" s="13"/>
      <c r="M84" s="13"/>
      <c r="N84" s="13"/>
      <c r="O84" s="13"/>
      <c r="P84" s="13"/>
      <c r="Q84" s="13"/>
      <c r="R84" s="91">
        <v>21.4</v>
      </c>
      <c r="S84" s="92"/>
    </row>
    <row r="85" s="17" customFormat="1" spans="1:19">
      <c r="A85" s="88">
        <v>80</v>
      </c>
      <c r="B85" s="5" t="s">
        <v>3034</v>
      </c>
      <c r="C85" s="5" t="s">
        <v>3035</v>
      </c>
      <c r="D85" s="5" t="s">
        <v>3103</v>
      </c>
      <c r="E85" s="5" t="s">
        <v>3104</v>
      </c>
      <c r="F85" s="5" t="s">
        <v>255</v>
      </c>
      <c r="G85" s="5" t="s">
        <v>263</v>
      </c>
      <c r="H85" s="5">
        <v>0.1</v>
      </c>
      <c r="I85" s="13">
        <v>44</v>
      </c>
      <c r="J85" s="5"/>
      <c r="K85" s="13"/>
      <c r="L85" s="13"/>
      <c r="M85" s="13"/>
      <c r="N85" s="13"/>
      <c r="O85" s="13"/>
      <c r="P85" s="13"/>
      <c r="Q85" s="13"/>
      <c r="R85" s="91">
        <v>0.6</v>
      </c>
      <c r="S85" s="92"/>
    </row>
    <row r="86" s="17" customFormat="1" spans="1:19">
      <c r="A86" s="88">
        <v>81</v>
      </c>
      <c r="B86" s="5" t="s">
        <v>3034</v>
      </c>
      <c r="C86" s="5" t="s">
        <v>3035</v>
      </c>
      <c r="D86" s="5" t="s">
        <v>3103</v>
      </c>
      <c r="E86" s="5" t="s">
        <v>3104</v>
      </c>
      <c r="F86" s="5" t="s">
        <v>143</v>
      </c>
      <c r="G86" s="5" t="s">
        <v>278</v>
      </c>
      <c r="H86" s="5">
        <v>0.1</v>
      </c>
      <c r="I86" s="13">
        <v>44</v>
      </c>
      <c r="J86" s="5"/>
      <c r="K86" s="13"/>
      <c r="L86" s="13"/>
      <c r="M86" s="13"/>
      <c r="N86" s="13"/>
      <c r="O86" s="13"/>
      <c r="P86" s="13"/>
      <c r="Q86" s="13"/>
      <c r="R86" s="91">
        <v>0.6</v>
      </c>
      <c r="S86" s="92"/>
    </row>
    <row r="87" s="17" customFormat="1" spans="1:19">
      <c r="A87" s="88">
        <v>82</v>
      </c>
      <c r="B87" s="5" t="s">
        <v>3034</v>
      </c>
      <c r="C87" s="5" t="s">
        <v>3035</v>
      </c>
      <c r="D87" s="5" t="s">
        <v>3105</v>
      </c>
      <c r="E87" s="5" t="s">
        <v>3106</v>
      </c>
      <c r="F87" s="5" t="s">
        <v>53</v>
      </c>
      <c r="G87" s="5" t="s">
        <v>60</v>
      </c>
      <c r="H87" s="5">
        <v>0.2</v>
      </c>
      <c r="I87" s="13">
        <v>156</v>
      </c>
      <c r="J87" s="5"/>
      <c r="K87" s="13"/>
      <c r="L87" s="13"/>
      <c r="M87" s="13"/>
      <c r="N87" s="13"/>
      <c r="O87" s="13"/>
      <c r="P87" s="13"/>
      <c r="Q87" s="13"/>
      <c r="R87" s="91">
        <v>2.3</v>
      </c>
      <c r="S87" s="92"/>
    </row>
    <row r="88" s="17" customFormat="1" spans="1:19">
      <c r="A88" s="88">
        <v>83</v>
      </c>
      <c r="B88" s="5" t="s">
        <v>3034</v>
      </c>
      <c r="C88" s="5" t="s">
        <v>3035</v>
      </c>
      <c r="D88" s="5" t="s">
        <v>3105</v>
      </c>
      <c r="E88" s="5" t="s">
        <v>3106</v>
      </c>
      <c r="F88" s="5" t="s">
        <v>154</v>
      </c>
      <c r="G88" s="5" t="s">
        <v>82</v>
      </c>
      <c r="H88" s="5">
        <v>0.1</v>
      </c>
      <c r="I88" s="13">
        <v>72</v>
      </c>
      <c r="J88" s="5"/>
      <c r="K88" s="13"/>
      <c r="L88" s="13"/>
      <c r="M88" s="13"/>
      <c r="N88" s="13"/>
      <c r="O88" s="13"/>
      <c r="P88" s="13"/>
      <c r="Q88" s="13"/>
      <c r="R88" s="91">
        <v>1</v>
      </c>
      <c r="S88" s="92"/>
    </row>
    <row r="89" s="17" customFormat="1" spans="1:19">
      <c r="A89" s="88">
        <v>84</v>
      </c>
      <c r="B89" s="5" t="s">
        <v>3034</v>
      </c>
      <c r="C89" s="5" t="s">
        <v>3035</v>
      </c>
      <c r="D89" s="5" t="s">
        <v>3105</v>
      </c>
      <c r="E89" s="5" t="s">
        <v>3106</v>
      </c>
      <c r="F89" s="5" t="s">
        <v>82</v>
      </c>
      <c r="G89" s="5" t="s">
        <v>112</v>
      </c>
      <c r="H89" s="5">
        <v>0.1</v>
      </c>
      <c r="I89" s="13">
        <v>64</v>
      </c>
      <c r="J89" s="5"/>
      <c r="K89" s="13"/>
      <c r="L89" s="13"/>
      <c r="M89" s="13"/>
      <c r="N89" s="13"/>
      <c r="O89" s="13"/>
      <c r="P89" s="13"/>
      <c r="Q89" s="13"/>
      <c r="R89" s="91">
        <v>0.9</v>
      </c>
      <c r="S89" s="92"/>
    </row>
    <row r="90" s="17" customFormat="1" spans="1:19">
      <c r="A90" s="88">
        <v>85</v>
      </c>
      <c r="B90" s="5" t="s">
        <v>3034</v>
      </c>
      <c r="C90" s="5" t="s">
        <v>3035</v>
      </c>
      <c r="D90" s="5" t="s">
        <v>3107</v>
      </c>
      <c r="E90" s="5" t="s">
        <v>3108</v>
      </c>
      <c r="F90" s="5" t="s">
        <v>82</v>
      </c>
      <c r="G90" s="5" t="s">
        <v>112</v>
      </c>
      <c r="H90" s="5">
        <v>0.1</v>
      </c>
      <c r="I90" s="13">
        <v>100</v>
      </c>
      <c r="J90" s="5"/>
      <c r="K90" s="13"/>
      <c r="L90" s="13"/>
      <c r="M90" s="13"/>
      <c r="N90" s="13"/>
      <c r="O90" s="13"/>
      <c r="P90" s="13"/>
      <c r="Q90" s="13"/>
      <c r="R90" s="91">
        <v>1.5</v>
      </c>
      <c r="S90" s="92"/>
    </row>
    <row r="91" s="17" customFormat="1" spans="1:19">
      <c r="A91" s="88">
        <v>86</v>
      </c>
      <c r="B91" s="5" t="s">
        <v>3034</v>
      </c>
      <c r="C91" s="5" t="s">
        <v>3035</v>
      </c>
      <c r="D91" s="5" t="s">
        <v>3107</v>
      </c>
      <c r="E91" s="5" t="s">
        <v>3108</v>
      </c>
      <c r="F91" s="5" t="s">
        <v>112</v>
      </c>
      <c r="G91" s="5" t="s">
        <v>186</v>
      </c>
      <c r="H91" s="5">
        <v>0.1</v>
      </c>
      <c r="I91" s="13">
        <v>80</v>
      </c>
      <c r="J91" s="5"/>
      <c r="K91" s="13"/>
      <c r="L91" s="13"/>
      <c r="M91" s="13"/>
      <c r="N91" s="13"/>
      <c r="O91" s="13"/>
      <c r="P91" s="13"/>
      <c r="Q91" s="13"/>
      <c r="R91" s="91">
        <v>1.2</v>
      </c>
      <c r="S91" s="92"/>
    </row>
    <row r="92" s="17" customFormat="1" spans="1:19">
      <c r="A92" s="88">
        <v>87</v>
      </c>
      <c r="B92" s="5" t="s">
        <v>3034</v>
      </c>
      <c r="C92" s="5" t="s">
        <v>3035</v>
      </c>
      <c r="D92" s="5" t="s">
        <v>3109</v>
      </c>
      <c r="E92" s="5" t="s">
        <v>3110</v>
      </c>
      <c r="F92" s="5" t="s">
        <v>163</v>
      </c>
      <c r="G92" s="5" t="s">
        <v>106</v>
      </c>
      <c r="H92" s="5">
        <v>0.3</v>
      </c>
      <c r="I92" s="13">
        <v>272</v>
      </c>
      <c r="J92" s="5"/>
      <c r="K92" s="13"/>
      <c r="L92" s="13"/>
      <c r="M92" s="13"/>
      <c r="N92" s="13"/>
      <c r="O92" s="13"/>
      <c r="P92" s="13"/>
      <c r="Q92" s="13"/>
      <c r="R92" s="91">
        <v>3.9</v>
      </c>
      <c r="S92" s="92"/>
    </row>
    <row r="93" s="17" customFormat="1" spans="1:19">
      <c r="A93" s="88">
        <v>88</v>
      </c>
      <c r="B93" s="5" t="s">
        <v>3034</v>
      </c>
      <c r="C93" s="5" t="s">
        <v>3035</v>
      </c>
      <c r="D93" s="5" t="s">
        <v>3109</v>
      </c>
      <c r="E93" s="5" t="s">
        <v>3110</v>
      </c>
      <c r="F93" s="5" t="s">
        <v>106</v>
      </c>
      <c r="G93" s="5" t="s">
        <v>54</v>
      </c>
      <c r="H93" s="5">
        <v>0.4</v>
      </c>
      <c r="I93" s="13">
        <v>344</v>
      </c>
      <c r="J93" s="5"/>
      <c r="K93" s="13"/>
      <c r="L93" s="13"/>
      <c r="M93" s="13"/>
      <c r="N93" s="13"/>
      <c r="O93" s="13"/>
      <c r="P93" s="13"/>
      <c r="Q93" s="13"/>
      <c r="R93" s="91">
        <v>5</v>
      </c>
      <c r="S93" s="92"/>
    </row>
    <row r="94" s="17" customFormat="1" spans="1:19">
      <c r="A94" s="88">
        <v>89</v>
      </c>
      <c r="B94" s="5" t="s">
        <v>3034</v>
      </c>
      <c r="C94" s="5" t="s">
        <v>3035</v>
      </c>
      <c r="D94" s="5" t="s">
        <v>3111</v>
      </c>
      <c r="E94" s="5" t="s">
        <v>3112</v>
      </c>
      <c r="F94" s="5" t="s">
        <v>186</v>
      </c>
      <c r="G94" s="5" t="s">
        <v>192</v>
      </c>
      <c r="H94" s="5">
        <v>0.1</v>
      </c>
      <c r="I94" s="13">
        <v>76</v>
      </c>
      <c r="J94" s="5"/>
      <c r="K94" s="13"/>
      <c r="L94" s="13"/>
      <c r="M94" s="13"/>
      <c r="N94" s="13"/>
      <c r="O94" s="13"/>
      <c r="P94" s="13"/>
      <c r="Q94" s="13"/>
      <c r="R94" s="91">
        <v>1.1</v>
      </c>
      <c r="S94" s="92"/>
    </row>
    <row r="95" s="17" customFormat="1" spans="1:19">
      <c r="A95" s="88">
        <v>90</v>
      </c>
      <c r="B95" s="5" t="s">
        <v>3034</v>
      </c>
      <c r="C95" s="5" t="s">
        <v>3035</v>
      </c>
      <c r="D95" s="5" t="s">
        <v>3113</v>
      </c>
      <c r="E95" s="5" t="s">
        <v>3114</v>
      </c>
      <c r="F95" s="5" t="s">
        <v>154</v>
      </c>
      <c r="G95" s="5" t="s">
        <v>82</v>
      </c>
      <c r="H95" s="5">
        <v>0.1</v>
      </c>
      <c r="I95" s="13">
        <v>56</v>
      </c>
      <c r="J95" s="5"/>
      <c r="K95" s="13"/>
      <c r="L95" s="13"/>
      <c r="M95" s="13"/>
      <c r="N95" s="13"/>
      <c r="O95" s="13"/>
      <c r="P95" s="13"/>
      <c r="Q95" s="13"/>
      <c r="R95" s="91">
        <v>0.8</v>
      </c>
      <c r="S95" s="92"/>
    </row>
    <row r="96" s="17" customFormat="1" spans="1:19">
      <c r="A96" s="88">
        <v>91</v>
      </c>
      <c r="B96" s="5" t="s">
        <v>3034</v>
      </c>
      <c r="C96" s="5" t="s">
        <v>3035</v>
      </c>
      <c r="D96" s="5" t="s">
        <v>3115</v>
      </c>
      <c r="E96" s="5" t="s">
        <v>3116</v>
      </c>
      <c r="F96" s="5" t="s">
        <v>75</v>
      </c>
      <c r="G96" s="5" t="s">
        <v>60</v>
      </c>
      <c r="H96" s="5">
        <v>0.1</v>
      </c>
      <c r="I96" s="13">
        <v>64</v>
      </c>
      <c r="J96" s="5"/>
      <c r="K96" s="13"/>
      <c r="L96" s="13"/>
      <c r="M96" s="13"/>
      <c r="N96" s="13"/>
      <c r="O96" s="13"/>
      <c r="P96" s="13"/>
      <c r="Q96" s="13"/>
      <c r="R96" s="91">
        <v>0.9</v>
      </c>
      <c r="S96" s="92"/>
    </row>
    <row r="97" s="17" customFormat="1" spans="1:19">
      <c r="A97" s="88">
        <v>92</v>
      </c>
      <c r="B97" s="5" t="s">
        <v>3034</v>
      </c>
      <c r="C97" s="5" t="s">
        <v>3035</v>
      </c>
      <c r="D97" s="5" t="s">
        <v>3115</v>
      </c>
      <c r="E97" s="5" t="s">
        <v>3116</v>
      </c>
      <c r="F97" s="5" t="s">
        <v>186</v>
      </c>
      <c r="G97" s="5" t="s">
        <v>192</v>
      </c>
      <c r="H97" s="5">
        <v>0.1</v>
      </c>
      <c r="I97" s="13">
        <v>72</v>
      </c>
      <c r="J97" s="5"/>
      <c r="K97" s="13"/>
      <c r="L97" s="13"/>
      <c r="M97" s="13"/>
      <c r="N97" s="13"/>
      <c r="O97" s="13"/>
      <c r="P97" s="13"/>
      <c r="Q97" s="13"/>
      <c r="R97" s="91">
        <v>1</v>
      </c>
      <c r="S97" s="92"/>
    </row>
    <row r="98" s="17" customFormat="1" spans="1:19">
      <c r="A98" s="88">
        <v>93</v>
      </c>
      <c r="B98" s="5" t="s">
        <v>3034</v>
      </c>
      <c r="C98" s="5" t="s">
        <v>3035</v>
      </c>
      <c r="D98" s="5" t="s">
        <v>3115</v>
      </c>
      <c r="E98" s="5" t="s">
        <v>3116</v>
      </c>
      <c r="F98" s="5" t="s">
        <v>79</v>
      </c>
      <c r="G98" s="5" t="s">
        <v>72</v>
      </c>
      <c r="H98" s="5">
        <v>0.1</v>
      </c>
      <c r="I98" s="13">
        <v>24</v>
      </c>
      <c r="J98" s="5"/>
      <c r="K98" s="13"/>
      <c r="L98" s="13"/>
      <c r="M98" s="13"/>
      <c r="N98" s="13"/>
      <c r="O98" s="13"/>
      <c r="P98" s="13"/>
      <c r="Q98" s="13"/>
      <c r="R98" s="91">
        <v>0.3</v>
      </c>
      <c r="S98" s="92"/>
    </row>
    <row r="99" s="17" customFormat="1" spans="1:19">
      <c r="A99" s="88">
        <v>94</v>
      </c>
      <c r="B99" s="5" t="s">
        <v>3034</v>
      </c>
      <c r="C99" s="5" t="s">
        <v>3035</v>
      </c>
      <c r="D99" s="5" t="s">
        <v>3115</v>
      </c>
      <c r="E99" s="5" t="s">
        <v>3116</v>
      </c>
      <c r="F99" s="5" t="s">
        <v>83</v>
      </c>
      <c r="G99" s="5" t="s">
        <v>106</v>
      </c>
      <c r="H99" s="5">
        <v>0.1</v>
      </c>
      <c r="I99" s="13">
        <v>68</v>
      </c>
      <c r="J99" s="5"/>
      <c r="K99" s="13"/>
      <c r="L99" s="13"/>
      <c r="M99" s="13"/>
      <c r="N99" s="13"/>
      <c r="O99" s="13"/>
      <c r="P99" s="13"/>
      <c r="Q99" s="13"/>
      <c r="R99" s="91">
        <v>1</v>
      </c>
      <c r="S99" s="92"/>
    </row>
    <row r="100" s="17" customFormat="1" spans="1:19">
      <c r="A100" s="88">
        <v>95</v>
      </c>
      <c r="B100" s="5" t="s">
        <v>3034</v>
      </c>
      <c r="C100" s="5" t="s">
        <v>3035</v>
      </c>
      <c r="D100" s="5" t="s">
        <v>3115</v>
      </c>
      <c r="E100" s="5" t="s">
        <v>3116</v>
      </c>
      <c r="F100" s="5" t="s">
        <v>133</v>
      </c>
      <c r="G100" s="5" t="s">
        <v>54</v>
      </c>
      <c r="H100" s="5">
        <v>0.3</v>
      </c>
      <c r="I100" s="13">
        <v>308</v>
      </c>
      <c r="J100" s="5"/>
      <c r="K100" s="13"/>
      <c r="L100" s="13"/>
      <c r="M100" s="13"/>
      <c r="N100" s="13"/>
      <c r="O100" s="13"/>
      <c r="P100" s="13"/>
      <c r="Q100" s="13"/>
      <c r="R100" s="91">
        <v>4.5</v>
      </c>
      <c r="S100" s="92"/>
    </row>
    <row r="101" s="17" customFormat="1" spans="1:19">
      <c r="A101" s="88">
        <v>96</v>
      </c>
      <c r="B101" s="5" t="s">
        <v>3034</v>
      </c>
      <c r="C101" s="5" t="s">
        <v>3035</v>
      </c>
      <c r="D101" s="5" t="s">
        <v>3115</v>
      </c>
      <c r="E101" s="5" t="s">
        <v>3116</v>
      </c>
      <c r="F101" s="5" t="s">
        <v>54</v>
      </c>
      <c r="G101" s="5" t="s">
        <v>64</v>
      </c>
      <c r="H101" s="5">
        <v>0.1</v>
      </c>
      <c r="I101" s="13">
        <v>64</v>
      </c>
      <c r="J101" s="5"/>
      <c r="K101" s="13"/>
      <c r="L101" s="13"/>
      <c r="M101" s="13"/>
      <c r="N101" s="13"/>
      <c r="O101" s="13"/>
      <c r="P101" s="13"/>
      <c r="Q101" s="13"/>
      <c r="R101" s="91">
        <v>0.9</v>
      </c>
      <c r="S101" s="92"/>
    </row>
    <row r="102" s="17" customFormat="1" spans="1:19">
      <c r="A102" s="88">
        <v>97</v>
      </c>
      <c r="B102" s="5" t="s">
        <v>3034</v>
      </c>
      <c r="C102" s="5" t="s">
        <v>3035</v>
      </c>
      <c r="D102" s="5" t="s">
        <v>3115</v>
      </c>
      <c r="E102" s="5" t="s">
        <v>3116</v>
      </c>
      <c r="F102" s="5" t="s">
        <v>351</v>
      </c>
      <c r="G102" s="5" t="s">
        <v>618</v>
      </c>
      <c r="H102" s="5">
        <v>0.1</v>
      </c>
      <c r="I102" s="13">
        <v>52</v>
      </c>
      <c r="J102" s="5"/>
      <c r="K102" s="13"/>
      <c r="L102" s="13"/>
      <c r="M102" s="13"/>
      <c r="N102" s="13"/>
      <c r="O102" s="13"/>
      <c r="P102" s="13"/>
      <c r="Q102" s="13"/>
      <c r="R102" s="91">
        <v>0.8</v>
      </c>
      <c r="S102" s="92"/>
    </row>
    <row r="103" s="17" customFormat="1" spans="1:19">
      <c r="A103" s="88">
        <v>98</v>
      </c>
      <c r="B103" s="5" t="s">
        <v>3034</v>
      </c>
      <c r="C103" s="5" t="s">
        <v>3035</v>
      </c>
      <c r="D103" s="5" t="s">
        <v>3117</v>
      </c>
      <c r="E103" s="5" t="s">
        <v>3118</v>
      </c>
      <c r="F103" s="5" t="s">
        <v>60</v>
      </c>
      <c r="G103" s="5" t="s">
        <v>154</v>
      </c>
      <c r="H103" s="5">
        <v>0.1</v>
      </c>
      <c r="I103" s="13">
        <v>80</v>
      </c>
      <c r="J103" s="5"/>
      <c r="K103" s="13"/>
      <c r="L103" s="13"/>
      <c r="M103" s="13"/>
      <c r="N103" s="13"/>
      <c r="O103" s="13"/>
      <c r="P103" s="13"/>
      <c r="Q103" s="13"/>
      <c r="R103" s="91">
        <v>1.2</v>
      </c>
      <c r="S103" s="92"/>
    </row>
    <row r="104" s="17" customFormat="1" spans="1:19">
      <c r="A104" s="88">
        <v>99</v>
      </c>
      <c r="B104" s="5" t="s">
        <v>3034</v>
      </c>
      <c r="C104" s="5" t="s">
        <v>3035</v>
      </c>
      <c r="D104" s="5" t="s">
        <v>3117</v>
      </c>
      <c r="E104" s="5" t="s">
        <v>3118</v>
      </c>
      <c r="F104" s="5" t="s">
        <v>154</v>
      </c>
      <c r="G104" s="5" t="s">
        <v>82</v>
      </c>
      <c r="H104" s="5">
        <v>0.1</v>
      </c>
      <c r="I104" s="13">
        <v>56</v>
      </c>
      <c r="J104" s="5"/>
      <c r="K104" s="13"/>
      <c r="L104" s="13"/>
      <c r="M104" s="13"/>
      <c r="N104" s="13"/>
      <c r="O104" s="13"/>
      <c r="P104" s="13"/>
      <c r="Q104" s="13"/>
      <c r="R104" s="91">
        <v>0.8</v>
      </c>
      <c r="S104" s="92"/>
    </row>
    <row r="105" s="17" customFormat="1" spans="1:19">
      <c r="A105" s="88">
        <v>100</v>
      </c>
      <c r="B105" s="5" t="s">
        <v>3034</v>
      </c>
      <c r="C105" s="5" t="s">
        <v>3035</v>
      </c>
      <c r="D105" s="5" t="s">
        <v>3117</v>
      </c>
      <c r="E105" s="5" t="s">
        <v>3118</v>
      </c>
      <c r="F105" s="5" t="s">
        <v>82</v>
      </c>
      <c r="G105" s="5" t="s">
        <v>186</v>
      </c>
      <c r="H105" s="5">
        <v>0.2</v>
      </c>
      <c r="I105" s="13">
        <v>104</v>
      </c>
      <c r="J105" s="5"/>
      <c r="K105" s="13"/>
      <c r="L105" s="13"/>
      <c r="M105" s="13"/>
      <c r="N105" s="13"/>
      <c r="O105" s="13"/>
      <c r="P105" s="13"/>
      <c r="Q105" s="13"/>
      <c r="R105" s="91">
        <v>1.5</v>
      </c>
      <c r="S105" s="92"/>
    </row>
    <row r="106" s="17" customFormat="1" spans="1:19">
      <c r="A106" s="88">
        <v>101</v>
      </c>
      <c r="B106" s="5" t="s">
        <v>3034</v>
      </c>
      <c r="C106" s="5" t="s">
        <v>3035</v>
      </c>
      <c r="D106" s="5" t="s">
        <v>3117</v>
      </c>
      <c r="E106" s="5" t="s">
        <v>3118</v>
      </c>
      <c r="F106" s="5" t="s">
        <v>186</v>
      </c>
      <c r="G106" s="5" t="s">
        <v>192</v>
      </c>
      <c r="H106" s="5">
        <v>0.1</v>
      </c>
      <c r="I106" s="13">
        <v>88</v>
      </c>
      <c r="J106" s="5"/>
      <c r="K106" s="13"/>
      <c r="L106" s="13"/>
      <c r="M106" s="13"/>
      <c r="N106" s="13"/>
      <c r="O106" s="13"/>
      <c r="P106" s="13"/>
      <c r="Q106" s="13"/>
      <c r="R106" s="91">
        <v>1.3</v>
      </c>
      <c r="S106" s="92"/>
    </row>
    <row r="107" s="17" customFormat="1" spans="1:19">
      <c r="A107" s="88">
        <v>102</v>
      </c>
      <c r="B107" s="5" t="s">
        <v>3034</v>
      </c>
      <c r="C107" s="5" t="s">
        <v>3035</v>
      </c>
      <c r="D107" s="5" t="s">
        <v>3117</v>
      </c>
      <c r="E107" s="5" t="s">
        <v>3118</v>
      </c>
      <c r="F107" s="5" t="s">
        <v>192</v>
      </c>
      <c r="G107" s="5" t="s">
        <v>72</v>
      </c>
      <c r="H107" s="5">
        <v>0.2</v>
      </c>
      <c r="I107" s="13">
        <v>124</v>
      </c>
      <c r="J107" s="5"/>
      <c r="K107" s="13"/>
      <c r="L107" s="13"/>
      <c r="M107" s="13"/>
      <c r="N107" s="13"/>
      <c r="O107" s="13"/>
      <c r="P107" s="13"/>
      <c r="Q107" s="13"/>
      <c r="R107" s="91">
        <v>1.8</v>
      </c>
      <c r="S107" s="92"/>
    </row>
    <row r="108" s="17" customFormat="1" spans="1:19">
      <c r="A108" s="88">
        <v>103</v>
      </c>
      <c r="B108" s="5" t="s">
        <v>3034</v>
      </c>
      <c r="C108" s="5" t="s">
        <v>3035</v>
      </c>
      <c r="D108" s="5" t="s">
        <v>3117</v>
      </c>
      <c r="E108" s="5" t="s">
        <v>3118</v>
      </c>
      <c r="F108" s="5" t="s">
        <v>72</v>
      </c>
      <c r="G108" s="5" t="s">
        <v>258</v>
      </c>
      <c r="H108" s="5">
        <v>0.1</v>
      </c>
      <c r="I108" s="13">
        <v>40</v>
      </c>
      <c r="J108" s="5"/>
      <c r="K108" s="13"/>
      <c r="L108" s="13"/>
      <c r="M108" s="13"/>
      <c r="N108" s="13"/>
      <c r="O108" s="13"/>
      <c r="P108" s="13"/>
      <c r="Q108" s="13"/>
      <c r="R108" s="91">
        <v>0.6</v>
      </c>
      <c r="S108" s="92"/>
    </row>
    <row r="109" spans="1:19">
      <c r="A109" s="88">
        <v>104</v>
      </c>
      <c r="B109" s="5" t="s">
        <v>3034</v>
      </c>
      <c r="C109" s="5" t="s">
        <v>3119</v>
      </c>
      <c r="D109" s="94" t="s">
        <v>3120</v>
      </c>
      <c r="E109" s="5" t="s">
        <v>3121</v>
      </c>
      <c r="F109" s="5" t="s">
        <v>100</v>
      </c>
      <c r="G109" s="5" t="s">
        <v>82</v>
      </c>
      <c r="H109" s="5">
        <v>0.5</v>
      </c>
      <c r="I109" s="13">
        <v>144</v>
      </c>
      <c r="J109" s="5"/>
      <c r="K109" s="13"/>
      <c r="L109" s="13"/>
      <c r="M109" s="13"/>
      <c r="N109" s="13"/>
      <c r="O109" s="13"/>
      <c r="P109" s="13"/>
      <c r="Q109" s="13"/>
      <c r="R109" s="91">
        <v>2.1</v>
      </c>
      <c r="S109" s="95"/>
    </row>
    <row r="110" spans="1:19">
      <c r="A110" s="88">
        <v>105</v>
      </c>
      <c r="B110" s="5" t="s">
        <v>3034</v>
      </c>
      <c r="C110" s="5" t="s">
        <v>3119</v>
      </c>
      <c r="D110" s="94" t="s">
        <v>3122</v>
      </c>
      <c r="E110" s="5" t="s">
        <v>3123</v>
      </c>
      <c r="F110" s="5" t="s">
        <v>75</v>
      </c>
      <c r="G110" s="5" t="s">
        <v>207</v>
      </c>
      <c r="H110" s="5">
        <v>1.2</v>
      </c>
      <c r="I110" s="5">
        <v>2008</v>
      </c>
      <c r="J110" s="5"/>
      <c r="K110" s="5">
        <v>2</v>
      </c>
      <c r="L110" s="5"/>
      <c r="M110" s="13"/>
      <c r="N110" s="13">
        <v>4</v>
      </c>
      <c r="O110" s="13"/>
      <c r="P110" s="13"/>
      <c r="Q110" s="13"/>
      <c r="R110" s="91">
        <v>29.5</v>
      </c>
      <c r="S110" s="95"/>
    </row>
    <row r="111" spans="1:19">
      <c r="A111" s="88">
        <v>106</v>
      </c>
      <c r="B111" s="5" t="s">
        <v>3034</v>
      </c>
      <c r="C111" s="5" t="s">
        <v>3119</v>
      </c>
      <c r="D111" s="94" t="s">
        <v>3122</v>
      </c>
      <c r="E111" s="5" t="s">
        <v>3123</v>
      </c>
      <c r="F111" s="5" t="s">
        <v>207</v>
      </c>
      <c r="G111" s="5" t="s">
        <v>1670</v>
      </c>
      <c r="H111" s="5">
        <v>2.1</v>
      </c>
      <c r="I111" s="5">
        <v>4000</v>
      </c>
      <c r="J111" s="5"/>
      <c r="K111" s="5">
        <v>2</v>
      </c>
      <c r="L111" s="5"/>
      <c r="M111" s="5"/>
      <c r="N111" s="5">
        <v>2</v>
      </c>
      <c r="O111" s="5"/>
      <c r="P111" s="5"/>
      <c r="Q111" s="5"/>
      <c r="R111" s="91">
        <v>58.3</v>
      </c>
      <c r="S111" s="95"/>
    </row>
    <row r="112" spans="1:19">
      <c r="A112" s="88">
        <v>107</v>
      </c>
      <c r="B112" s="5" t="s">
        <v>3034</v>
      </c>
      <c r="C112" s="5" t="s">
        <v>3119</v>
      </c>
      <c r="D112" s="94" t="s">
        <v>3124</v>
      </c>
      <c r="E112" s="5" t="s">
        <v>3125</v>
      </c>
      <c r="F112" s="5" t="s">
        <v>75</v>
      </c>
      <c r="G112" s="5" t="s">
        <v>635</v>
      </c>
      <c r="H112" s="5">
        <v>1.9</v>
      </c>
      <c r="I112" s="5">
        <v>392</v>
      </c>
      <c r="J112" s="5"/>
      <c r="K112" s="5">
        <v>6</v>
      </c>
      <c r="L112" s="5"/>
      <c r="M112" s="5"/>
      <c r="N112" s="5">
        <v>12</v>
      </c>
      <c r="O112" s="5"/>
      <c r="P112" s="5"/>
      <c r="Q112" s="5"/>
      <c r="R112" s="91">
        <v>6.8</v>
      </c>
      <c r="S112" s="95"/>
    </row>
    <row r="113" spans="1:19">
      <c r="A113" s="88">
        <v>108</v>
      </c>
      <c r="B113" s="5" t="s">
        <v>3034</v>
      </c>
      <c r="C113" s="5" t="s">
        <v>3119</v>
      </c>
      <c r="D113" s="94" t="s">
        <v>3126</v>
      </c>
      <c r="E113" s="5" t="s">
        <v>3127</v>
      </c>
      <c r="F113" s="5" t="s">
        <v>53</v>
      </c>
      <c r="G113" s="5" t="s">
        <v>64</v>
      </c>
      <c r="H113" s="5">
        <v>1.9</v>
      </c>
      <c r="I113" s="5">
        <v>388</v>
      </c>
      <c r="J113" s="5"/>
      <c r="K113" s="5">
        <v>2</v>
      </c>
      <c r="L113" s="5"/>
      <c r="M113" s="5"/>
      <c r="N113" s="5">
        <v>4</v>
      </c>
      <c r="O113" s="5"/>
      <c r="P113" s="5"/>
      <c r="Q113" s="5"/>
      <c r="R113" s="91">
        <v>6</v>
      </c>
      <c r="S113" s="95"/>
    </row>
    <row r="114" spans="1:19">
      <c r="A114" s="88">
        <v>109</v>
      </c>
      <c r="B114" s="5" t="s">
        <v>3034</v>
      </c>
      <c r="C114" s="5" t="s">
        <v>3119</v>
      </c>
      <c r="D114" s="94" t="s">
        <v>3128</v>
      </c>
      <c r="E114" s="5" t="s">
        <v>3129</v>
      </c>
      <c r="F114" s="5" t="s">
        <v>53</v>
      </c>
      <c r="G114" s="5" t="s">
        <v>263</v>
      </c>
      <c r="H114" s="5">
        <v>2.7</v>
      </c>
      <c r="I114" s="5">
        <v>1480</v>
      </c>
      <c r="J114" s="5"/>
      <c r="K114" s="5">
        <v>8</v>
      </c>
      <c r="L114" s="5"/>
      <c r="M114" s="5"/>
      <c r="N114" s="5">
        <v>4</v>
      </c>
      <c r="O114" s="5"/>
      <c r="P114" s="5"/>
      <c r="Q114" s="5"/>
      <c r="R114" s="91">
        <v>22.7</v>
      </c>
      <c r="S114" s="95"/>
    </row>
    <row r="115" spans="1:19">
      <c r="A115" s="88">
        <v>110</v>
      </c>
      <c r="B115" s="5" t="s">
        <v>3034</v>
      </c>
      <c r="C115" s="5" t="s">
        <v>3119</v>
      </c>
      <c r="D115" s="94" t="s">
        <v>3128</v>
      </c>
      <c r="E115" s="5" t="s">
        <v>3129</v>
      </c>
      <c r="F115" s="5" t="s">
        <v>143</v>
      </c>
      <c r="G115" s="5" t="s">
        <v>173</v>
      </c>
      <c r="H115" s="5">
        <v>0.5</v>
      </c>
      <c r="I115" s="5">
        <v>148</v>
      </c>
      <c r="J115" s="5"/>
      <c r="K115" s="5">
        <v>1</v>
      </c>
      <c r="L115" s="5">
        <v>8</v>
      </c>
      <c r="M115" s="5"/>
      <c r="N115" s="5">
        <v>2</v>
      </c>
      <c r="O115" s="5"/>
      <c r="P115" s="5"/>
      <c r="Q115" s="5"/>
      <c r="R115" s="91">
        <v>2.3</v>
      </c>
      <c r="S115" s="95"/>
    </row>
    <row r="116" spans="1:19">
      <c r="A116" s="88">
        <v>111</v>
      </c>
      <c r="B116" s="5" t="s">
        <v>3034</v>
      </c>
      <c r="C116" s="5" t="s">
        <v>3119</v>
      </c>
      <c r="D116" s="94" t="s">
        <v>3130</v>
      </c>
      <c r="E116" s="5" t="s">
        <v>3131</v>
      </c>
      <c r="F116" s="5" t="s">
        <v>100</v>
      </c>
      <c r="G116" s="5" t="s">
        <v>124</v>
      </c>
      <c r="H116" s="5">
        <v>3</v>
      </c>
      <c r="I116" s="5">
        <v>240</v>
      </c>
      <c r="J116" s="5"/>
      <c r="K116" s="5">
        <v>8</v>
      </c>
      <c r="L116" s="5">
        <v>20</v>
      </c>
      <c r="M116" s="5"/>
      <c r="N116" s="5">
        <v>12</v>
      </c>
      <c r="O116" s="5"/>
      <c r="P116" s="5"/>
      <c r="Q116" s="5"/>
      <c r="R116" s="91">
        <v>4.9</v>
      </c>
      <c r="S116" s="95"/>
    </row>
    <row r="117" spans="1:19">
      <c r="A117" s="88">
        <v>112</v>
      </c>
      <c r="B117" s="5" t="s">
        <v>3034</v>
      </c>
      <c r="C117" s="5" t="s">
        <v>3119</v>
      </c>
      <c r="D117" s="94" t="s">
        <v>3132</v>
      </c>
      <c r="E117" s="5" t="s">
        <v>3133</v>
      </c>
      <c r="F117" s="5" t="s">
        <v>100</v>
      </c>
      <c r="G117" s="5" t="s">
        <v>187</v>
      </c>
      <c r="H117" s="5">
        <v>2.5</v>
      </c>
      <c r="I117" s="5">
        <v>1044</v>
      </c>
      <c r="J117" s="5"/>
      <c r="K117" s="5">
        <v>6</v>
      </c>
      <c r="L117" s="5"/>
      <c r="M117" s="5"/>
      <c r="N117" s="5">
        <v>4</v>
      </c>
      <c r="O117" s="5"/>
      <c r="P117" s="5"/>
      <c r="Q117" s="5"/>
      <c r="R117" s="91">
        <v>16.1</v>
      </c>
      <c r="S117" s="95"/>
    </row>
    <row r="118" spans="1:19">
      <c r="A118" s="88">
        <v>113</v>
      </c>
      <c r="B118" s="5" t="s">
        <v>3034</v>
      </c>
      <c r="C118" s="5" t="s">
        <v>3119</v>
      </c>
      <c r="D118" s="94" t="s">
        <v>3134</v>
      </c>
      <c r="E118" s="5" t="s">
        <v>1525</v>
      </c>
      <c r="F118" s="5" t="s">
        <v>100</v>
      </c>
      <c r="G118" s="5" t="s">
        <v>635</v>
      </c>
      <c r="H118" s="5">
        <v>2.1</v>
      </c>
      <c r="I118" s="5">
        <v>776</v>
      </c>
      <c r="J118" s="5"/>
      <c r="K118" s="5">
        <v>8</v>
      </c>
      <c r="L118" s="5"/>
      <c r="M118" s="5"/>
      <c r="N118" s="5">
        <v>16</v>
      </c>
      <c r="O118" s="5"/>
      <c r="P118" s="5"/>
      <c r="Q118" s="5"/>
      <c r="R118" s="91">
        <v>12.7</v>
      </c>
      <c r="S118" s="95"/>
    </row>
    <row r="119" spans="1:19">
      <c r="A119" s="88">
        <v>114</v>
      </c>
      <c r="B119" s="5" t="s">
        <v>3034</v>
      </c>
      <c r="C119" s="5" t="s">
        <v>3119</v>
      </c>
      <c r="D119" s="94" t="s">
        <v>3134</v>
      </c>
      <c r="E119" s="5" t="s">
        <v>1525</v>
      </c>
      <c r="F119" s="5" t="s">
        <v>65</v>
      </c>
      <c r="G119" s="5" t="s">
        <v>2518</v>
      </c>
      <c r="H119" s="5">
        <v>2.9</v>
      </c>
      <c r="I119" s="5">
        <v>844</v>
      </c>
      <c r="J119" s="5"/>
      <c r="K119" s="5">
        <v>4</v>
      </c>
      <c r="L119" s="5"/>
      <c r="M119" s="5"/>
      <c r="N119" s="5">
        <v>8</v>
      </c>
      <c r="O119" s="5"/>
      <c r="P119" s="5"/>
      <c r="Q119" s="5"/>
      <c r="R119" s="91">
        <v>13</v>
      </c>
      <c r="S119" s="95"/>
    </row>
    <row r="120" s="17" customFormat="1" spans="1:19">
      <c r="A120" s="88">
        <v>115</v>
      </c>
      <c r="B120" s="5" t="s">
        <v>3034</v>
      </c>
      <c r="C120" s="5" t="s">
        <v>3135</v>
      </c>
      <c r="D120" s="5" t="s">
        <v>3136</v>
      </c>
      <c r="E120" s="5" t="s">
        <v>1104</v>
      </c>
      <c r="F120" s="5" t="s">
        <v>100</v>
      </c>
      <c r="G120" s="5" t="s">
        <v>618</v>
      </c>
      <c r="H120" s="5">
        <v>2.4</v>
      </c>
      <c r="I120" s="13"/>
      <c r="J120" s="5"/>
      <c r="K120" s="13">
        <v>8</v>
      </c>
      <c r="L120" s="13"/>
      <c r="M120" s="13"/>
      <c r="N120" s="13">
        <v>2</v>
      </c>
      <c r="O120" s="13"/>
      <c r="P120" s="13"/>
      <c r="Q120" s="13"/>
      <c r="R120" s="91">
        <v>1.2</v>
      </c>
      <c r="S120" s="92"/>
    </row>
    <row r="121" s="17" customFormat="1" spans="1:19">
      <c r="A121" s="88">
        <v>116</v>
      </c>
      <c r="B121" s="5" t="s">
        <v>3034</v>
      </c>
      <c r="C121" s="5" t="s">
        <v>3135</v>
      </c>
      <c r="D121" s="5" t="s">
        <v>3137</v>
      </c>
      <c r="E121" s="5" t="s">
        <v>3138</v>
      </c>
      <c r="F121" s="5" t="s">
        <v>100</v>
      </c>
      <c r="G121" s="5" t="s">
        <v>83</v>
      </c>
      <c r="H121" s="5">
        <v>1.4</v>
      </c>
      <c r="I121" s="13"/>
      <c r="J121" s="5"/>
      <c r="K121" s="13">
        <v>4</v>
      </c>
      <c r="L121" s="13">
        <v>7</v>
      </c>
      <c r="M121" s="13"/>
      <c r="N121" s="13"/>
      <c r="O121" s="13"/>
      <c r="P121" s="13"/>
      <c r="Q121" s="13"/>
      <c r="R121" s="91">
        <v>0.6</v>
      </c>
      <c r="S121" s="92"/>
    </row>
    <row r="122" s="17" customFormat="1" spans="1:19">
      <c r="A122" s="88">
        <v>117</v>
      </c>
      <c r="B122" s="5" t="s">
        <v>3034</v>
      </c>
      <c r="C122" s="5" t="s">
        <v>3135</v>
      </c>
      <c r="D122" s="5" t="s">
        <v>3139</v>
      </c>
      <c r="E122" s="5" t="s">
        <v>3140</v>
      </c>
      <c r="F122" s="5" t="s">
        <v>100</v>
      </c>
      <c r="G122" s="5" t="s">
        <v>72</v>
      </c>
      <c r="H122" s="5">
        <v>1</v>
      </c>
      <c r="I122" s="5"/>
      <c r="J122" s="5"/>
      <c r="K122" s="5">
        <v>5</v>
      </c>
      <c r="L122" s="5">
        <v>7</v>
      </c>
      <c r="M122" s="5"/>
      <c r="N122" s="5"/>
      <c r="O122" s="5"/>
      <c r="P122" s="5"/>
      <c r="Q122" s="5"/>
      <c r="R122" s="91">
        <v>0.7</v>
      </c>
      <c r="S122" s="92"/>
    </row>
    <row r="123" s="17" customFormat="1" spans="1:19">
      <c r="A123" s="88">
        <v>118</v>
      </c>
      <c r="B123" s="5" t="s">
        <v>3034</v>
      </c>
      <c r="C123" s="5" t="s">
        <v>3135</v>
      </c>
      <c r="D123" s="5" t="s">
        <v>3141</v>
      </c>
      <c r="E123" s="5" t="s">
        <v>3142</v>
      </c>
      <c r="F123" s="5" t="s">
        <v>100</v>
      </c>
      <c r="G123" s="5" t="s">
        <v>82</v>
      </c>
      <c r="H123" s="5">
        <v>0.5</v>
      </c>
      <c r="I123" s="5"/>
      <c r="J123" s="5"/>
      <c r="K123" s="5">
        <v>3</v>
      </c>
      <c r="L123" s="5">
        <v>7</v>
      </c>
      <c r="M123" s="5"/>
      <c r="N123" s="5"/>
      <c r="O123" s="5"/>
      <c r="P123" s="5"/>
      <c r="Q123" s="5"/>
      <c r="R123" s="91">
        <v>0.4</v>
      </c>
      <c r="S123" s="92"/>
    </row>
    <row r="124" s="17" customFormat="1" spans="1:19">
      <c r="A124" s="88">
        <v>119</v>
      </c>
      <c r="B124" s="5" t="s">
        <v>3034</v>
      </c>
      <c r="C124" s="5" t="s">
        <v>3135</v>
      </c>
      <c r="D124" s="5" t="s">
        <v>3143</v>
      </c>
      <c r="E124" s="5" t="s">
        <v>3144</v>
      </c>
      <c r="F124" s="5" t="s">
        <v>100</v>
      </c>
      <c r="G124" s="5" t="s">
        <v>192</v>
      </c>
      <c r="H124" s="5">
        <v>0.8</v>
      </c>
      <c r="I124" s="5"/>
      <c r="J124" s="5"/>
      <c r="K124" s="5">
        <v>5</v>
      </c>
      <c r="L124" s="5">
        <v>7</v>
      </c>
      <c r="M124" s="5"/>
      <c r="N124" s="5"/>
      <c r="O124" s="5"/>
      <c r="P124" s="5"/>
      <c r="Q124" s="5"/>
      <c r="R124" s="91">
        <v>0.7</v>
      </c>
      <c r="S124" s="92"/>
    </row>
    <row r="125" s="17" customFormat="1" spans="1:19">
      <c r="A125" s="88">
        <v>120</v>
      </c>
      <c r="B125" s="5" t="s">
        <v>3034</v>
      </c>
      <c r="C125" s="5" t="s">
        <v>3135</v>
      </c>
      <c r="D125" s="5" t="s">
        <v>3145</v>
      </c>
      <c r="E125" s="5" t="s">
        <v>3146</v>
      </c>
      <c r="F125" s="5" t="s">
        <v>100</v>
      </c>
      <c r="G125" s="5" t="s">
        <v>82</v>
      </c>
      <c r="H125" s="5">
        <v>0.5</v>
      </c>
      <c r="I125" s="5"/>
      <c r="J125" s="5"/>
      <c r="K125" s="5">
        <v>2</v>
      </c>
      <c r="L125" s="5"/>
      <c r="M125" s="5"/>
      <c r="N125" s="5"/>
      <c r="O125" s="5"/>
      <c r="P125" s="5"/>
      <c r="Q125" s="5"/>
      <c r="R125" s="91">
        <v>0.3</v>
      </c>
      <c r="S125" s="92"/>
    </row>
    <row r="126" s="17" customFormat="1" spans="1:19">
      <c r="A126" s="88">
        <v>121</v>
      </c>
      <c r="B126" s="5" t="s">
        <v>3034</v>
      </c>
      <c r="C126" s="5" t="s">
        <v>3135</v>
      </c>
      <c r="D126" s="5" t="s">
        <v>3147</v>
      </c>
      <c r="E126" s="5" t="s">
        <v>3148</v>
      </c>
      <c r="F126" s="5" t="s">
        <v>100</v>
      </c>
      <c r="G126" s="5" t="s">
        <v>163</v>
      </c>
      <c r="H126" s="5">
        <v>1.2</v>
      </c>
      <c r="I126" s="5">
        <v>32</v>
      </c>
      <c r="J126" s="5"/>
      <c r="K126" s="5">
        <v>7</v>
      </c>
      <c r="L126" s="5">
        <v>7</v>
      </c>
      <c r="M126" s="5"/>
      <c r="N126" s="5"/>
      <c r="O126" s="5"/>
      <c r="P126" s="5"/>
      <c r="Q126" s="5"/>
      <c r="R126" s="91">
        <v>1.5</v>
      </c>
      <c r="S126" s="92"/>
    </row>
    <row r="127" s="17" customFormat="1" spans="1:19">
      <c r="A127" s="88">
        <v>122</v>
      </c>
      <c r="B127" s="5" t="s">
        <v>3034</v>
      </c>
      <c r="C127" s="5" t="s">
        <v>3135</v>
      </c>
      <c r="D127" s="5" t="s">
        <v>3149</v>
      </c>
      <c r="E127" s="5" t="s">
        <v>3150</v>
      </c>
      <c r="F127" s="5" t="s">
        <v>100</v>
      </c>
      <c r="G127" s="5" t="s">
        <v>192</v>
      </c>
      <c r="H127" s="5">
        <v>0.8</v>
      </c>
      <c r="I127" s="5">
        <v>100</v>
      </c>
      <c r="J127" s="5"/>
      <c r="K127" s="5">
        <v>5</v>
      </c>
      <c r="L127" s="5">
        <v>7</v>
      </c>
      <c r="M127" s="5"/>
      <c r="N127" s="5"/>
      <c r="O127" s="5"/>
      <c r="P127" s="5"/>
      <c r="Q127" s="5"/>
      <c r="R127" s="91">
        <v>2.2</v>
      </c>
      <c r="S127" s="92"/>
    </row>
    <row r="128" s="17" customFormat="1" spans="1:19">
      <c r="A128" s="88">
        <v>123</v>
      </c>
      <c r="B128" s="5" t="s">
        <v>3034</v>
      </c>
      <c r="C128" s="5" t="s">
        <v>3135</v>
      </c>
      <c r="D128" s="5" t="s">
        <v>3151</v>
      </c>
      <c r="E128" s="5" t="s">
        <v>3152</v>
      </c>
      <c r="F128" s="5" t="s">
        <v>100</v>
      </c>
      <c r="G128" s="5" t="s">
        <v>82</v>
      </c>
      <c r="H128" s="5">
        <v>0.5</v>
      </c>
      <c r="I128" s="5"/>
      <c r="J128" s="5"/>
      <c r="K128" s="5">
        <v>3</v>
      </c>
      <c r="L128" s="5">
        <v>7</v>
      </c>
      <c r="M128" s="5"/>
      <c r="N128" s="5"/>
      <c r="O128" s="5"/>
      <c r="P128" s="5"/>
      <c r="Q128" s="5"/>
      <c r="R128" s="91">
        <v>0.4</v>
      </c>
      <c r="S128" s="92"/>
    </row>
    <row r="129" s="17" customFormat="1" spans="1:19">
      <c r="A129" s="88">
        <v>124</v>
      </c>
      <c r="B129" s="5" t="s">
        <v>3034</v>
      </c>
      <c r="C129" s="5" t="s">
        <v>3135</v>
      </c>
      <c r="D129" s="5" t="s">
        <v>3153</v>
      </c>
      <c r="E129" s="5" t="s">
        <v>3154</v>
      </c>
      <c r="F129" s="5" t="s">
        <v>100</v>
      </c>
      <c r="G129" s="5" t="s">
        <v>112</v>
      </c>
      <c r="H129" s="5">
        <v>0.6</v>
      </c>
      <c r="I129" s="5"/>
      <c r="J129" s="5"/>
      <c r="K129" s="5">
        <v>5</v>
      </c>
      <c r="L129" s="5">
        <v>7</v>
      </c>
      <c r="M129" s="5"/>
      <c r="N129" s="5"/>
      <c r="O129" s="5"/>
      <c r="P129" s="5"/>
      <c r="Q129" s="5"/>
      <c r="R129" s="91">
        <v>0.7</v>
      </c>
      <c r="S129" s="92"/>
    </row>
    <row r="130" s="17" customFormat="1" spans="1:19">
      <c r="A130" s="88">
        <v>125</v>
      </c>
      <c r="B130" s="5" t="s">
        <v>3034</v>
      </c>
      <c r="C130" s="5" t="s">
        <v>3135</v>
      </c>
      <c r="D130" s="5" t="s">
        <v>3155</v>
      </c>
      <c r="E130" s="5" t="s">
        <v>3156</v>
      </c>
      <c r="F130" s="5" t="s">
        <v>100</v>
      </c>
      <c r="G130" s="5" t="s">
        <v>79</v>
      </c>
      <c r="H130" s="5">
        <v>0.9</v>
      </c>
      <c r="I130" s="5"/>
      <c r="J130" s="5"/>
      <c r="K130" s="5">
        <v>5</v>
      </c>
      <c r="L130" s="5">
        <v>7</v>
      </c>
      <c r="M130" s="5"/>
      <c r="N130" s="5"/>
      <c r="O130" s="5"/>
      <c r="P130" s="5"/>
      <c r="Q130" s="5"/>
      <c r="R130" s="91">
        <v>0.7</v>
      </c>
      <c r="S130" s="92"/>
    </row>
    <row r="131" s="17" customFormat="1" spans="1:19">
      <c r="A131" s="88">
        <v>126</v>
      </c>
      <c r="B131" s="5" t="s">
        <v>3034</v>
      </c>
      <c r="C131" s="5" t="s">
        <v>3135</v>
      </c>
      <c r="D131" s="5" t="s">
        <v>3157</v>
      </c>
      <c r="E131" s="5" t="s">
        <v>3158</v>
      </c>
      <c r="F131" s="5" t="s">
        <v>100</v>
      </c>
      <c r="G131" s="5" t="s">
        <v>186</v>
      </c>
      <c r="H131" s="5">
        <v>0.7</v>
      </c>
      <c r="I131" s="5"/>
      <c r="J131" s="5"/>
      <c r="K131" s="5">
        <v>4</v>
      </c>
      <c r="L131" s="5">
        <v>7</v>
      </c>
      <c r="M131" s="5"/>
      <c r="N131" s="5"/>
      <c r="O131" s="5"/>
      <c r="P131" s="5"/>
      <c r="Q131" s="5"/>
      <c r="R131" s="91">
        <v>0.6</v>
      </c>
      <c r="S131" s="92"/>
    </row>
    <row r="132" s="17" customFormat="1" spans="1:19">
      <c r="A132" s="88">
        <v>127</v>
      </c>
      <c r="B132" s="5" t="s">
        <v>3034</v>
      </c>
      <c r="C132" s="5" t="s">
        <v>3135</v>
      </c>
      <c r="D132" s="5" t="s">
        <v>3159</v>
      </c>
      <c r="E132" s="5" t="s">
        <v>3160</v>
      </c>
      <c r="F132" s="5" t="s">
        <v>100</v>
      </c>
      <c r="G132" s="5" t="s">
        <v>106</v>
      </c>
      <c r="H132" s="5">
        <v>1.5</v>
      </c>
      <c r="I132" s="5">
        <v>700</v>
      </c>
      <c r="J132" s="5"/>
      <c r="K132" s="5">
        <v>7</v>
      </c>
      <c r="L132" s="5">
        <v>7</v>
      </c>
      <c r="M132" s="5"/>
      <c r="N132" s="5"/>
      <c r="O132" s="5"/>
      <c r="P132" s="5"/>
      <c r="Q132" s="5"/>
      <c r="R132" s="91">
        <v>11.2</v>
      </c>
      <c r="S132" s="92"/>
    </row>
    <row r="133" s="17" customFormat="1" spans="1:19">
      <c r="A133" s="88">
        <v>128</v>
      </c>
      <c r="B133" s="5" t="s">
        <v>3034</v>
      </c>
      <c r="C133" s="5" t="s">
        <v>3135</v>
      </c>
      <c r="D133" s="5" t="s">
        <v>3161</v>
      </c>
      <c r="E133" s="5" t="s">
        <v>3162</v>
      </c>
      <c r="F133" s="5" t="s">
        <v>100</v>
      </c>
      <c r="G133" s="5" t="s">
        <v>82</v>
      </c>
      <c r="H133" s="5">
        <v>0.5</v>
      </c>
      <c r="I133" s="5"/>
      <c r="J133" s="5"/>
      <c r="K133" s="5">
        <v>5</v>
      </c>
      <c r="L133" s="5"/>
      <c r="M133" s="5"/>
      <c r="N133" s="5"/>
      <c r="O133" s="5"/>
      <c r="P133" s="5"/>
      <c r="Q133" s="5"/>
      <c r="R133" s="91">
        <v>0.7</v>
      </c>
      <c r="S133" s="92"/>
    </row>
    <row r="134" s="17" customFormat="1" spans="1:19">
      <c r="A134" s="88">
        <v>129</v>
      </c>
      <c r="B134" s="5" t="s">
        <v>3034</v>
      </c>
      <c r="C134" s="5" t="s">
        <v>3135</v>
      </c>
      <c r="D134" s="5" t="s">
        <v>3163</v>
      </c>
      <c r="E134" s="5" t="s">
        <v>887</v>
      </c>
      <c r="F134" s="5" t="s">
        <v>100</v>
      </c>
      <c r="G134" s="5" t="s">
        <v>186</v>
      </c>
      <c r="H134" s="5">
        <v>0.7</v>
      </c>
      <c r="I134" s="5"/>
      <c r="J134" s="5"/>
      <c r="K134" s="5">
        <v>5</v>
      </c>
      <c r="L134" s="5"/>
      <c r="M134" s="5"/>
      <c r="N134" s="5"/>
      <c r="O134" s="5"/>
      <c r="P134" s="5"/>
      <c r="Q134" s="5"/>
      <c r="R134" s="91">
        <v>0.7</v>
      </c>
      <c r="S134" s="92"/>
    </row>
    <row r="135" s="17" customFormat="1" spans="1:19">
      <c r="A135" s="88">
        <v>130</v>
      </c>
      <c r="B135" s="5" t="s">
        <v>3034</v>
      </c>
      <c r="C135" s="5" t="s">
        <v>3135</v>
      </c>
      <c r="D135" s="5" t="s">
        <v>3164</v>
      </c>
      <c r="E135" s="5" t="s">
        <v>3165</v>
      </c>
      <c r="F135" s="5" t="s">
        <v>100</v>
      </c>
      <c r="G135" s="5" t="s">
        <v>112</v>
      </c>
      <c r="H135" s="5">
        <v>0.6</v>
      </c>
      <c r="I135" s="5"/>
      <c r="J135" s="5"/>
      <c r="K135" s="5">
        <v>4</v>
      </c>
      <c r="L135" s="5"/>
      <c r="M135" s="5"/>
      <c r="N135" s="5"/>
      <c r="O135" s="5"/>
      <c r="P135" s="5"/>
      <c r="Q135" s="5"/>
      <c r="R135" s="91">
        <v>0.6</v>
      </c>
      <c r="S135" s="92"/>
    </row>
    <row r="136" s="17" customFormat="1" spans="1:19">
      <c r="A136" s="88">
        <v>131</v>
      </c>
      <c r="B136" s="5" t="s">
        <v>3034</v>
      </c>
      <c r="C136" s="5" t="s">
        <v>3135</v>
      </c>
      <c r="D136" s="5" t="s">
        <v>3166</v>
      </c>
      <c r="E136" s="5" t="s">
        <v>3167</v>
      </c>
      <c r="F136" s="5" t="s">
        <v>100</v>
      </c>
      <c r="G136" s="5" t="s">
        <v>72</v>
      </c>
      <c r="H136" s="5">
        <v>1</v>
      </c>
      <c r="I136" s="5"/>
      <c r="J136" s="5"/>
      <c r="K136" s="5">
        <v>7</v>
      </c>
      <c r="L136" s="5"/>
      <c r="M136" s="5"/>
      <c r="N136" s="5"/>
      <c r="O136" s="5"/>
      <c r="P136" s="5"/>
      <c r="Q136" s="5"/>
      <c r="R136" s="91">
        <v>1</v>
      </c>
      <c r="S136" s="92"/>
    </row>
    <row r="137" s="17" customFormat="1" spans="1:19">
      <c r="A137" s="88">
        <v>132</v>
      </c>
      <c r="B137" s="5" t="s">
        <v>3034</v>
      </c>
      <c r="C137" s="5" t="s">
        <v>3135</v>
      </c>
      <c r="D137" s="5" t="s">
        <v>3168</v>
      </c>
      <c r="E137" s="5" t="s">
        <v>3169</v>
      </c>
      <c r="F137" s="5" t="s">
        <v>100</v>
      </c>
      <c r="G137" s="5" t="s">
        <v>82</v>
      </c>
      <c r="H137" s="5">
        <v>0.5</v>
      </c>
      <c r="I137" s="5"/>
      <c r="J137" s="5"/>
      <c r="K137" s="5">
        <v>3</v>
      </c>
      <c r="L137" s="5">
        <v>14</v>
      </c>
      <c r="M137" s="5"/>
      <c r="N137" s="5"/>
      <c r="O137" s="5"/>
      <c r="P137" s="5"/>
      <c r="Q137" s="5"/>
      <c r="R137" s="91">
        <v>0.5</v>
      </c>
      <c r="S137" s="92"/>
    </row>
    <row r="138" s="17" customFormat="1" spans="1:19">
      <c r="A138" s="88">
        <v>133</v>
      </c>
      <c r="B138" s="5" t="s">
        <v>3034</v>
      </c>
      <c r="C138" s="5" t="s">
        <v>3135</v>
      </c>
      <c r="D138" s="5" t="s">
        <v>3170</v>
      </c>
      <c r="E138" s="5" t="s">
        <v>3171</v>
      </c>
      <c r="F138" s="5" t="s">
        <v>100</v>
      </c>
      <c r="G138" s="5" t="s">
        <v>82</v>
      </c>
      <c r="H138" s="5">
        <v>0.5</v>
      </c>
      <c r="I138" s="5"/>
      <c r="J138" s="5"/>
      <c r="K138" s="5">
        <v>2</v>
      </c>
      <c r="L138" s="5"/>
      <c r="M138" s="5"/>
      <c r="N138" s="5"/>
      <c r="O138" s="5"/>
      <c r="P138" s="5"/>
      <c r="Q138" s="5"/>
      <c r="R138" s="91">
        <v>0.3</v>
      </c>
      <c r="S138" s="92"/>
    </row>
    <row r="139" s="17" customFormat="1" spans="1:19">
      <c r="A139" s="88">
        <v>134</v>
      </c>
      <c r="B139" s="5" t="s">
        <v>3034</v>
      </c>
      <c r="C139" s="5" t="s">
        <v>3135</v>
      </c>
      <c r="D139" s="5" t="s">
        <v>3172</v>
      </c>
      <c r="E139" s="5" t="s">
        <v>3173</v>
      </c>
      <c r="F139" s="5" t="s">
        <v>100</v>
      </c>
      <c r="G139" s="5" t="s">
        <v>64</v>
      </c>
      <c r="H139" s="5">
        <v>2</v>
      </c>
      <c r="I139" s="5"/>
      <c r="J139" s="5"/>
      <c r="K139" s="5">
        <v>13</v>
      </c>
      <c r="L139" s="5"/>
      <c r="M139" s="5"/>
      <c r="N139" s="5"/>
      <c r="O139" s="5"/>
      <c r="P139" s="5"/>
      <c r="Q139" s="5"/>
      <c r="R139" s="91">
        <v>1.9</v>
      </c>
      <c r="S139" s="92"/>
    </row>
    <row r="140" s="17" customFormat="1" spans="1:19">
      <c r="A140" s="88">
        <v>135</v>
      </c>
      <c r="B140" s="5" t="s">
        <v>3034</v>
      </c>
      <c r="C140" s="5" t="s">
        <v>3174</v>
      </c>
      <c r="D140" s="5" t="s">
        <v>3175</v>
      </c>
      <c r="E140" s="13" t="s">
        <v>3176</v>
      </c>
      <c r="F140" s="5" t="s">
        <v>100</v>
      </c>
      <c r="G140" s="5" t="s">
        <v>72</v>
      </c>
      <c r="H140" s="5">
        <v>1</v>
      </c>
      <c r="I140" s="13">
        <v>432</v>
      </c>
      <c r="J140" s="5"/>
      <c r="K140" s="13">
        <v>6</v>
      </c>
      <c r="L140" s="13">
        <v>7</v>
      </c>
      <c r="M140" s="13"/>
      <c r="N140" s="13"/>
      <c r="O140" s="13"/>
      <c r="P140" s="13"/>
      <c r="Q140" s="13"/>
      <c r="R140" s="91">
        <v>7.2</v>
      </c>
      <c r="S140" s="92"/>
    </row>
    <row r="141" s="17" customFormat="1" spans="1:19">
      <c r="A141" s="88">
        <v>136</v>
      </c>
      <c r="B141" s="5" t="s">
        <v>3034</v>
      </c>
      <c r="C141" s="5" t="s">
        <v>3174</v>
      </c>
      <c r="D141" s="5" t="s">
        <v>3177</v>
      </c>
      <c r="E141" s="5" t="s">
        <v>3178</v>
      </c>
      <c r="F141" s="5" t="s">
        <v>100</v>
      </c>
      <c r="G141" s="5" t="s">
        <v>57</v>
      </c>
      <c r="H141" s="5">
        <v>1.3</v>
      </c>
      <c r="I141" s="5">
        <v>24</v>
      </c>
      <c r="J141" s="5"/>
      <c r="K141" s="5">
        <v>3</v>
      </c>
      <c r="L141" s="5"/>
      <c r="M141" s="5"/>
      <c r="N141" s="13"/>
      <c r="O141" s="13"/>
      <c r="P141" s="13"/>
      <c r="Q141" s="13"/>
      <c r="R141" s="91">
        <v>0.8</v>
      </c>
      <c r="S141" s="92"/>
    </row>
    <row r="142" s="17" customFormat="1" spans="1:19">
      <c r="A142" s="88">
        <v>137</v>
      </c>
      <c r="B142" s="5" t="s">
        <v>3034</v>
      </c>
      <c r="C142" s="5" t="s">
        <v>3174</v>
      </c>
      <c r="D142" s="5" t="s">
        <v>3179</v>
      </c>
      <c r="E142" s="5" t="s">
        <v>3180</v>
      </c>
      <c r="F142" s="5" t="s">
        <v>100</v>
      </c>
      <c r="G142" s="5" t="s">
        <v>258</v>
      </c>
      <c r="H142" s="5">
        <v>1.1</v>
      </c>
      <c r="I142" s="5">
        <v>100</v>
      </c>
      <c r="J142" s="5"/>
      <c r="K142" s="5">
        <v>6</v>
      </c>
      <c r="L142" s="5">
        <v>7</v>
      </c>
      <c r="M142" s="5"/>
      <c r="N142" s="5"/>
      <c r="O142" s="5"/>
      <c r="P142" s="5"/>
      <c r="Q142" s="5"/>
      <c r="R142" s="91">
        <v>2.3</v>
      </c>
      <c r="S142" s="92"/>
    </row>
    <row r="143" s="17" customFormat="1" spans="1:19">
      <c r="A143" s="88">
        <v>138</v>
      </c>
      <c r="B143" s="5" t="s">
        <v>3034</v>
      </c>
      <c r="C143" s="5" t="s">
        <v>3174</v>
      </c>
      <c r="D143" s="5" t="s">
        <v>3181</v>
      </c>
      <c r="E143" s="5" t="s">
        <v>3182</v>
      </c>
      <c r="F143" s="5" t="s">
        <v>100</v>
      </c>
      <c r="G143" s="5" t="s">
        <v>49</v>
      </c>
      <c r="H143" s="5">
        <v>2.2</v>
      </c>
      <c r="I143" s="5">
        <v>250</v>
      </c>
      <c r="J143" s="5"/>
      <c r="K143" s="5">
        <v>1</v>
      </c>
      <c r="L143" s="5">
        <v>7</v>
      </c>
      <c r="M143" s="5"/>
      <c r="N143" s="5"/>
      <c r="O143" s="5"/>
      <c r="P143" s="5"/>
      <c r="Q143" s="5"/>
      <c r="R143" s="91">
        <v>3.8</v>
      </c>
      <c r="S143" s="92"/>
    </row>
    <row r="144" s="17" customFormat="1" spans="1:19">
      <c r="A144" s="88">
        <v>139</v>
      </c>
      <c r="B144" s="5" t="s">
        <v>3034</v>
      </c>
      <c r="C144" s="5" t="s">
        <v>3174</v>
      </c>
      <c r="D144" s="5" t="s">
        <v>3183</v>
      </c>
      <c r="E144" s="5" t="s">
        <v>3184</v>
      </c>
      <c r="F144" s="5" t="s">
        <v>100</v>
      </c>
      <c r="G144" s="5" t="s">
        <v>192</v>
      </c>
      <c r="H144" s="5">
        <v>0.8</v>
      </c>
      <c r="I144" s="5">
        <v>32</v>
      </c>
      <c r="J144" s="5"/>
      <c r="K144" s="5">
        <v>3</v>
      </c>
      <c r="L144" s="5">
        <v>7</v>
      </c>
      <c r="M144" s="5"/>
      <c r="N144" s="5"/>
      <c r="O144" s="5"/>
      <c r="P144" s="5"/>
      <c r="Q144" s="5"/>
      <c r="R144" s="91">
        <v>0.9</v>
      </c>
      <c r="S144" s="92"/>
    </row>
    <row r="145" s="17" customFormat="1" spans="1:19">
      <c r="A145" s="88">
        <v>140</v>
      </c>
      <c r="B145" s="5" t="s">
        <v>3034</v>
      </c>
      <c r="C145" s="5" t="s">
        <v>3174</v>
      </c>
      <c r="D145" s="5" t="s">
        <v>3185</v>
      </c>
      <c r="E145" s="5" t="s">
        <v>3186</v>
      </c>
      <c r="F145" s="5" t="s">
        <v>100</v>
      </c>
      <c r="G145" s="5" t="s">
        <v>57</v>
      </c>
      <c r="H145" s="5">
        <v>1.3</v>
      </c>
      <c r="I145" s="5">
        <v>200</v>
      </c>
      <c r="J145" s="5"/>
      <c r="K145" s="5"/>
      <c r="L145" s="5"/>
      <c r="M145" s="5"/>
      <c r="N145" s="5"/>
      <c r="O145" s="5"/>
      <c r="P145" s="5"/>
      <c r="Q145" s="5"/>
      <c r="R145" s="91">
        <v>2.9</v>
      </c>
      <c r="S145" s="92"/>
    </row>
    <row r="146" s="17" customFormat="1" spans="1:19">
      <c r="A146" s="88">
        <v>141</v>
      </c>
      <c r="B146" s="5" t="s">
        <v>3034</v>
      </c>
      <c r="C146" s="5" t="s">
        <v>3174</v>
      </c>
      <c r="D146" s="5" t="s">
        <v>3187</v>
      </c>
      <c r="E146" s="5" t="s">
        <v>3188</v>
      </c>
      <c r="F146" s="5" t="s">
        <v>100</v>
      </c>
      <c r="G146" s="5" t="s">
        <v>106</v>
      </c>
      <c r="H146" s="5">
        <v>1.5</v>
      </c>
      <c r="I146" s="5">
        <v>700</v>
      </c>
      <c r="J146" s="5"/>
      <c r="K146" s="5">
        <v>3</v>
      </c>
      <c r="L146" s="5">
        <v>10</v>
      </c>
      <c r="M146" s="5"/>
      <c r="N146" s="5"/>
      <c r="O146" s="5"/>
      <c r="P146" s="5"/>
      <c r="Q146" s="5"/>
      <c r="R146" s="91">
        <v>10.6</v>
      </c>
      <c r="S146" s="92"/>
    </row>
    <row r="147" s="17" customFormat="1" spans="1:19">
      <c r="A147" s="88">
        <v>142</v>
      </c>
      <c r="B147" s="5" t="s">
        <v>3034</v>
      </c>
      <c r="C147" s="5" t="s">
        <v>3174</v>
      </c>
      <c r="D147" s="5" t="s">
        <v>3189</v>
      </c>
      <c r="E147" s="5" t="s">
        <v>2852</v>
      </c>
      <c r="F147" s="5" t="s">
        <v>100</v>
      </c>
      <c r="G147" s="5" t="s">
        <v>54</v>
      </c>
      <c r="H147" s="5">
        <v>1.9</v>
      </c>
      <c r="I147" s="5">
        <v>300</v>
      </c>
      <c r="J147" s="5"/>
      <c r="K147" s="5">
        <v>3</v>
      </c>
      <c r="L147" s="5">
        <v>7</v>
      </c>
      <c r="M147" s="5"/>
      <c r="N147" s="5"/>
      <c r="O147" s="5"/>
      <c r="P147" s="5"/>
      <c r="Q147" s="5"/>
      <c r="R147" s="91">
        <v>4.8</v>
      </c>
      <c r="S147" s="92"/>
    </row>
    <row r="148" s="17" customFormat="1" spans="1:19">
      <c r="A148" s="88">
        <v>143</v>
      </c>
      <c r="B148" s="5" t="s">
        <v>3034</v>
      </c>
      <c r="C148" s="5" t="s">
        <v>3174</v>
      </c>
      <c r="D148" s="96" t="s">
        <v>3190</v>
      </c>
      <c r="E148" s="5" t="s">
        <v>3191</v>
      </c>
      <c r="F148" s="5" t="s">
        <v>100</v>
      </c>
      <c r="G148" s="5" t="s">
        <v>79</v>
      </c>
      <c r="H148" s="5">
        <v>0.9</v>
      </c>
      <c r="I148" s="5">
        <v>120</v>
      </c>
      <c r="J148" s="5"/>
      <c r="K148" s="5">
        <v>2</v>
      </c>
      <c r="L148" s="5">
        <v>7</v>
      </c>
      <c r="M148" s="5"/>
      <c r="N148" s="5"/>
      <c r="O148" s="5"/>
      <c r="P148" s="5"/>
      <c r="Q148" s="5"/>
      <c r="R148" s="91">
        <v>2</v>
      </c>
      <c r="S148" s="92"/>
    </row>
    <row r="149" s="17" customFormat="1" spans="1:19">
      <c r="A149" s="88">
        <v>144</v>
      </c>
      <c r="B149" s="5" t="s">
        <v>3034</v>
      </c>
      <c r="C149" s="5" t="s">
        <v>3174</v>
      </c>
      <c r="D149" s="5" t="s">
        <v>3192</v>
      </c>
      <c r="E149" s="5" t="s">
        <v>3193</v>
      </c>
      <c r="F149" s="5" t="s">
        <v>187</v>
      </c>
      <c r="G149" s="5" t="s">
        <v>771</v>
      </c>
      <c r="H149" s="5">
        <v>2.5</v>
      </c>
      <c r="I149" s="5">
        <v>2450</v>
      </c>
      <c r="J149" s="5"/>
      <c r="K149" s="5">
        <v>6</v>
      </c>
      <c r="L149" s="5"/>
      <c r="M149" s="5"/>
      <c r="N149" s="5"/>
      <c r="O149" s="5"/>
      <c r="P149" s="5"/>
      <c r="Q149" s="5"/>
      <c r="R149" s="91">
        <v>36.4</v>
      </c>
      <c r="S149" s="92"/>
    </row>
    <row r="150" s="17" customFormat="1" spans="1:19">
      <c r="A150" s="88">
        <v>145</v>
      </c>
      <c r="B150" s="5" t="s">
        <v>3034</v>
      </c>
      <c r="C150" s="5" t="s">
        <v>3174</v>
      </c>
      <c r="D150" s="96" t="s">
        <v>3194</v>
      </c>
      <c r="E150" s="5" t="s">
        <v>3195</v>
      </c>
      <c r="F150" s="5" t="s">
        <v>75</v>
      </c>
      <c r="G150" s="5" t="s">
        <v>258</v>
      </c>
      <c r="H150" s="5">
        <v>0.9</v>
      </c>
      <c r="I150" s="5">
        <v>900</v>
      </c>
      <c r="J150" s="5"/>
      <c r="K150" s="5">
        <v>2</v>
      </c>
      <c r="L150" s="5"/>
      <c r="M150" s="5"/>
      <c r="N150" s="5"/>
      <c r="O150" s="5"/>
      <c r="P150" s="5"/>
      <c r="Q150" s="5"/>
      <c r="R150" s="91">
        <v>13.3</v>
      </c>
      <c r="S150" s="92"/>
    </row>
    <row r="151" s="17" customFormat="1" spans="1:19">
      <c r="A151" s="88">
        <v>146</v>
      </c>
      <c r="B151" s="5" t="s">
        <v>3034</v>
      </c>
      <c r="C151" s="5" t="s">
        <v>3174</v>
      </c>
      <c r="D151" s="5" t="s">
        <v>3196</v>
      </c>
      <c r="E151" s="5" t="s">
        <v>3197</v>
      </c>
      <c r="F151" s="5" t="s">
        <v>100</v>
      </c>
      <c r="G151" s="5" t="s">
        <v>996</v>
      </c>
      <c r="H151" s="5">
        <v>2.9</v>
      </c>
      <c r="I151" s="5">
        <v>1780</v>
      </c>
      <c r="J151" s="5"/>
      <c r="K151" s="5">
        <v>5</v>
      </c>
      <c r="L151" s="5"/>
      <c r="M151" s="5"/>
      <c r="N151" s="5">
        <v>2</v>
      </c>
      <c r="O151" s="5"/>
      <c r="P151" s="5"/>
      <c r="Q151" s="5"/>
      <c r="R151" s="91">
        <v>26.6</v>
      </c>
      <c r="S151" s="92"/>
    </row>
    <row r="152" s="17" customFormat="1" spans="1:19">
      <c r="A152" s="88">
        <v>147</v>
      </c>
      <c r="B152" s="5" t="s">
        <v>3034</v>
      </c>
      <c r="C152" s="5" t="s">
        <v>3174</v>
      </c>
      <c r="D152" s="5" t="s">
        <v>3196</v>
      </c>
      <c r="E152" s="5" t="s">
        <v>3197</v>
      </c>
      <c r="F152" s="5" t="s">
        <v>996</v>
      </c>
      <c r="G152" s="5" t="s">
        <v>1239</v>
      </c>
      <c r="H152" s="5">
        <v>1.7</v>
      </c>
      <c r="I152" s="5">
        <v>300</v>
      </c>
      <c r="J152" s="5"/>
      <c r="K152" s="5">
        <v>6</v>
      </c>
      <c r="L152" s="5"/>
      <c r="M152" s="5"/>
      <c r="N152" s="5"/>
      <c r="O152" s="5"/>
      <c r="P152" s="5"/>
      <c r="Q152" s="5"/>
      <c r="R152" s="91">
        <v>5.2</v>
      </c>
      <c r="S152" s="92"/>
    </row>
    <row r="153" s="17" customFormat="1" spans="1:19">
      <c r="A153" s="88">
        <v>148</v>
      </c>
      <c r="B153" s="5" t="s">
        <v>3034</v>
      </c>
      <c r="C153" s="5" t="s">
        <v>3174</v>
      </c>
      <c r="D153" s="5" t="s">
        <v>3198</v>
      </c>
      <c r="E153" s="5" t="s">
        <v>3199</v>
      </c>
      <c r="F153" s="5" t="s">
        <v>100</v>
      </c>
      <c r="G153" s="5" t="s">
        <v>124</v>
      </c>
      <c r="H153" s="5">
        <v>3</v>
      </c>
      <c r="I153" s="5">
        <v>550</v>
      </c>
      <c r="J153" s="5"/>
      <c r="K153" s="5">
        <v>4</v>
      </c>
      <c r="L153" s="5"/>
      <c r="M153" s="5"/>
      <c r="N153" s="5">
        <v>4</v>
      </c>
      <c r="O153" s="5"/>
      <c r="P153" s="5"/>
      <c r="Q153" s="5"/>
      <c r="R153" s="91">
        <v>8.6</v>
      </c>
      <c r="S153" s="92"/>
    </row>
    <row r="154" s="17" customFormat="1" spans="1:19">
      <c r="A154" s="88">
        <v>149</v>
      </c>
      <c r="B154" s="5" t="s">
        <v>3034</v>
      </c>
      <c r="C154" s="5" t="s">
        <v>3174</v>
      </c>
      <c r="D154" s="5" t="s">
        <v>3198</v>
      </c>
      <c r="E154" s="5" t="s">
        <v>3199</v>
      </c>
      <c r="F154" s="5" t="s">
        <v>124</v>
      </c>
      <c r="G154" s="5" t="s">
        <v>97</v>
      </c>
      <c r="H154" s="5">
        <v>3</v>
      </c>
      <c r="I154" s="5">
        <v>600</v>
      </c>
      <c r="J154" s="5"/>
      <c r="K154" s="5">
        <v>3</v>
      </c>
      <c r="L154" s="5"/>
      <c r="M154" s="5"/>
      <c r="N154" s="5"/>
      <c r="O154" s="5"/>
      <c r="P154" s="5"/>
      <c r="Q154" s="5"/>
      <c r="R154" s="91">
        <v>9.1</v>
      </c>
      <c r="S154" s="92"/>
    </row>
    <row r="155" s="17" customFormat="1" spans="1:19">
      <c r="A155" s="88">
        <v>150</v>
      </c>
      <c r="B155" s="5" t="s">
        <v>3034</v>
      </c>
      <c r="C155" s="5" t="s">
        <v>3174</v>
      </c>
      <c r="D155" s="5" t="s">
        <v>3198</v>
      </c>
      <c r="E155" s="5" t="s">
        <v>3199</v>
      </c>
      <c r="F155" s="5" t="s">
        <v>97</v>
      </c>
      <c r="G155" s="5" t="s">
        <v>3200</v>
      </c>
      <c r="H155" s="5">
        <v>1.3</v>
      </c>
      <c r="I155" s="5">
        <v>500</v>
      </c>
      <c r="J155" s="5"/>
      <c r="K155" s="5">
        <v>1</v>
      </c>
      <c r="L155" s="5"/>
      <c r="M155" s="5"/>
      <c r="N155" s="5"/>
      <c r="O155" s="5"/>
      <c r="P155" s="5"/>
      <c r="Q155" s="5"/>
      <c r="R155" s="91">
        <v>7.4</v>
      </c>
      <c r="S155" s="92"/>
    </row>
    <row r="156" s="17" customFormat="1" spans="1:19">
      <c r="A156" s="88">
        <v>151</v>
      </c>
      <c r="B156" s="5" t="s">
        <v>3034</v>
      </c>
      <c r="C156" s="5" t="s">
        <v>3174</v>
      </c>
      <c r="D156" s="5" t="s">
        <v>3201</v>
      </c>
      <c r="E156" s="5" t="s">
        <v>3202</v>
      </c>
      <c r="F156" s="5" t="s">
        <v>186</v>
      </c>
      <c r="G156" s="5" t="s">
        <v>255</v>
      </c>
      <c r="H156" s="5">
        <v>2</v>
      </c>
      <c r="I156" s="5">
        <v>800</v>
      </c>
      <c r="J156" s="5"/>
      <c r="K156" s="5">
        <v>6</v>
      </c>
      <c r="L156" s="5">
        <v>7</v>
      </c>
      <c r="M156" s="5"/>
      <c r="N156" s="5">
        <v>2</v>
      </c>
      <c r="O156" s="5"/>
      <c r="P156" s="5"/>
      <c r="Q156" s="5"/>
      <c r="R156" s="91">
        <v>12.5</v>
      </c>
      <c r="S156" s="92"/>
    </row>
    <row r="157" s="17" customFormat="1" spans="1:19">
      <c r="A157" s="88">
        <v>152</v>
      </c>
      <c r="B157" s="5" t="s">
        <v>3034</v>
      </c>
      <c r="C157" s="5" t="s">
        <v>3174</v>
      </c>
      <c r="D157" s="5" t="s">
        <v>3203</v>
      </c>
      <c r="E157" s="5" t="s">
        <v>3204</v>
      </c>
      <c r="F157" s="5" t="s">
        <v>100</v>
      </c>
      <c r="G157" s="5" t="s">
        <v>186</v>
      </c>
      <c r="H157" s="5">
        <v>0.7</v>
      </c>
      <c r="I157" s="5">
        <v>700</v>
      </c>
      <c r="J157" s="5"/>
      <c r="K157" s="5"/>
      <c r="L157" s="5">
        <v>7</v>
      </c>
      <c r="M157" s="5"/>
      <c r="N157" s="5"/>
      <c r="O157" s="5"/>
      <c r="P157" s="5"/>
      <c r="Q157" s="5"/>
      <c r="R157" s="91">
        <v>10.2</v>
      </c>
      <c r="S157" s="92"/>
    </row>
    <row r="158" s="17" customFormat="1" spans="1:19">
      <c r="A158" s="88">
        <v>153</v>
      </c>
      <c r="B158" s="5" t="s">
        <v>3034</v>
      </c>
      <c r="C158" s="5" t="s">
        <v>3174</v>
      </c>
      <c r="D158" s="5" t="s">
        <v>3205</v>
      </c>
      <c r="E158" s="5" t="s">
        <v>3206</v>
      </c>
      <c r="F158" s="5" t="s">
        <v>100</v>
      </c>
      <c r="G158" s="5" t="s">
        <v>82</v>
      </c>
      <c r="H158" s="5">
        <v>0.5</v>
      </c>
      <c r="I158" s="5">
        <v>200</v>
      </c>
      <c r="J158" s="5"/>
      <c r="K158" s="5">
        <v>1</v>
      </c>
      <c r="L158" s="5">
        <v>7</v>
      </c>
      <c r="M158" s="5"/>
      <c r="N158" s="5"/>
      <c r="O158" s="5"/>
      <c r="P158" s="5"/>
      <c r="Q158" s="5"/>
      <c r="R158" s="91">
        <v>3.1</v>
      </c>
      <c r="S158" s="92"/>
    </row>
    <row r="159" s="17" customFormat="1" spans="1:19">
      <c r="A159" s="88">
        <v>154</v>
      </c>
      <c r="B159" s="5" t="s">
        <v>3034</v>
      </c>
      <c r="C159" s="5" t="s">
        <v>3174</v>
      </c>
      <c r="D159" s="5" t="s">
        <v>3207</v>
      </c>
      <c r="E159" s="5" t="s">
        <v>3208</v>
      </c>
      <c r="F159" s="5" t="s">
        <v>100</v>
      </c>
      <c r="G159" s="5" t="s">
        <v>187</v>
      </c>
      <c r="H159" s="5">
        <v>2.5</v>
      </c>
      <c r="I159" s="5">
        <v>400</v>
      </c>
      <c r="J159" s="5"/>
      <c r="K159" s="5">
        <v>3</v>
      </c>
      <c r="L159" s="5">
        <v>10</v>
      </c>
      <c r="M159" s="5"/>
      <c r="N159" s="5"/>
      <c r="O159" s="5"/>
      <c r="P159" s="5"/>
      <c r="Q159" s="5"/>
      <c r="R159" s="91">
        <v>6.3</v>
      </c>
      <c r="S159" s="92"/>
    </row>
    <row r="160" s="17" customFormat="1" spans="1:19">
      <c r="A160" s="88">
        <v>155</v>
      </c>
      <c r="B160" s="5" t="s">
        <v>3034</v>
      </c>
      <c r="C160" s="5" t="s">
        <v>3174</v>
      </c>
      <c r="D160" s="5" t="s">
        <v>3209</v>
      </c>
      <c r="E160" s="5" t="s">
        <v>3210</v>
      </c>
      <c r="F160" s="5" t="s">
        <v>65</v>
      </c>
      <c r="G160" s="5" t="s">
        <v>211</v>
      </c>
      <c r="H160" s="5">
        <v>1.4</v>
      </c>
      <c r="I160" s="5">
        <v>760</v>
      </c>
      <c r="J160" s="5"/>
      <c r="K160" s="5">
        <v>2</v>
      </c>
      <c r="L160" s="5"/>
      <c r="M160" s="5"/>
      <c r="N160" s="5"/>
      <c r="O160" s="5"/>
      <c r="P160" s="5"/>
      <c r="Q160" s="5"/>
      <c r="R160" s="91">
        <v>11.3</v>
      </c>
      <c r="S160" s="92"/>
    </row>
    <row r="161" s="17" customFormat="1" spans="1:19">
      <c r="A161" s="88">
        <v>156</v>
      </c>
      <c r="B161" s="5" t="s">
        <v>3034</v>
      </c>
      <c r="C161" s="5" t="s">
        <v>3174</v>
      </c>
      <c r="D161" s="5" t="s">
        <v>3211</v>
      </c>
      <c r="E161" s="5" t="s">
        <v>3212</v>
      </c>
      <c r="F161" s="5" t="s">
        <v>100</v>
      </c>
      <c r="G161" s="5" t="s">
        <v>618</v>
      </c>
      <c r="H161" s="5">
        <v>2.4</v>
      </c>
      <c r="I161" s="5">
        <v>416</v>
      </c>
      <c r="J161" s="5"/>
      <c r="K161" s="5">
        <v>10</v>
      </c>
      <c r="L161" s="5">
        <v>23</v>
      </c>
      <c r="M161" s="5"/>
      <c r="N161" s="5">
        <v>2</v>
      </c>
      <c r="O161" s="5"/>
      <c r="P161" s="5">
        <v>4</v>
      </c>
      <c r="Q161" s="5"/>
      <c r="R161" s="91">
        <v>8.2</v>
      </c>
      <c r="S161" s="92"/>
    </row>
    <row r="162" s="17" customFormat="1" spans="1:19">
      <c r="A162" s="88">
        <v>157</v>
      </c>
      <c r="B162" s="5" t="s">
        <v>3034</v>
      </c>
      <c r="C162" s="5" t="s">
        <v>3174</v>
      </c>
      <c r="D162" s="5" t="s">
        <v>3213</v>
      </c>
      <c r="E162" s="5" t="s">
        <v>3214</v>
      </c>
      <c r="F162" s="5" t="s">
        <v>100</v>
      </c>
      <c r="G162" s="5" t="s">
        <v>65</v>
      </c>
      <c r="H162" s="5">
        <v>2.6</v>
      </c>
      <c r="I162" s="5">
        <v>208</v>
      </c>
      <c r="J162" s="5"/>
      <c r="K162" s="5">
        <v>7</v>
      </c>
      <c r="L162" s="5">
        <v>33</v>
      </c>
      <c r="M162" s="5"/>
      <c r="N162" s="5">
        <v>2</v>
      </c>
      <c r="O162" s="5"/>
      <c r="P162" s="5"/>
      <c r="Q162" s="5"/>
      <c r="R162" s="91">
        <v>4.1</v>
      </c>
      <c r="S162" s="92"/>
    </row>
    <row r="163" s="17" customFormat="1" spans="1:19">
      <c r="A163" s="88">
        <v>158</v>
      </c>
      <c r="B163" s="5" t="s">
        <v>3034</v>
      </c>
      <c r="C163" s="5" t="s">
        <v>3174</v>
      </c>
      <c r="D163" s="5" t="s">
        <v>3215</v>
      </c>
      <c r="E163" s="5" t="s">
        <v>3216</v>
      </c>
      <c r="F163" s="5" t="s">
        <v>100</v>
      </c>
      <c r="G163" s="5" t="s">
        <v>106</v>
      </c>
      <c r="H163" s="5">
        <v>1.5</v>
      </c>
      <c r="I163" s="5">
        <v>32</v>
      </c>
      <c r="J163" s="5"/>
      <c r="K163" s="5">
        <v>2</v>
      </c>
      <c r="L163" s="5">
        <v>20</v>
      </c>
      <c r="M163" s="5"/>
      <c r="N163" s="5">
        <v>4</v>
      </c>
      <c r="O163" s="5"/>
      <c r="P163" s="5"/>
      <c r="Q163" s="5"/>
      <c r="R163" s="91">
        <v>0.8</v>
      </c>
      <c r="S163" s="92"/>
    </row>
    <row r="164" s="17" customFormat="1" spans="1:19">
      <c r="A164" s="88">
        <v>159</v>
      </c>
      <c r="B164" s="5" t="s">
        <v>3034</v>
      </c>
      <c r="C164" s="5" t="s">
        <v>3174</v>
      </c>
      <c r="D164" s="5" t="s">
        <v>3217</v>
      </c>
      <c r="E164" s="5" t="s">
        <v>3218</v>
      </c>
      <c r="F164" s="5" t="s">
        <v>100</v>
      </c>
      <c r="G164" s="5" t="s">
        <v>112</v>
      </c>
      <c r="H164" s="5">
        <v>0.6</v>
      </c>
      <c r="I164" s="5">
        <v>180</v>
      </c>
      <c r="J164" s="5"/>
      <c r="K164" s="5">
        <v>3</v>
      </c>
      <c r="L164" s="5">
        <v>10</v>
      </c>
      <c r="M164" s="5"/>
      <c r="N164" s="5">
        <v>2</v>
      </c>
      <c r="O164" s="5"/>
      <c r="P164" s="5">
        <v>1</v>
      </c>
      <c r="Q164" s="5"/>
      <c r="R164" s="91">
        <v>3.3</v>
      </c>
      <c r="S164" s="92"/>
    </row>
    <row r="165" s="17" customFormat="1" spans="1:19">
      <c r="A165" s="88">
        <v>160</v>
      </c>
      <c r="B165" s="5" t="s">
        <v>3034</v>
      </c>
      <c r="C165" s="5" t="s">
        <v>3174</v>
      </c>
      <c r="D165" s="5" t="s">
        <v>3219</v>
      </c>
      <c r="E165" s="5" t="s">
        <v>3220</v>
      </c>
      <c r="F165" s="5" t="s">
        <v>100</v>
      </c>
      <c r="G165" s="5" t="s">
        <v>635</v>
      </c>
      <c r="H165" s="5">
        <v>2.1</v>
      </c>
      <c r="I165" s="5">
        <v>104</v>
      </c>
      <c r="J165" s="5"/>
      <c r="K165" s="5">
        <v>2</v>
      </c>
      <c r="L165" s="5">
        <v>10</v>
      </c>
      <c r="M165" s="5"/>
      <c r="N165" s="5">
        <v>2</v>
      </c>
      <c r="O165" s="5"/>
      <c r="P165" s="5">
        <v>1</v>
      </c>
      <c r="Q165" s="5"/>
      <c r="R165" s="91">
        <v>2</v>
      </c>
      <c r="S165" s="92"/>
    </row>
    <row r="166" s="17" customFormat="1" spans="1:19">
      <c r="A166" s="88">
        <v>161</v>
      </c>
      <c r="B166" s="5" t="s">
        <v>3034</v>
      </c>
      <c r="C166" s="5" t="s">
        <v>3174</v>
      </c>
      <c r="D166" s="5" t="s">
        <v>3219</v>
      </c>
      <c r="E166" s="5" t="s">
        <v>3220</v>
      </c>
      <c r="F166" s="5" t="s">
        <v>351</v>
      </c>
      <c r="G166" s="5" t="s">
        <v>176</v>
      </c>
      <c r="H166" s="5">
        <v>1.8</v>
      </c>
      <c r="I166" s="5">
        <v>156</v>
      </c>
      <c r="J166" s="5"/>
      <c r="K166" s="5">
        <v>8</v>
      </c>
      <c r="L166" s="5">
        <v>20</v>
      </c>
      <c r="M166" s="5"/>
      <c r="N166" s="5">
        <v>2</v>
      </c>
      <c r="O166" s="5"/>
      <c r="P166" s="5"/>
      <c r="Q166" s="5"/>
      <c r="R166" s="91">
        <v>3.5</v>
      </c>
      <c r="S166" s="92"/>
    </row>
    <row r="167" s="17" customFormat="1" spans="1:19">
      <c r="A167" s="88">
        <v>162</v>
      </c>
      <c r="B167" s="5" t="s">
        <v>3034</v>
      </c>
      <c r="C167" s="5" t="s">
        <v>3174</v>
      </c>
      <c r="D167" s="5" t="s">
        <v>3219</v>
      </c>
      <c r="E167" s="5" t="s">
        <v>3220</v>
      </c>
      <c r="F167" s="5" t="s">
        <v>188</v>
      </c>
      <c r="G167" s="5" t="s">
        <v>97</v>
      </c>
      <c r="H167" s="5">
        <v>1.6</v>
      </c>
      <c r="I167" s="5">
        <v>72</v>
      </c>
      <c r="J167" s="5"/>
      <c r="K167" s="5">
        <v>5</v>
      </c>
      <c r="L167" s="5">
        <v>10</v>
      </c>
      <c r="M167" s="5"/>
      <c r="N167" s="5">
        <v>2</v>
      </c>
      <c r="O167" s="5"/>
      <c r="P167" s="5"/>
      <c r="Q167" s="5"/>
      <c r="R167" s="91">
        <v>1.8</v>
      </c>
      <c r="S167" s="92"/>
    </row>
    <row r="168" s="17" customFormat="1" spans="1:19">
      <c r="A168" s="88">
        <v>163</v>
      </c>
      <c r="B168" s="5" t="s">
        <v>3034</v>
      </c>
      <c r="C168" s="5" t="s">
        <v>3174</v>
      </c>
      <c r="D168" s="5" t="s">
        <v>3221</v>
      </c>
      <c r="E168" s="5" t="s">
        <v>3222</v>
      </c>
      <c r="F168" s="5" t="s">
        <v>100</v>
      </c>
      <c r="G168" s="5" t="s">
        <v>163</v>
      </c>
      <c r="H168" s="5">
        <v>1.2</v>
      </c>
      <c r="I168" s="5">
        <v>148</v>
      </c>
      <c r="J168" s="5"/>
      <c r="K168" s="5">
        <v>1</v>
      </c>
      <c r="L168" s="5">
        <v>10</v>
      </c>
      <c r="M168" s="5"/>
      <c r="N168" s="5">
        <v>2</v>
      </c>
      <c r="O168" s="5"/>
      <c r="P168" s="5"/>
      <c r="Q168" s="5"/>
      <c r="R168" s="91">
        <v>2.3</v>
      </c>
      <c r="S168" s="92"/>
    </row>
    <row r="169" s="17" customFormat="1" spans="1:19">
      <c r="A169" s="88">
        <v>164</v>
      </c>
      <c r="B169" s="5" t="s">
        <v>3034</v>
      </c>
      <c r="C169" s="5" t="s">
        <v>3174</v>
      </c>
      <c r="D169" s="5" t="s">
        <v>3223</v>
      </c>
      <c r="E169" s="5" t="s">
        <v>1100</v>
      </c>
      <c r="F169" s="5" t="s">
        <v>100</v>
      </c>
      <c r="G169" s="5" t="s">
        <v>124</v>
      </c>
      <c r="H169" s="5">
        <v>3</v>
      </c>
      <c r="I169" s="5">
        <v>504</v>
      </c>
      <c r="J169" s="5"/>
      <c r="K169" s="5">
        <v>11</v>
      </c>
      <c r="L169" s="5">
        <v>40</v>
      </c>
      <c r="M169" s="5"/>
      <c r="N169" s="5">
        <v>4</v>
      </c>
      <c r="O169" s="5"/>
      <c r="P169" s="5">
        <v>2</v>
      </c>
      <c r="Q169" s="5"/>
      <c r="R169" s="91">
        <v>9.3</v>
      </c>
      <c r="S169" s="92"/>
    </row>
    <row r="170" s="17" customFormat="1" spans="1:19">
      <c r="A170" s="88">
        <v>165</v>
      </c>
      <c r="B170" s="5" t="s">
        <v>3034</v>
      </c>
      <c r="C170" s="5" t="s">
        <v>3174</v>
      </c>
      <c r="D170" s="5" t="s">
        <v>3224</v>
      </c>
      <c r="E170" s="5" t="s">
        <v>3225</v>
      </c>
      <c r="F170" s="5" t="s">
        <v>100</v>
      </c>
      <c r="G170" s="5" t="s">
        <v>83</v>
      </c>
      <c r="H170" s="5">
        <v>1.4</v>
      </c>
      <c r="I170" s="5">
        <v>44</v>
      </c>
      <c r="J170" s="5"/>
      <c r="K170" s="5">
        <v>2</v>
      </c>
      <c r="L170" s="5">
        <v>10</v>
      </c>
      <c r="M170" s="5"/>
      <c r="N170" s="5">
        <v>2</v>
      </c>
      <c r="O170" s="5"/>
      <c r="P170" s="5">
        <v>1</v>
      </c>
      <c r="Q170" s="5"/>
      <c r="R170" s="91">
        <v>1.1</v>
      </c>
      <c r="S170" s="92"/>
    </row>
    <row r="171" s="17" customFormat="1" spans="1:19">
      <c r="A171" s="88">
        <v>166</v>
      </c>
      <c r="B171" s="5" t="s">
        <v>3034</v>
      </c>
      <c r="C171" s="5" t="s">
        <v>3174</v>
      </c>
      <c r="D171" s="5" t="s">
        <v>3226</v>
      </c>
      <c r="E171" s="5" t="s">
        <v>3227</v>
      </c>
      <c r="F171" s="5" t="s">
        <v>100</v>
      </c>
      <c r="G171" s="5" t="s">
        <v>65</v>
      </c>
      <c r="H171" s="5">
        <v>2.6</v>
      </c>
      <c r="I171" s="5">
        <v>80</v>
      </c>
      <c r="J171" s="5"/>
      <c r="K171" s="5">
        <v>4</v>
      </c>
      <c r="L171" s="5">
        <v>7</v>
      </c>
      <c r="M171" s="5"/>
      <c r="N171" s="5">
        <v>2</v>
      </c>
      <c r="O171" s="5"/>
      <c r="P171" s="5">
        <v>1</v>
      </c>
      <c r="Q171" s="5"/>
      <c r="R171" s="91">
        <v>1.9</v>
      </c>
      <c r="S171" s="92"/>
    </row>
    <row r="172" s="17" customFormat="1" spans="1:19">
      <c r="A172" s="88">
        <v>167</v>
      </c>
      <c r="B172" s="5" t="s">
        <v>3034</v>
      </c>
      <c r="C172" s="5" t="s">
        <v>3174</v>
      </c>
      <c r="D172" s="5" t="s">
        <v>3226</v>
      </c>
      <c r="E172" s="5" t="s">
        <v>3227</v>
      </c>
      <c r="F172" s="5" t="s">
        <v>263</v>
      </c>
      <c r="G172" s="5" t="s">
        <v>151</v>
      </c>
      <c r="H172" s="5">
        <v>2.1</v>
      </c>
      <c r="I172" s="5">
        <v>92</v>
      </c>
      <c r="J172" s="5"/>
      <c r="K172" s="5">
        <v>5</v>
      </c>
      <c r="L172" s="5">
        <v>14</v>
      </c>
      <c r="M172" s="5"/>
      <c r="N172" s="5"/>
      <c r="O172" s="5"/>
      <c r="P172" s="5">
        <v>2</v>
      </c>
      <c r="Q172" s="5"/>
      <c r="R172" s="91">
        <v>2.4</v>
      </c>
      <c r="S172" s="92"/>
    </row>
    <row r="173" s="17" customFormat="1" spans="1:19">
      <c r="A173" s="88">
        <v>168</v>
      </c>
      <c r="B173" s="5" t="s">
        <v>3034</v>
      </c>
      <c r="C173" s="5" t="s">
        <v>3174</v>
      </c>
      <c r="D173" s="5" t="s">
        <v>3226</v>
      </c>
      <c r="E173" s="5" t="s">
        <v>3227</v>
      </c>
      <c r="F173" s="5" t="s">
        <v>151</v>
      </c>
      <c r="G173" s="5" t="s">
        <v>1242</v>
      </c>
      <c r="H173" s="5">
        <v>1.5</v>
      </c>
      <c r="I173" s="5">
        <v>24</v>
      </c>
      <c r="J173" s="5"/>
      <c r="K173" s="5">
        <v>1</v>
      </c>
      <c r="L173" s="5"/>
      <c r="M173" s="5"/>
      <c r="N173" s="5"/>
      <c r="O173" s="5"/>
      <c r="P173" s="5"/>
      <c r="Q173" s="5"/>
      <c r="R173" s="91">
        <v>0.5</v>
      </c>
      <c r="S173" s="92"/>
    </row>
    <row r="174" s="17" customFormat="1" spans="1:19">
      <c r="A174" s="88">
        <v>169</v>
      </c>
      <c r="B174" s="5" t="s">
        <v>3034</v>
      </c>
      <c r="C174" s="5" t="s">
        <v>3174</v>
      </c>
      <c r="D174" s="5" t="s">
        <v>3228</v>
      </c>
      <c r="E174" s="5" t="s">
        <v>3229</v>
      </c>
      <c r="F174" s="5" t="s">
        <v>100</v>
      </c>
      <c r="G174" s="5" t="s">
        <v>124</v>
      </c>
      <c r="H174" s="5">
        <v>3</v>
      </c>
      <c r="I174" s="13">
        <v>60</v>
      </c>
      <c r="J174" s="5"/>
      <c r="K174" s="13">
        <v>7</v>
      </c>
      <c r="L174" s="13">
        <v>10</v>
      </c>
      <c r="M174" s="13"/>
      <c r="N174" s="13">
        <v>4</v>
      </c>
      <c r="O174" s="13"/>
      <c r="P174" s="13"/>
      <c r="Q174" s="13"/>
      <c r="R174" s="91">
        <v>2</v>
      </c>
      <c r="S174" s="92"/>
    </row>
    <row r="175" s="17" customFormat="1" spans="1:19">
      <c r="A175" s="88">
        <v>170</v>
      </c>
      <c r="B175" s="5" t="s">
        <v>3034</v>
      </c>
      <c r="C175" s="5" t="s">
        <v>3174</v>
      </c>
      <c r="D175" s="5" t="s">
        <v>3230</v>
      </c>
      <c r="E175" s="5" t="s">
        <v>3231</v>
      </c>
      <c r="F175" s="5" t="s">
        <v>100</v>
      </c>
      <c r="G175" s="5" t="s">
        <v>64</v>
      </c>
      <c r="H175" s="5">
        <v>2</v>
      </c>
      <c r="I175" s="13">
        <v>347</v>
      </c>
      <c r="J175" s="5"/>
      <c r="K175" s="13">
        <v>6</v>
      </c>
      <c r="L175" s="13">
        <v>7</v>
      </c>
      <c r="M175" s="13"/>
      <c r="N175" s="13">
        <v>4</v>
      </c>
      <c r="O175" s="13"/>
      <c r="P175" s="13"/>
      <c r="Q175" s="13"/>
      <c r="R175" s="91">
        <v>6</v>
      </c>
      <c r="S175" s="92"/>
    </row>
    <row r="176" s="17" customFormat="1" spans="1:19">
      <c r="A176" s="88">
        <v>171</v>
      </c>
      <c r="B176" s="5" t="s">
        <v>3034</v>
      </c>
      <c r="C176" s="5" t="s">
        <v>3174</v>
      </c>
      <c r="D176" s="5" t="s">
        <v>3232</v>
      </c>
      <c r="E176" s="5" t="s">
        <v>3233</v>
      </c>
      <c r="F176" s="5" t="s">
        <v>100</v>
      </c>
      <c r="G176" s="5" t="s">
        <v>124</v>
      </c>
      <c r="H176" s="5">
        <v>3</v>
      </c>
      <c r="I176" s="5">
        <v>138</v>
      </c>
      <c r="J176" s="5"/>
      <c r="K176" s="5">
        <v>5</v>
      </c>
      <c r="L176" s="5">
        <v>10</v>
      </c>
      <c r="M176" s="5"/>
      <c r="N176" s="5">
        <v>4</v>
      </c>
      <c r="O176" s="5"/>
      <c r="P176" s="5"/>
      <c r="Q176" s="5"/>
      <c r="R176" s="91">
        <v>2.8</v>
      </c>
      <c r="S176" s="92"/>
    </row>
    <row r="177" s="17" customFormat="1" spans="1:19">
      <c r="A177" s="88">
        <v>172</v>
      </c>
      <c r="B177" s="5" t="s">
        <v>3034</v>
      </c>
      <c r="C177" s="5" t="s">
        <v>3174</v>
      </c>
      <c r="D177" s="5" t="s">
        <v>3234</v>
      </c>
      <c r="E177" s="5" t="s">
        <v>3235</v>
      </c>
      <c r="F177" s="5" t="s">
        <v>100</v>
      </c>
      <c r="G177" s="5" t="s">
        <v>192</v>
      </c>
      <c r="H177" s="5">
        <v>0.8</v>
      </c>
      <c r="I177" s="5">
        <v>100</v>
      </c>
      <c r="J177" s="5"/>
      <c r="K177" s="5">
        <v>1</v>
      </c>
      <c r="L177" s="5">
        <v>7</v>
      </c>
      <c r="M177" s="5"/>
      <c r="N177" s="5">
        <v>4</v>
      </c>
      <c r="O177" s="5"/>
      <c r="P177" s="5"/>
      <c r="Q177" s="5"/>
      <c r="R177" s="91">
        <v>1.7</v>
      </c>
      <c r="S177" s="92"/>
    </row>
    <row r="178" s="17" customFormat="1" spans="1:19">
      <c r="A178" s="88">
        <v>173</v>
      </c>
      <c r="B178" s="5" t="s">
        <v>3034</v>
      </c>
      <c r="C178" s="5" t="s">
        <v>3174</v>
      </c>
      <c r="D178" s="5" t="s">
        <v>3236</v>
      </c>
      <c r="E178" s="5" t="s">
        <v>3237</v>
      </c>
      <c r="F178" s="5" t="s">
        <v>100</v>
      </c>
      <c r="G178" s="5" t="s">
        <v>128</v>
      </c>
      <c r="H178" s="5">
        <v>1.8</v>
      </c>
      <c r="I178" s="5">
        <v>220</v>
      </c>
      <c r="J178" s="5"/>
      <c r="K178" s="5">
        <v>2</v>
      </c>
      <c r="L178" s="5">
        <v>7</v>
      </c>
      <c r="M178" s="5"/>
      <c r="N178" s="5">
        <v>4</v>
      </c>
      <c r="O178" s="5"/>
      <c r="P178" s="5"/>
      <c r="Q178" s="5"/>
      <c r="R178" s="91">
        <v>3.6</v>
      </c>
      <c r="S178" s="92"/>
    </row>
    <row r="179" s="17" customFormat="1" spans="1:19">
      <c r="A179" s="88">
        <v>174</v>
      </c>
      <c r="B179" s="5" t="s">
        <v>3034</v>
      </c>
      <c r="C179" s="5" t="s">
        <v>3174</v>
      </c>
      <c r="D179" s="5" t="s">
        <v>3238</v>
      </c>
      <c r="E179" s="5" t="s">
        <v>3239</v>
      </c>
      <c r="F179" s="5" t="s">
        <v>100</v>
      </c>
      <c r="G179" s="5" t="s">
        <v>57</v>
      </c>
      <c r="H179" s="5">
        <v>1.3</v>
      </c>
      <c r="I179" s="5">
        <v>690</v>
      </c>
      <c r="J179" s="5"/>
      <c r="K179" s="5">
        <v>1</v>
      </c>
      <c r="L179" s="5">
        <v>10</v>
      </c>
      <c r="M179" s="5"/>
      <c r="N179" s="5">
        <v>4</v>
      </c>
      <c r="O179" s="5"/>
      <c r="P179" s="5"/>
      <c r="Q179" s="5"/>
      <c r="R179" s="91">
        <v>10.2</v>
      </c>
      <c r="S179" s="92"/>
    </row>
    <row r="180" s="17" customFormat="1" spans="1:19">
      <c r="A180" s="88">
        <v>175</v>
      </c>
      <c r="B180" s="5" t="s">
        <v>3034</v>
      </c>
      <c r="C180" s="5" t="s">
        <v>3174</v>
      </c>
      <c r="D180" s="5" t="s">
        <v>3240</v>
      </c>
      <c r="E180" s="5" t="s">
        <v>3241</v>
      </c>
      <c r="F180" s="5" t="s">
        <v>100</v>
      </c>
      <c r="G180" s="5" t="s">
        <v>124</v>
      </c>
      <c r="H180" s="5">
        <v>3</v>
      </c>
      <c r="I180" s="5">
        <v>325</v>
      </c>
      <c r="J180" s="5"/>
      <c r="K180" s="5">
        <v>5</v>
      </c>
      <c r="L180" s="5">
        <v>7</v>
      </c>
      <c r="M180" s="5"/>
      <c r="N180" s="5">
        <v>4</v>
      </c>
      <c r="O180" s="5"/>
      <c r="P180" s="5"/>
      <c r="Q180" s="5"/>
      <c r="R180" s="91">
        <v>5.5</v>
      </c>
      <c r="S180" s="92"/>
    </row>
    <row r="181" s="17" customFormat="1" spans="1:19">
      <c r="A181" s="88">
        <v>176</v>
      </c>
      <c r="B181" s="5" t="s">
        <v>3034</v>
      </c>
      <c r="C181" s="5" t="s">
        <v>3174</v>
      </c>
      <c r="D181" s="5" t="s">
        <v>3242</v>
      </c>
      <c r="E181" s="5" t="s">
        <v>3243</v>
      </c>
      <c r="F181" s="5" t="s">
        <v>100</v>
      </c>
      <c r="G181" s="5" t="s">
        <v>263</v>
      </c>
      <c r="H181" s="5">
        <v>2.8</v>
      </c>
      <c r="I181" s="5">
        <v>1067</v>
      </c>
      <c r="J181" s="5"/>
      <c r="K181" s="5">
        <v>1</v>
      </c>
      <c r="L181" s="5">
        <v>7</v>
      </c>
      <c r="M181" s="5"/>
      <c r="N181" s="5">
        <v>4</v>
      </c>
      <c r="O181" s="5"/>
      <c r="P181" s="5"/>
      <c r="Q181" s="5"/>
      <c r="R181" s="91">
        <v>15.7</v>
      </c>
      <c r="S181" s="92"/>
    </row>
    <row r="182" spans="1:18">
      <c r="A182" s="97"/>
      <c r="B182" s="97"/>
      <c r="C182" s="97"/>
      <c r="D182" s="97"/>
      <c r="E182" s="97"/>
      <c r="F182" s="97"/>
      <c r="G182" s="97"/>
      <c r="H182" s="97"/>
      <c r="I182" s="97"/>
      <c r="J182" s="97"/>
      <c r="K182" s="97"/>
      <c r="L182" s="97"/>
      <c r="M182" s="97"/>
      <c r="N182" s="97"/>
      <c r="O182" s="97"/>
      <c r="P182" s="97"/>
      <c r="Q182" s="97"/>
      <c r="R182" s="97"/>
    </row>
    <row r="183" spans="1:18">
      <c r="A183" s="97"/>
      <c r="B183" s="97"/>
      <c r="C183" s="97"/>
      <c r="D183" s="97"/>
      <c r="E183" s="97"/>
      <c r="F183" s="97"/>
      <c r="G183" s="97"/>
      <c r="H183" s="97"/>
      <c r="I183" s="97"/>
      <c r="J183" s="97"/>
      <c r="K183" s="97"/>
      <c r="L183" s="97"/>
      <c r="M183" s="97"/>
      <c r="N183" s="97"/>
      <c r="O183" s="97"/>
      <c r="P183" s="97"/>
      <c r="Q183" s="97"/>
      <c r="R183" s="97"/>
    </row>
    <row r="184" spans="1:18">
      <c r="A184" s="97"/>
      <c r="B184" s="97"/>
      <c r="C184" s="97"/>
      <c r="D184" s="97"/>
      <c r="E184" s="97"/>
      <c r="F184" s="97"/>
      <c r="G184" s="97"/>
      <c r="H184" s="97"/>
      <c r="I184" s="97"/>
      <c r="J184" s="97"/>
      <c r="K184" s="97"/>
      <c r="L184" s="97"/>
      <c r="M184" s="97"/>
      <c r="N184" s="97"/>
      <c r="O184" s="97"/>
      <c r="P184" s="97"/>
      <c r="Q184" s="97"/>
      <c r="R184" s="97"/>
    </row>
    <row r="185" spans="1:18">
      <c r="A185" s="97"/>
      <c r="B185" s="97"/>
      <c r="C185" s="97"/>
      <c r="D185" s="97"/>
      <c r="E185" s="97"/>
      <c r="F185" s="97"/>
      <c r="G185" s="97"/>
      <c r="H185" s="97"/>
      <c r="I185" s="97"/>
      <c r="J185" s="97"/>
      <c r="K185" s="97"/>
      <c r="L185" s="97"/>
      <c r="M185" s="97"/>
      <c r="N185" s="97"/>
      <c r="O185" s="97"/>
      <c r="P185" s="97"/>
      <c r="Q185" s="97"/>
      <c r="R185" s="97"/>
    </row>
    <row r="186" spans="2:18">
      <c r="B186" s="97"/>
      <c r="C186" s="97"/>
      <c r="D186" s="97"/>
      <c r="E186" s="97"/>
      <c r="F186" s="97"/>
      <c r="G186" s="97"/>
      <c r="H186" s="97"/>
      <c r="I186" s="97"/>
      <c r="J186" s="97"/>
      <c r="K186" s="97"/>
      <c r="L186" s="97"/>
      <c r="M186" s="97"/>
      <c r="N186" s="97"/>
      <c r="O186" s="97"/>
      <c r="P186" s="97"/>
      <c r="Q186" s="97"/>
      <c r="R186" s="97"/>
    </row>
    <row r="187" spans="4:4">
      <c r="D187" s="97"/>
    </row>
    <row r="188" spans="4:4">
      <c r="D188" s="97"/>
    </row>
  </sheetData>
  <autoFilter ref="A5:AJ181">
    <extLst/>
  </autoFilter>
  <mergeCells count="16">
    <mergeCell ref="A1:R1"/>
    <mergeCell ref="I2:Q2"/>
    <mergeCell ref="J3:K3"/>
    <mergeCell ref="M3:P3"/>
    <mergeCell ref="A2:A4"/>
    <mergeCell ref="B2:B4"/>
    <mergeCell ref="C2:C4"/>
    <mergeCell ref="D2:D4"/>
    <mergeCell ref="E2:E4"/>
    <mergeCell ref="F2:F4"/>
    <mergeCell ref="G2:G4"/>
    <mergeCell ref="H2:H4"/>
    <mergeCell ref="I3:I4"/>
    <mergeCell ref="L3:L4"/>
    <mergeCell ref="Q3:Q4"/>
    <mergeCell ref="R2:S3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97"/>
  <sheetViews>
    <sheetView zoomScale="80" zoomScaleNormal="80" workbookViewId="0">
      <selection activeCell="R12" sqref="R12"/>
    </sheetView>
  </sheetViews>
  <sheetFormatPr defaultColWidth="9" defaultRowHeight="13.5"/>
  <cols>
    <col min="1" max="1" width="4.625" style="68" customWidth="1"/>
    <col min="2" max="2" width="6.625" style="68" customWidth="1"/>
    <col min="3" max="3" width="8.625" style="69" customWidth="1"/>
    <col min="4" max="4" width="9" style="68"/>
    <col min="5" max="5" width="6.625" style="68" customWidth="1"/>
    <col min="6" max="7" width="7.625" style="68" customWidth="1"/>
    <col min="8" max="8" width="9.125" style="68" customWidth="1"/>
    <col min="9" max="16" width="8.625" style="68" customWidth="1"/>
    <col min="17" max="17" width="7.625" style="68" customWidth="1"/>
    <col min="18" max="18" width="9.125" style="68" customWidth="1"/>
    <col min="19" max="16384" width="9" style="68"/>
  </cols>
  <sheetData>
    <row r="1" ht="24.95" customHeight="1" spans="1:18">
      <c r="A1" s="2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4.95" customHeight="1" spans="1:18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3" t="s">
        <v>34</v>
      </c>
      <c r="I2" s="6" t="s">
        <v>5</v>
      </c>
      <c r="J2" s="7"/>
      <c r="K2" s="7"/>
      <c r="L2" s="7"/>
      <c r="M2" s="7"/>
      <c r="N2" s="7"/>
      <c r="O2" s="7"/>
      <c r="P2" s="7"/>
      <c r="Q2" s="9"/>
      <c r="R2" s="8" t="s">
        <v>6</v>
      </c>
    </row>
    <row r="3" ht="24.95" customHeight="1" spans="1:18">
      <c r="A3" s="3"/>
      <c r="B3" s="3"/>
      <c r="C3" s="3"/>
      <c r="D3" s="3"/>
      <c r="E3" s="3"/>
      <c r="F3" s="3"/>
      <c r="G3" s="3"/>
      <c r="H3" s="3"/>
      <c r="I3" s="8" t="s">
        <v>35</v>
      </c>
      <c r="J3" s="6" t="s">
        <v>36</v>
      </c>
      <c r="K3" s="9"/>
      <c r="L3" s="8" t="s">
        <v>37</v>
      </c>
      <c r="M3" s="6" t="s">
        <v>38</v>
      </c>
      <c r="N3" s="7"/>
      <c r="O3" s="7"/>
      <c r="P3" s="9"/>
      <c r="Q3" s="8" t="s">
        <v>12</v>
      </c>
      <c r="R3" s="14"/>
    </row>
    <row r="4" ht="45" customHeight="1" spans="1:18">
      <c r="A4" s="3"/>
      <c r="B4" s="3"/>
      <c r="C4" s="3"/>
      <c r="D4" s="3"/>
      <c r="E4" s="3"/>
      <c r="F4" s="3"/>
      <c r="G4" s="3"/>
      <c r="H4" s="3"/>
      <c r="I4" s="10"/>
      <c r="J4" s="11" t="s">
        <v>39</v>
      </c>
      <c r="K4" s="11" t="s">
        <v>40</v>
      </c>
      <c r="L4" s="10"/>
      <c r="M4" s="12" t="s">
        <v>41</v>
      </c>
      <c r="N4" s="12" t="s">
        <v>42</v>
      </c>
      <c r="O4" s="12" t="s">
        <v>43</v>
      </c>
      <c r="P4" s="12" t="s">
        <v>44</v>
      </c>
      <c r="Q4" s="10"/>
      <c r="R4" s="14"/>
    </row>
    <row r="5" spans="1:18">
      <c r="A5" s="70"/>
      <c r="B5" s="71"/>
      <c r="C5" s="72"/>
      <c r="D5" s="73"/>
      <c r="E5" s="4"/>
      <c r="F5" s="4"/>
      <c r="G5" s="4"/>
      <c r="H5" s="74">
        <f>SUM(H6:H197)</f>
        <v>127.8</v>
      </c>
      <c r="I5" s="81">
        <f t="shared" ref="I5" si="0">SUM(I6:I197)</f>
        <v>12604</v>
      </c>
      <c r="J5" s="81">
        <f t="shared" ref="J5:R5" si="1">SUM(J6:J197)</f>
        <v>0</v>
      </c>
      <c r="K5" s="81">
        <f t="shared" si="1"/>
        <v>585</v>
      </c>
      <c r="L5" s="81">
        <f t="shared" si="1"/>
        <v>0</v>
      </c>
      <c r="M5" s="81">
        <f t="shared" si="1"/>
        <v>1</v>
      </c>
      <c r="N5" s="81">
        <f t="shared" si="1"/>
        <v>690</v>
      </c>
      <c r="O5" s="81">
        <f t="shared" si="1"/>
        <v>0</v>
      </c>
      <c r="P5" s="81">
        <f t="shared" si="1"/>
        <v>1</v>
      </c>
      <c r="Q5" s="81">
        <f t="shared" si="1"/>
        <v>3</v>
      </c>
      <c r="R5" s="74">
        <f t="shared" si="1"/>
        <v>280.885500000001</v>
      </c>
    </row>
    <row r="6" spans="1:18">
      <c r="A6" s="75">
        <v>194</v>
      </c>
      <c r="B6" s="76" t="s">
        <v>3244</v>
      </c>
      <c r="C6" s="76" t="s">
        <v>3245</v>
      </c>
      <c r="D6" s="76" t="s">
        <v>3246</v>
      </c>
      <c r="E6" s="76" t="s">
        <v>3247</v>
      </c>
      <c r="F6" s="76" t="s">
        <v>100</v>
      </c>
      <c r="G6" s="76" t="s">
        <v>192</v>
      </c>
      <c r="H6" s="76">
        <v>0.8</v>
      </c>
      <c r="I6" s="75">
        <v>612</v>
      </c>
      <c r="J6" s="76"/>
      <c r="K6" s="75">
        <v>5</v>
      </c>
      <c r="L6" s="75"/>
      <c r="M6" s="75"/>
      <c r="N6" s="75"/>
      <c r="O6" s="75"/>
      <c r="P6" s="75"/>
      <c r="Q6" s="75"/>
      <c r="R6" s="15">
        <f t="shared" ref="R6" si="2">J6*0.4461+K6*0.1485+L6*0.15*0.004+I6*0.0145+M6*0.145+N6*0.015+O6*0.01+P6*0.16+Q6*0.2</f>
        <v>9.6165</v>
      </c>
    </row>
    <row r="7" spans="1:18">
      <c r="A7" s="75">
        <v>195</v>
      </c>
      <c r="B7" s="76" t="s">
        <v>3244</v>
      </c>
      <c r="C7" s="76" t="s">
        <v>3245</v>
      </c>
      <c r="D7" s="76" t="s">
        <v>3248</v>
      </c>
      <c r="E7" s="76" t="s">
        <v>3249</v>
      </c>
      <c r="F7" s="76" t="s">
        <v>100</v>
      </c>
      <c r="G7" s="76" t="s">
        <v>187</v>
      </c>
      <c r="H7" s="76">
        <v>2.5</v>
      </c>
      <c r="I7" s="75">
        <v>452</v>
      </c>
      <c r="J7" s="76"/>
      <c r="K7" s="75">
        <v>4</v>
      </c>
      <c r="L7" s="75"/>
      <c r="M7" s="75"/>
      <c r="N7" s="75"/>
      <c r="O7" s="75"/>
      <c r="P7" s="75"/>
      <c r="Q7" s="75"/>
      <c r="R7" s="15">
        <f t="shared" ref="R7:R38" si="3">J7*0.4461+K7*0.1485+L7*0.15*0.004+I7*0.0145+M7*0.145+N7*0.015+O7*0.01+P7*0.16+Q7*0.2</f>
        <v>7.148</v>
      </c>
    </row>
    <row r="8" spans="1:18">
      <c r="A8" s="75">
        <v>196</v>
      </c>
      <c r="B8" s="76" t="s">
        <v>3244</v>
      </c>
      <c r="C8" s="76" t="s">
        <v>3245</v>
      </c>
      <c r="D8" s="76" t="s">
        <v>3248</v>
      </c>
      <c r="E8" s="76" t="s">
        <v>3249</v>
      </c>
      <c r="F8" s="76" t="s">
        <v>187</v>
      </c>
      <c r="G8" s="76" t="s">
        <v>1574</v>
      </c>
      <c r="H8" s="76">
        <v>2.9</v>
      </c>
      <c r="I8" s="75">
        <v>2736</v>
      </c>
      <c r="J8" s="76"/>
      <c r="K8" s="75">
        <v>3</v>
      </c>
      <c r="L8" s="75"/>
      <c r="M8" s="75"/>
      <c r="N8" s="75"/>
      <c r="O8" s="75"/>
      <c r="P8" s="75"/>
      <c r="Q8" s="75"/>
      <c r="R8" s="15">
        <f t="shared" si="3"/>
        <v>40.1175</v>
      </c>
    </row>
    <row r="9" spans="1:18">
      <c r="A9" s="75">
        <v>197</v>
      </c>
      <c r="B9" s="76" t="s">
        <v>3244</v>
      </c>
      <c r="C9" s="76" t="s">
        <v>3245</v>
      </c>
      <c r="D9" s="76" t="s">
        <v>3250</v>
      </c>
      <c r="E9" s="76" t="s">
        <v>3251</v>
      </c>
      <c r="F9" s="76" t="s">
        <v>100</v>
      </c>
      <c r="G9" s="76" t="s">
        <v>133</v>
      </c>
      <c r="H9" s="76">
        <v>1.6</v>
      </c>
      <c r="I9" s="75">
        <v>32</v>
      </c>
      <c r="J9" s="76"/>
      <c r="K9" s="75">
        <v>2</v>
      </c>
      <c r="L9" s="75"/>
      <c r="M9" s="75"/>
      <c r="N9" s="75">
        <v>12</v>
      </c>
      <c r="O9" s="75"/>
      <c r="P9" s="75"/>
      <c r="Q9" s="75"/>
      <c r="R9" s="15">
        <f t="shared" si="3"/>
        <v>0.941</v>
      </c>
    </row>
    <row r="10" spans="1:18">
      <c r="A10" s="75">
        <v>198</v>
      </c>
      <c r="B10" s="76" t="s">
        <v>3244</v>
      </c>
      <c r="C10" s="76" t="s">
        <v>3245</v>
      </c>
      <c r="D10" s="76" t="s">
        <v>3252</v>
      </c>
      <c r="E10" s="76" t="s">
        <v>2159</v>
      </c>
      <c r="F10" s="76" t="s">
        <v>100</v>
      </c>
      <c r="G10" s="76" t="s">
        <v>192</v>
      </c>
      <c r="H10" s="77">
        <v>0.8</v>
      </c>
      <c r="I10" s="75">
        <v>360</v>
      </c>
      <c r="J10" s="76"/>
      <c r="K10" s="75">
        <v>5</v>
      </c>
      <c r="L10" s="75"/>
      <c r="M10" s="75"/>
      <c r="N10" s="75">
        <v>4</v>
      </c>
      <c r="O10" s="75"/>
      <c r="P10" s="75"/>
      <c r="Q10" s="75"/>
      <c r="R10" s="15">
        <f t="shared" si="3"/>
        <v>6.0225</v>
      </c>
    </row>
    <row r="11" spans="1:18">
      <c r="A11" s="75">
        <v>200</v>
      </c>
      <c r="B11" s="76" t="s">
        <v>3244</v>
      </c>
      <c r="C11" s="76" t="s">
        <v>3245</v>
      </c>
      <c r="D11" s="76" t="s">
        <v>3253</v>
      </c>
      <c r="E11" s="76" t="s">
        <v>3254</v>
      </c>
      <c r="F11" s="76" t="s">
        <v>100</v>
      </c>
      <c r="G11" s="76" t="s">
        <v>255</v>
      </c>
      <c r="H11" s="76">
        <v>2.7</v>
      </c>
      <c r="I11" s="75">
        <v>116</v>
      </c>
      <c r="J11" s="76"/>
      <c r="K11" s="75">
        <v>2</v>
      </c>
      <c r="L11" s="75"/>
      <c r="M11" s="75"/>
      <c r="N11" s="75"/>
      <c r="O11" s="75"/>
      <c r="P11" s="75"/>
      <c r="Q11" s="75"/>
      <c r="R11" s="15">
        <f t="shared" si="3"/>
        <v>1.979</v>
      </c>
    </row>
    <row r="12" spans="1:18">
      <c r="A12" s="75">
        <v>203</v>
      </c>
      <c r="B12" s="76" t="s">
        <v>3244</v>
      </c>
      <c r="C12" s="76" t="s">
        <v>3245</v>
      </c>
      <c r="D12" s="76" t="s">
        <v>3255</v>
      </c>
      <c r="E12" s="76" t="s">
        <v>3256</v>
      </c>
      <c r="F12" s="76" t="s">
        <v>351</v>
      </c>
      <c r="G12" s="76" t="s">
        <v>771</v>
      </c>
      <c r="H12" s="76">
        <v>2.7</v>
      </c>
      <c r="I12" s="75">
        <v>56</v>
      </c>
      <c r="J12" s="76"/>
      <c r="K12" s="75">
        <v>2</v>
      </c>
      <c r="L12" s="75"/>
      <c r="M12" s="75"/>
      <c r="N12" s="75"/>
      <c r="O12" s="75"/>
      <c r="P12" s="75"/>
      <c r="Q12" s="75"/>
      <c r="R12" s="15">
        <f t="shared" si="3"/>
        <v>1.109</v>
      </c>
    </row>
    <row r="13" spans="1:18">
      <c r="A13" s="75">
        <v>204</v>
      </c>
      <c r="B13" s="76" t="s">
        <v>3244</v>
      </c>
      <c r="C13" s="76" t="s">
        <v>3245</v>
      </c>
      <c r="D13" s="76" t="s">
        <v>3257</v>
      </c>
      <c r="E13" s="76" t="s">
        <v>3256</v>
      </c>
      <c r="F13" s="76" t="s">
        <v>771</v>
      </c>
      <c r="G13" s="76" t="s">
        <v>2743</v>
      </c>
      <c r="H13" s="76">
        <v>1.7</v>
      </c>
      <c r="I13" s="75">
        <v>84</v>
      </c>
      <c r="J13" s="76"/>
      <c r="K13" s="75">
        <v>5</v>
      </c>
      <c r="L13" s="75"/>
      <c r="M13" s="75"/>
      <c r="N13" s="75">
        <v>4</v>
      </c>
      <c r="O13" s="75"/>
      <c r="P13" s="75"/>
      <c r="Q13" s="75"/>
      <c r="R13" s="15">
        <f t="shared" si="3"/>
        <v>2.0205</v>
      </c>
    </row>
    <row r="14" spans="1:18">
      <c r="A14" s="75">
        <v>206</v>
      </c>
      <c r="B14" s="76" t="s">
        <v>3244</v>
      </c>
      <c r="C14" s="76" t="s">
        <v>3245</v>
      </c>
      <c r="D14" s="76" t="s">
        <v>3258</v>
      </c>
      <c r="E14" s="76" t="s">
        <v>3259</v>
      </c>
      <c r="F14" s="76" t="s">
        <v>100</v>
      </c>
      <c r="G14" s="76" t="s">
        <v>82</v>
      </c>
      <c r="H14" s="76">
        <v>0.5</v>
      </c>
      <c r="I14" s="75">
        <v>72</v>
      </c>
      <c r="J14" s="76"/>
      <c r="K14" s="75"/>
      <c r="L14" s="75"/>
      <c r="M14" s="75"/>
      <c r="N14" s="75"/>
      <c r="O14" s="75"/>
      <c r="P14" s="75"/>
      <c r="Q14" s="75"/>
      <c r="R14" s="15">
        <f t="shared" si="3"/>
        <v>1.044</v>
      </c>
    </row>
    <row r="15" spans="1:18">
      <c r="A15" s="75">
        <v>207</v>
      </c>
      <c r="B15" s="76" t="s">
        <v>3244</v>
      </c>
      <c r="C15" s="76" t="s">
        <v>3245</v>
      </c>
      <c r="D15" s="76" t="s">
        <v>3260</v>
      </c>
      <c r="E15" s="76" t="s">
        <v>3261</v>
      </c>
      <c r="F15" s="76" t="s">
        <v>100</v>
      </c>
      <c r="G15" s="76" t="s">
        <v>187</v>
      </c>
      <c r="H15" s="76">
        <v>2.5</v>
      </c>
      <c r="I15" s="75">
        <v>136</v>
      </c>
      <c r="J15" s="76"/>
      <c r="K15" s="75">
        <v>5</v>
      </c>
      <c r="L15" s="75"/>
      <c r="M15" s="75"/>
      <c r="N15" s="75">
        <v>28</v>
      </c>
      <c r="O15" s="75"/>
      <c r="P15" s="75"/>
      <c r="Q15" s="75"/>
      <c r="R15" s="15">
        <f t="shared" si="3"/>
        <v>3.1345</v>
      </c>
    </row>
    <row r="16" spans="1:18">
      <c r="A16" s="75">
        <v>211</v>
      </c>
      <c r="B16" s="76" t="s">
        <v>3244</v>
      </c>
      <c r="C16" s="76" t="s">
        <v>3245</v>
      </c>
      <c r="D16" s="76" t="s">
        <v>3262</v>
      </c>
      <c r="E16" s="76" t="s">
        <v>3263</v>
      </c>
      <c r="F16" s="76" t="s">
        <v>100</v>
      </c>
      <c r="G16" s="76" t="s">
        <v>133</v>
      </c>
      <c r="H16" s="76">
        <v>1.6</v>
      </c>
      <c r="I16" s="75">
        <v>76</v>
      </c>
      <c r="J16" s="76"/>
      <c r="K16" s="75">
        <v>4</v>
      </c>
      <c r="L16" s="75"/>
      <c r="M16" s="75"/>
      <c r="N16" s="75"/>
      <c r="O16" s="75"/>
      <c r="P16" s="75"/>
      <c r="Q16" s="75"/>
      <c r="R16" s="15">
        <f t="shared" si="3"/>
        <v>1.696</v>
      </c>
    </row>
    <row r="17" spans="1:18">
      <c r="A17" s="75">
        <v>213</v>
      </c>
      <c r="B17" s="76" t="s">
        <v>3244</v>
      </c>
      <c r="C17" s="76" t="s">
        <v>3245</v>
      </c>
      <c r="D17" s="76" t="s">
        <v>3264</v>
      </c>
      <c r="E17" s="76" t="s">
        <v>3265</v>
      </c>
      <c r="F17" s="76" t="s">
        <v>100</v>
      </c>
      <c r="G17" s="76" t="s">
        <v>133</v>
      </c>
      <c r="H17" s="77">
        <v>1.6</v>
      </c>
      <c r="I17" s="75">
        <v>68</v>
      </c>
      <c r="J17" s="76"/>
      <c r="K17" s="75">
        <v>6</v>
      </c>
      <c r="L17" s="75"/>
      <c r="M17" s="75"/>
      <c r="N17" s="75">
        <v>4</v>
      </c>
      <c r="O17" s="75"/>
      <c r="P17" s="75"/>
      <c r="Q17" s="75"/>
      <c r="R17" s="15">
        <f t="shared" si="3"/>
        <v>1.937</v>
      </c>
    </row>
    <row r="18" spans="1:18">
      <c r="A18" s="75">
        <v>214</v>
      </c>
      <c r="B18" s="76" t="s">
        <v>3244</v>
      </c>
      <c r="C18" s="76" t="s">
        <v>3245</v>
      </c>
      <c r="D18" s="76" t="s">
        <v>3266</v>
      </c>
      <c r="E18" s="76" t="s">
        <v>3267</v>
      </c>
      <c r="F18" s="76" t="s">
        <v>100</v>
      </c>
      <c r="G18" s="76" t="s">
        <v>124</v>
      </c>
      <c r="H18" s="77">
        <v>3</v>
      </c>
      <c r="I18" s="75">
        <v>112</v>
      </c>
      <c r="J18" s="76"/>
      <c r="K18" s="75">
        <v>7</v>
      </c>
      <c r="L18" s="75"/>
      <c r="M18" s="75"/>
      <c r="N18" s="75">
        <v>6</v>
      </c>
      <c r="O18" s="75"/>
      <c r="P18" s="75"/>
      <c r="Q18" s="75"/>
      <c r="R18" s="15">
        <f t="shared" si="3"/>
        <v>2.7535</v>
      </c>
    </row>
    <row r="19" spans="1:18">
      <c r="A19" s="75">
        <v>215</v>
      </c>
      <c r="B19" s="76" t="s">
        <v>3244</v>
      </c>
      <c r="C19" s="76" t="s">
        <v>3245</v>
      </c>
      <c r="D19" s="76" t="s">
        <v>3268</v>
      </c>
      <c r="E19" s="76" t="s">
        <v>3269</v>
      </c>
      <c r="F19" s="76" t="s">
        <v>100</v>
      </c>
      <c r="G19" s="76" t="s">
        <v>207</v>
      </c>
      <c r="H19" s="76">
        <v>1.7</v>
      </c>
      <c r="I19" s="75">
        <v>40</v>
      </c>
      <c r="J19" s="76"/>
      <c r="K19" s="75">
        <v>9</v>
      </c>
      <c r="L19" s="75"/>
      <c r="M19" s="75"/>
      <c r="N19" s="75">
        <v>12</v>
      </c>
      <c r="O19" s="75"/>
      <c r="P19" s="75"/>
      <c r="Q19" s="75"/>
      <c r="R19" s="15">
        <f t="shared" si="3"/>
        <v>2.0965</v>
      </c>
    </row>
    <row r="20" spans="1:18">
      <c r="A20" s="75">
        <v>216</v>
      </c>
      <c r="B20" s="76" t="s">
        <v>3244</v>
      </c>
      <c r="C20" s="76" t="s">
        <v>3245</v>
      </c>
      <c r="D20" s="76" t="s">
        <v>3270</v>
      </c>
      <c r="E20" s="76" t="s">
        <v>3271</v>
      </c>
      <c r="F20" s="76" t="s">
        <v>100</v>
      </c>
      <c r="G20" s="76" t="s">
        <v>187</v>
      </c>
      <c r="H20" s="76">
        <v>2.5</v>
      </c>
      <c r="I20" s="75">
        <v>48</v>
      </c>
      <c r="J20" s="76"/>
      <c r="K20" s="75">
        <v>6</v>
      </c>
      <c r="L20" s="75"/>
      <c r="M20" s="75"/>
      <c r="N20" s="75">
        <v>8</v>
      </c>
      <c r="O20" s="75"/>
      <c r="P20" s="75"/>
      <c r="Q20" s="75"/>
      <c r="R20" s="15">
        <f t="shared" si="3"/>
        <v>1.707</v>
      </c>
    </row>
    <row r="21" spans="1:18">
      <c r="A21" s="75">
        <v>219</v>
      </c>
      <c r="B21" s="76" t="s">
        <v>3244</v>
      </c>
      <c r="C21" s="76" t="s">
        <v>3245</v>
      </c>
      <c r="D21" s="76" t="s">
        <v>3272</v>
      </c>
      <c r="E21" s="76" t="s">
        <v>3273</v>
      </c>
      <c r="F21" s="76" t="s">
        <v>100</v>
      </c>
      <c r="G21" s="76" t="s">
        <v>49</v>
      </c>
      <c r="H21" s="76">
        <v>2.2</v>
      </c>
      <c r="I21" s="75">
        <v>924</v>
      </c>
      <c r="J21" s="76"/>
      <c r="K21" s="75">
        <v>10</v>
      </c>
      <c r="L21" s="75"/>
      <c r="M21" s="75"/>
      <c r="N21" s="75">
        <v>14</v>
      </c>
      <c r="O21" s="75"/>
      <c r="P21" s="75"/>
      <c r="Q21" s="75"/>
      <c r="R21" s="15">
        <f t="shared" si="3"/>
        <v>15.093</v>
      </c>
    </row>
    <row r="22" spans="1:18">
      <c r="A22" s="75">
        <v>220</v>
      </c>
      <c r="B22" s="76" t="s">
        <v>3244</v>
      </c>
      <c r="C22" s="76" t="s">
        <v>3245</v>
      </c>
      <c r="D22" s="76" t="s">
        <v>3274</v>
      </c>
      <c r="E22" s="76" t="s">
        <v>3275</v>
      </c>
      <c r="F22" s="76" t="s">
        <v>100</v>
      </c>
      <c r="G22" s="76" t="s">
        <v>163</v>
      </c>
      <c r="H22" s="76">
        <v>1.2</v>
      </c>
      <c r="I22" s="75">
        <v>96</v>
      </c>
      <c r="J22" s="76"/>
      <c r="K22" s="75">
        <v>2</v>
      </c>
      <c r="L22" s="75"/>
      <c r="M22" s="75"/>
      <c r="N22" s="75">
        <v>44</v>
      </c>
      <c r="O22" s="75"/>
      <c r="P22" s="75"/>
      <c r="Q22" s="75"/>
      <c r="R22" s="15">
        <f t="shared" si="3"/>
        <v>2.349</v>
      </c>
    </row>
    <row r="23" spans="1:18">
      <c r="A23" s="75">
        <v>221</v>
      </c>
      <c r="B23" s="76" t="s">
        <v>3244</v>
      </c>
      <c r="C23" s="76" t="s">
        <v>3245</v>
      </c>
      <c r="D23" s="76" t="s">
        <v>3276</v>
      </c>
      <c r="E23" s="76" t="s">
        <v>3277</v>
      </c>
      <c r="F23" s="76" t="s">
        <v>100</v>
      </c>
      <c r="G23" s="76" t="s">
        <v>82</v>
      </c>
      <c r="H23" s="76">
        <v>0.5</v>
      </c>
      <c r="I23" s="75">
        <v>100</v>
      </c>
      <c r="J23" s="76"/>
      <c r="K23" s="75">
        <v>4</v>
      </c>
      <c r="L23" s="75"/>
      <c r="M23" s="75"/>
      <c r="N23" s="75">
        <v>2</v>
      </c>
      <c r="O23" s="75"/>
      <c r="P23" s="75"/>
      <c r="Q23" s="75"/>
      <c r="R23" s="15">
        <f t="shared" si="3"/>
        <v>2.074</v>
      </c>
    </row>
    <row r="24" spans="1:18">
      <c r="A24" s="75">
        <v>223</v>
      </c>
      <c r="B24" s="76" t="s">
        <v>3244</v>
      </c>
      <c r="C24" s="76" t="s">
        <v>3245</v>
      </c>
      <c r="D24" s="76" t="s">
        <v>3278</v>
      </c>
      <c r="E24" s="76" t="s">
        <v>3279</v>
      </c>
      <c r="F24" s="76" t="s">
        <v>100</v>
      </c>
      <c r="G24" s="76" t="s">
        <v>72</v>
      </c>
      <c r="H24" s="77">
        <v>1</v>
      </c>
      <c r="I24" s="75">
        <v>96</v>
      </c>
      <c r="J24" s="76"/>
      <c r="K24" s="75">
        <v>8</v>
      </c>
      <c r="L24" s="75"/>
      <c r="M24" s="75"/>
      <c r="N24" s="75">
        <v>2</v>
      </c>
      <c r="O24" s="75"/>
      <c r="P24" s="75"/>
      <c r="Q24" s="75"/>
      <c r="R24" s="15">
        <f t="shared" si="3"/>
        <v>2.61</v>
      </c>
    </row>
    <row r="25" spans="1:18">
      <c r="A25" s="75">
        <v>224</v>
      </c>
      <c r="B25" s="76" t="s">
        <v>3244</v>
      </c>
      <c r="C25" s="76" t="s">
        <v>3245</v>
      </c>
      <c r="D25" s="76" t="s">
        <v>3280</v>
      </c>
      <c r="E25" s="76" t="s">
        <v>3281</v>
      </c>
      <c r="F25" s="76" t="s">
        <v>100</v>
      </c>
      <c r="G25" s="76" t="s">
        <v>192</v>
      </c>
      <c r="H25" s="76">
        <v>0.8</v>
      </c>
      <c r="I25" s="75">
        <v>96</v>
      </c>
      <c r="J25" s="76"/>
      <c r="K25" s="75">
        <v>10</v>
      </c>
      <c r="L25" s="75"/>
      <c r="M25" s="75"/>
      <c r="N25" s="75">
        <v>18</v>
      </c>
      <c r="O25" s="75"/>
      <c r="P25" s="75"/>
      <c r="Q25" s="75"/>
      <c r="R25" s="15">
        <f t="shared" si="3"/>
        <v>3.147</v>
      </c>
    </row>
    <row r="26" spans="1:18">
      <c r="A26" s="75">
        <v>225</v>
      </c>
      <c r="B26" s="76" t="s">
        <v>3244</v>
      </c>
      <c r="C26" s="76" t="s">
        <v>3245</v>
      </c>
      <c r="D26" s="76" t="s">
        <v>3282</v>
      </c>
      <c r="E26" s="76" t="s">
        <v>3283</v>
      </c>
      <c r="F26" s="76" t="s">
        <v>100</v>
      </c>
      <c r="G26" s="76" t="s">
        <v>154</v>
      </c>
      <c r="H26" s="76">
        <v>0.4</v>
      </c>
      <c r="I26" s="75">
        <v>248</v>
      </c>
      <c r="J26" s="76"/>
      <c r="K26" s="75">
        <v>3</v>
      </c>
      <c r="L26" s="75"/>
      <c r="M26" s="75"/>
      <c r="N26" s="75">
        <v>4</v>
      </c>
      <c r="O26" s="75"/>
      <c r="P26" s="75"/>
      <c r="Q26" s="75"/>
      <c r="R26" s="15">
        <f t="shared" si="3"/>
        <v>4.1015</v>
      </c>
    </row>
    <row r="27" spans="1:18">
      <c r="A27" s="75">
        <v>227</v>
      </c>
      <c r="B27" s="76" t="s">
        <v>3244</v>
      </c>
      <c r="C27" s="76" t="s">
        <v>3245</v>
      </c>
      <c r="D27" s="76" t="s">
        <v>3284</v>
      </c>
      <c r="E27" s="76" t="s">
        <v>3285</v>
      </c>
      <c r="F27" s="76" t="s">
        <v>100</v>
      </c>
      <c r="G27" s="76" t="s">
        <v>54</v>
      </c>
      <c r="H27" s="76">
        <v>1.9</v>
      </c>
      <c r="I27" s="75">
        <v>80</v>
      </c>
      <c r="J27" s="76"/>
      <c r="K27" s="75">
        <v>7</v>
      </c>
      <c r="L27" s="75"/>
      <c r="M27" s="75"/>
      <c r="N27" s="75">
        <v>6</v>
      </c>
      <c r="O27" s="75"/>
      <c r="P27" s="75"/>
      <c r="Q27" s="75"/>
      <c r="R27" s="15">
        <f t="shared" si="3"/>
        <v>2.2895</v>
      </c>
    </row>
    <row r="28" spans="1:18">
      <c r="A28" s="75">
        <v>234</v>
      </c>
      <c r="B28" s="76" t="s">
        <v>3244</v>
      </c>
      <c r="C28" s="76" t="s">
        <v>3245</v>
      </c>
      <c r="D28" s="76" t="s">
        <v>3286</v>
      </c>
      <c r="E28" s="76" t="s">
        <v>3287</v>
      </c>
      <c r="F28" s="76" t="s">
        <v>100</v>
      </c>
      <c r="G28" s="76" t="s">
        <v>128</v>
      </c>
      <c r="H28" s="76">
        <v>1.8</v>
      </c>
      <c r="I28" s="75">
        <v>200</v>
      </c>
      <c r="J28" s="76"/>
      <c r="K28" s="75">
        <v>5</v>
      </c>
      <c r="L28" s="75"/>
      <c r="M28" s="75"/>
      <c r="N28" s="75">
        <v>12</v>
      </c>
      <c r="O28" s="75"/>
      <c r="P28" s="75"/>
      <c r="Q28" s="75"/>
      <c r="R28" s="15">
        <f t="shared" si="3"/>
        <v>3.8225</v>
      </c>
    </row>
    <row r="29" spans="1:18">
      <c r="A29" s="75">
        <v>242</v>
      </c>
      <c r="B29" s="76" t="s">
        <v>3244</v>
      </c>
      <c r="C29" s="76" t="s">
        <v>3245</v>
      </c>
      <c r="D29" s="76" t="s">
        <v>3288</v>
      </c>
      <c r="E29" s="76" t="s">
        <v>3289</v>
      </c>
      <c r="F29" s="76" t="s">
        <v>100</v>
      </c>
      <c r="G29" s="76" t="s">
        <v>192</v>
      </c>
      <c r="H29" s="76">
        <v>0.8</v>
      </c>
      <c r="I29" s="75">
        <v>84</v>
      </c>
      <c r="J29" s="76"/>
      <c r="K29" s="75">
        <v>2</v>
      </c>
      <c r="L29" s="75"/>
      <c r="M29" s="75"/>
      <c r="N29" s="75">
        <v>2</v>
      </c>
      <c r="O29" s="75"/>
      <c r="P29" s="75"/>
      <c r="Q29" s="75"/>
      <c r="R29" s="15">
        <f t="shared" si="3"/>
        <v>1.545</v>
      </c>
    </row>
    <row r="30" spans="1:18">
      <c r="A30" s="75">
        <v>244</v>
      </c>
      <c r="B30" s="76" t="s">
        <v>3244</v>
      </c>
      <c r="C30" s="76" t="s">
        <v>3245</v>
      </c>
      <c r="D30" s="76" t="s">
        <v>3290</v>
      </c>
      <c r="E30" s="76" t="s">
        <v>3291</v>
      </c>
      <c r="F30" s="76" t="s">
        <v>100</v>
      </c>
      <c r="G30" s="76" t="s">
        <v>112</v>
      </c>
      <c r="H30" s="76">
        <v>0.6</v>
      </c>
      <c r="I30" s="75">
        <v>516</v>
      </c>
      <c r="J30" s="76"/>
      <c r="K30" s="75">
        <v>2</v>
      </c>
      <c r="L30" s="75"/>
      <c r="M30" s="75"/>
      <c r="N30" s="75"/>
      <c r="O30" s="75"/>
      <c r="P30" s="75"/>
      <c r="Q30" s="75"/>
      <c r="R30" s="15">
        <f t="shared" si="3"/>
        <v>7.779</v>
      </c>
    </row>
    <row r="31" spans="1:18">
      <c r="A31" s="75">
        <v>246</v>
      </c>
      <c r="B31" s="76" t="s">
        <v>3244</v>
      </c>
      <c r="C31" s="76" t="s">
        <v>3245</v>
      </c>
      <c r="D31" s="76" t="s">
        <v>3292</v>
      </c>
      <c r="E31" s="76" t="s">
        <v>3293</v>
      </c>
      <c r="F31" s="76" t="s">
        <v>100</v>
      </c>
      <c r="G31" s="76" t="s">
        <v>351</v>
      </c>
      <c r="H31" s="76">
        <v>2.3</v>
      </c>
      <c r="I31" s="75">
        <v>176</v>
      </c>
      <c r="J31" s="76"/>
      <c r="K31" s="75">
        <v>11</v>
      </c>
      <c r="L31" s="75"/>
      <c r="M31" s="75"/>
      <c r="N31" s="75">
        <v>22</v>
      </c>
      <c r="O31" s="75"/>
      <c r="P31" s="75"/>
      <c r="Q31" s="75"/>
      <c r="R31" s="15">
        <f t="shared" si="3"/>
        <v>4.5155</v>
      </c>
    </row>
    <row r="32" spans="1:18">
      <c r="A32" s="75">
        <v>249</v>
      </c>
      <c r="B32" s="76" t="s">
        <v>3244</v>
      </c>
      <c r="C32" s="76" t="s">
        <v>3245</v>
      </c>
      <c r="D32" s="76" t="s">
        <v>3294</v>
      </c>
      <c r="E32" s="76" t="s">
        <v>3295</v>
      </c>
      <c r="F32" s="76" t="s">
        <v>100</v>
      </c>
      <c r="G32" s="76" t="s">
        <v>186</v>
      </c>
      <c r="H32" s="76">
        <v>0.7</v>
      </c>
      <c r="I32" s="75">
        <v>80</v>
      </c>
      <c r="J32" s="76"/>
      <c r="K32" s="75">
        <v>4</v>
      </c>
      <c r="L32" s="75"/>
      <c r="M32" s="75"/>
      <c r="N32" s="75">
        <v>2</v>
      </c>
      <c r="O32" s="75"/>
      <c r="P32" s="75"/>
      <c r="Q32" s="75"/>
      <c r="R32" s="15">
        <f t="shared" si="3"/>
        <v>1.784</v>
      </c>
    </row>
    <row r="33" spans="1:18">
      <c r="A33" s="75">
        <v>254</v>
      </c>
      <c r="B33" s="76" t="s">
        <v>3244</v>
      </c>
      <c r="C33" s="76" t="s">
        <v>3245</v>
      </c>
      <c r="D33" s="76" t="s">
        <v>3296</v>
      </c>
      <c r="E33" s="76" t="s">
        <v>3297</v>
      </c>
      <c r="F33" s="76" t="s">
        <v>100</v>
      </c>
      <c r="G33" s="76" t="s">
        <v>49</v>
      </c>
      <c r="H33" s="76">
        <v>2.2</v>
      </c>
      <c r="I33" s="75">
        <v>28</v>
      </c>
      <c r="J33" s="76"/>
      <c r="K33" s="75">
        <v>3</v>
      </c>
      <c r="L33" s="75"/>
      <c r="M33" s="75"/>
      <c r="N33" s="75">
        <v>4</v>
      </c>
      <c r="O33" s="75"/>
      <c r="P33" s="75"/>
      <c r="Q33" s="75"/>
      <c r="R33" s="15">
        <f t="shared" si="3"/>
        <v>0.9115</v>
      </c>
    </row>
    <row r="34" spans="1:18">
      <c r="A34" s="75">
        <v>256</v>
      </c>
      <c r="B34" s="76" t="s">
        <v>3244</v>
      </c>
      <c r="C34" s="76" t="s">
        <v>3245</v>
      </c>
      <c r="D34" s="76" t="s">
        <v>3298</v>
      </c>
      <c r="E34" s="76" t="s">
        <v>887</v>
      </c>
      <c r="F34" s="76" t="s">
        <v>100</v>
      </c>
      <c r="G34" s="76" t="s">
        <v>163</v>
      </c>
      <c r="H34" s="76">
        <v>1.2</v>
      </c>
      <c r="I34" s="75">
        <v>36</v>
      </c>
      <c r="J34" s="76"/>
      <c r="K34" s="75">
        <v>2</v>
      </c>
      <c r="L34" s="75"/>
      <c r="M34" s="75"/>
      <c r="N34" s="75">
        <v>4</v>
      </c>
      <c r="O34" s="75"/>
      <c r="P34" s="75"/>
      <c r="Q34" s="75"/>
      <c r="R34" s="15">
        <f t="shared" si="3"/>
        <v>0.879</v>
      </c>
    </row>
    <row r="35" spans="1:18">
      <c r="A35" s="75">
        <v>258</v>
      </c>
      <c r="B35" s="76" t="s">
        <v>3244</v>
      </c>
      <c r="C35" s="76" t="s">
        <v>3245</v>
      </c>
      <c r="D35" s="76" t="s">
        <v>3299</v>
      </c>
      <c r="E35" s="76" t="s">
        <v>3300</v>
      </c>
      <c r="F35" s="76" t="s">
        <v>100</v>
      </c>
      <c r="G35" s="76" t="s">
        <v>258</v>
      </c>
      <c r="H35" s="76">
        <v>1.1</v>
      </c>
      <c r="I35" s="75">
        <v>180</v>
      </c>
      <c r="J35" s="76"/>
      <c r="K35" s="75">
        <v>10</v>
      </c>
      <c r="L35" s="75"/>
      <c r="M35" s="75"/>
      <c r="N35" s="75">
        <v>4</v>
      </c>
      <c r="O35" s="75"/>
      <c r="P35" s="75"/>
      <c r="Q35" s="75"/>
      <c r="R35" s="15">
        <f t="shared" si="3"/>
        <v>4.155</v>
      </c>
    </row>
    <row r="36" s="67" customFormat="1" spans="1:18">
      <c r="A36" s="78">
        <v>66</v>
      </c>
      <c r="B36" s="78" t="s">
        <v>3244</v>
      </c>
      <c r="C36" s="78" t="s">
        <v>3245</v>
      </c>
      <c r="D36" s="78" t="s">
        <v>3301</v>
      </c>
      <c r="E36" s="78" t="s">
        <v>3302</v>
      </c>
      <c r="F36" s="78" t="s">
        <v>100</v>
      </c>
      <c r="G36" s="78" t="s">
        <v>187</v>
      </c>
      <c r="H36" s="78">
        <v>2.5</v>
      </c>
      <c r="I36" s="82">
        <v>120</v>
      </c>
      <c r="J36" s="78"/>
      <c r="K36" s="82">
        <v>9</v>
      </c>
      <c r="L36" s="82"/>
      <c r="M36" s="82"/>
      <c r="N36" s="82"/>
      <c r="O36" s="82"/>
      <c r="P36" s="82"/>
      <c r="Q36" s="82"/>
      <c r="R36" s="15">
        <f t="shared" si="3"/>
        <v>3.0765</v>
      </c>
    </row>
    <row r="37" s="67" customFormat="1" spans="1:18">
      <c r="A37" s="78">
        <v>67</v>
      </c>
      <c r="B37" s="78" t="s">
        <v>3244</v>
      </c>
      <c r="C37" s="78" t="s">
        <v>3245</v>
      </c>
      <c r="D37" s="78" t="s">
        <v>3301</v>
      </c>
      <c r="E37" s="78" t="s">
        <v>3302</v>
      </c>
      <c r="F37" s="78" t="s">
        <v>187</v>
      </c>
      <c r="G37" s="78" t="s">
        <v>3303</v>
      </c>
      <c r="H37" s="78">
        <v>2.7</v>
      </c>
      <c r="I37" s="82">
        <v>392</v>
      </c>
      <c r="J37" s="78"/>
      <c r="K37" s="82">
        <v>11</v>
      </c>
      <c r="L37" s="82"/>
      <c r="M37" s="82"/>
      <c r="N37" s="82"/>
      <c r="O37" s="82"/>
      <c r="P37" s="82"/>
      <c r="Q37" s="82"/>
      <c r="R37" s="15">
        <f t="shared" si="3"/>
        <v>7.3175</v>
      </c>
    </row>
    <row r="38" spans="1:18">
      <c r="A38" s="75">
        <v>259</v>
      </c>
      <c r="B38" s="76" t="s">
        <v>3244</v>
      </c>
      <c r="C38" s="76" t="s">
        <v>3304</v>
      </c>
      <c r="D38" s="76" t="s">
        <v>3305</v>
      </c>
      <c r="E38" s="76" t="s">
        <v>3306</v>
      </c>
      <c r="F38" s="76" t="s">
        <v>100</v>
      </c>
      <c r="G38" s="76" t="s">
        <v>72</v>
      </c>
      <c r="H38" s="79">
        <v>1</v>
      </c>
      <c r="I38" s="75">
        <v>140</v>
      </c>
      <c r="J38" s="76"/>
      <c r="K38" s="75">
        <v>4</v>
      </c>
      <c r="L38" s="75"/>
      <c r="M38" s="75"/>
      <c r="N38" s="75"/>
      <c r="O38" s="75"/>
      <c r="P38" s="75"/>
      <c r="Q38" s="75"/>
      <c r="R38" s="15">
        <f t="shared" si="3"/>
        <v>2.624</v>
      </c>
    </row>
    <row r="39" spans="1:18">
      <c r="A39" s="75">
        <v>260</v>
      </c>
      <c r="B39" s="76" t="s">
        <v>3244</v>
      </c>
      <c r="C39" s="76" t="s">
        <v>3304</v>
      </c>
      <c r="D39" s="76" t="s">
        <v>3307</v>
      </c>
      <c r="E39" s="76" t="s">
        <v>2845</v>
      </c>
      <c r="F39" s="76" t="s">
        <v>100</v>
      </c>
      <c r="G39" s="76" t="s">
        <v>106</v>
      </c>
      <c r="H39" s="79">
        <v>1.5</v>
      </c>
      <c r="I39" s="75">
        <v>28</v>
      </c>
      <c r="J39" s="76"/>
      <c r="K39" s="75">
        <v>5</v>
      </c>
      <c r="L39" s="75"/>
      <c r="M39" s="75"/>
      <c r="N39" s="75"/>
      <c r="O39" s="75"/>
      <c r="P39" s="75"/>
      <c r="Q39" s="75"/>
      <c r="R39" s="15">
        <f t="shared" ref="R39:R70" si="4">J39*0.4461+K39*0.1485+L39*0.15*0.004+I39*0.0145+M39*0.145+N39*0.015+O39*0.01+P39*0.16+Q39*0.2</f>
        <v>1.1485</v>
      </c>
    </row>
    <row r="40" spans="1:18">
      <c r="A40" s="75">
        <v>261</v>
      </c>
      <c r="B40" s="76" t="s">
        <v>3244</v>
      </c>
      <c r="C40" s="76" t="s">
        <v>3304</v>
      </c>
      <c r="D40" s="76" t="s">
        <v>3308</v>
      </c>
      <c r="E40" s="76" t="s">
        <v>3309</v>
      </c>
      <c r="F40" s="76" t="s">
        <v>100</v>
      </c>
      <c r="G40" s="76" t="s">
        <v>72</v>
      </c>
      <c r="H40" s="79">
        <v>1</v>
      </c>
      <c r="I40" s="75"/>
      <c r="J40" s="76"/>
      <c r="K40" s="75">
        <v>5</v>
      </c>
      <c r="L40" s="75"/>
      <c r="M40" s="75"/>
      <c r="N40" s="75"/>
      <c r="O40" s="75"/>
      <c r="P40" s="75"/>
      <c r="Q40" s="75"/>
      <c r="R40" s="15">
        <f t="shared" si="4"/>
        <v>0.7425</v>
      </c>
    </row>
    <row r="41" spans="1:18">
      <c r="A41" s="75">
        <v>262</v>
      </c>
      <c r="B41" s="76" t="s">
        <v>3244</v>
      </c>
      <c r="C41" s="76" t="s">
        <v>3304</v>
      </c>
      <c r="D41" s="76" t="s">
        <v>3310</v>
      </c>
      <c r="E41" s="76" t="s">
        <v>3311</v>
      </c>
      <c r="F41" s="76" t="s">
        <v>100</v>
      </c>
      <c r="G41" s="76" t="s">
        <v>72</v>
      </c>
      <c r="H41" s="79">
        <v>1</v>
      </c>
      <c r="I41" s="75">
        <v>24</v>
      </c>
      <c r="J41" s="76"/>
      <c r="K41" s="75">
        <v>4</v>
      </c>
      <c r="L41" s="75"/>
      <c r="M41" s="75"/>
      <c r="N41" s="75">
        <v>2</v>
      </c>
      <c r="O41" s="75"/>
      <c r="P41" s="75"/>
      <c r="Q41" s="75"/>
      <c r="R41" s="15">
        <f t="shared" si="4"/>
        <v>0.972</v>
      </c>
    </row>
    <row r="42" spans="1:18">
      <c r="A42" s="75">
        <v>263</v>
      </c>
      <c r="B42" s="76" t="s">
        <v>3244</v>
      </c>
      <c r="C42" s="76" t="s">
        <v>3312</v>
      </c>
      <c r="D42" s="76" t="s">
        <v>3313</v>
      </c>
      <c r="E42" s="76" t="s">
        <v>3314</v>
      </c>
      <c r="F42" s="76" t="s">
        <v>100</v>
      </c>
      <c r="G42" s="76" t="s">
        <v>75</v>
      </c>
      <c r="H42" s="80">
        <v>0.2</v>
      </c>
      <c r="I42" s="75"/>
      <c r="J42" s="76"/>
      <c r="K42" s="75">
        <v>3</v>
      </c>
      <c r="L42" s="75"/>
      <c r="M42" s="75"/>
      <c r="N42" s="75">
        <v>4</v>
      </c>
      <c r="O42" s="75"/>
      <c r="P42" s="75"/>
      <c r="Q42" s="75"/>
      <c r="R42" s="15">
        <f t="shared" si="4"/>
        <v>0.5055</v>
      </c>
    </row>
    <row r="43" spans="1:18">
      <c r="A43" s="75">
        <v>264</v>
      </c>
      <c r="B43" s="76" t="s">
        <v>3244</v>
      </c>
      <c r="C43" s="76" t="s">
        <v>3312</v>
      </c>
      <c r="D43" s="76" t="s">
        <v>3313</v>
      </c>
      <c r="E43" s="76" t="s">
        <v>3314</v>
      </c>
      <c r="F43" s="76" t="s">
        <v>82</v>
      </c>
      <c r="G43" s="76" t="s">
        <v>72</v>
      </c>
      <c r="H43" s="80">
        <v>0.5</v>
      </c>
      <c r="I43" s="75">
        <v>28</v>
      </c>
      <c r="J43" s="76"/>
      <c r="K43" s="75">
        <v>4</v>
      </c>
      <c r="L43" s="75"/>
      <c r="M43" s="75"/>
      <c r="N43" s="75"/>
      <c r="O43" s="75"/>
      <c r="P43" s="75"/>
      <c r="Q43" s="75"/>
      <c r="R43" s="15">
        <f t="shared" si="4"/>
        <v>1</v>
      </c>
    </row>
    <row r="44" spans="1:18">
      <c r="A44" s="75">
        <v>265</v>
      </c>
      <c r="B44" s="76" t="s">
        <v>3244</v>
      </c>
      <c r="C44" s="76" t="s">
        <v>3312</v>
      </c>
      <c r="D44" s="76" t="s">
        <v>3315</v>
      </c>
      <c r="E44" s="76" t="s">
        <v>3316</v>
      </c>
      <c r="F44" s="76" t="s">
        <v>100</v>
      </c>
      <c r="G44" s="76" t="s">
        <v>53</v>
      </c>
      <c r="H44" s="80">
        <v>0.1</v>
      </c>
      <c r="I44" s="75"/>
      <c r="J44" s="76"/>
      <c r="K44" s="75">
        <v>1</v>
      </c>
      <c r="L44" s="75"/>
      <c r="M44" s="75"/>
      <c r="N44" s="75"/>
      <c r="O44" s="75"/>
      <c r="P44" s="75"/>
      <c r="Q44" s="75"/>
      <c r="R44" s="15">
        <f t="shared" si="4"/>
        <v>0.1485</v>
      </c>
    </row>
    <row r="45" spans="1:18">
      <c r="A45" s="75">
        <v>266</v>
      </c>
      <c r="B45" s="76" t="s">
        <v>3244</v>
      </c>
      <c r="C45" s="76" t="s">
        <v>3312</v>
      </c>
      <c r="D45" s="76" t="s">
        <v>3315</v>
      </c>
      <c r="E45" s="76" t="s">
        <v>3316</v>
      </c>
      <c r="F45" s="76" t="s">
        <v>82</v>
      </c>
      <c r="G45" s="76" t="s">
        <v>192</v>
      </c>
      <c r="H45" s="80">
        <v>0.3</v>
      </c>
      <c r="I45" s="75">
        <v>88</v>
      </c>
      <c r="J45" s="76"/>
      <c r="K45" s="75">
        <v>2</v>
      </c>
      <c r="L45" s="75"/>
      <c r="M45" s="75"/>
      <c r="N45" s="75">
        <v>2</v>
      </c>
      <c r="O45" s="75"/>
      <c r="P45" s="75"/>
      <c r="Q45" s="75"/>
      <c r="R45" s="15">
        <f t="shared" si="4"/>
        <v>1.603</v>
      </c>
    </row>
    <row r="46" spans="1:18">
      <c r="A46" s="75">
        <v>267</v>
      </c>
      <c r="B46" s="76" t="s">
        <v>3244</v>
      </c>
      <c r="C46" s="76" t="s">
        <v>3312</v>
      </c>
      <c r="D46" s="76" t="s">
        <v>3315</v>
      </c>
      <c r="E46" s="76" t="s">
        <v>3316</v>
      </c>
      <c r="F46" s="76" t="s">
        <v>72</v>
      </c>
      <c r="G46" s="76" t="s">
        <v>128</v>
      </c>
      <c r="H46" s="80">
        <v>0.8</v>
      </c>
      <c r="I46" s="75">
        <v>92</v>
      </c>
      <c r="J46" s="76"/>
      <c r="K46" s="75">
        <v>7</v>
      </c>
      <c r="L46" s="75"/>
      <c r="M46" s="75"/>
      <c r="N46" s="75">
        <v>2</v>
      </c>
      <c r="O46" s="75"/>
      <c r="P46" s="75"/>
      <c r="Q46" s="75"/>
      <c r="R46" s="15">
        <f t="shared" si="4"/>
        <v>2.4035</v>
      </c>
    </row>
    <row r="47" spans="1:18">
      <c r="A47" s="75">
        <v>268</v>
      </c>
      <c r="B47" s="76" t="s">
        <v>3244</v>
      </c>
      <c r="C47" s="76" t="s">
        <v>3312</v>
      </c>
      <c r="D47" s="76" t="s">
        <v>3317</v>
      </c>
      <c r="E47" s="76" t="s">
        <v>3318</v>
      </c>
      <c r="F47" s="76" t="s">
        <v>60</v>
      </c>
      <c r="G47" s="76" t="s">
        <v>186</v>
      </c>
      <c r="H47" s="80">
        <v>0.4</v>
      </c>
      <c r="I47" s="75">
        <v>140</v>
      </c>
      <c r="J47" s="76"/>
      <c r="K47" s="75"/>
      <c r="L47" s="75"/>
      <c r="M47" s="75"/>
      <c r="N47" s="75">
        <v>4</v>
      </c>
      <c r="O47" s="75"/>
      <c r="P47" s="75"/>
      <c r="Q47" s="75"/>
      <c r="R47" s="15">
        <f t="shared" si="4"/>
        <v>2.09</v>
      </c>
    </row>
    <row r="48" spans="1:18">
      <c r="A48" s="75">
        <v>269</v>
      </c>
      <c r="B48" s="76" t="s">
        <v>3244</v>
      </c>
      <c r="C48" s="76" t="s">
        <v>3312</v>
      </c>
      <c r="D48" s="76" t="s">
        <v>3319</v>
      </c>
      <c r="E48" s="76" t="s">
        <v>3320</v>
      </c>
      <c r="F48" s="76" t="s">
        <v>100</v>
      </c>
      <c r="G48" s="76" t="s">
        <v>75</v>
      </c>
      <c r="H48" s="80">
        <v>0.2</v>
      </c>
      <c r="I48" s="75"/>
      <c r="J48" s="76"/>
      <c r="K48" s="75">
        <v>2</v>
      </c>
      <c r="L48" s="75"/>
      <c r="M48" s="75"/>
      <c r="N48" s="75">
        <v>2</v>
      </c>
      <c r="O48" s="75"/>
      <c r="P48" s="75"/>
      <c r="Q48" s="75"/>
      <c r="R48" s="15">
        <f t="shared" si="4"/>
        <v>0.327</v>
      </c>
    </row>
    <row r="49" spans="1:18">
      <c r="A49" s="75">
        <v>270</v>
      </c>
      <c r="B49" s="76" t="s">
        <v>3244</v>
      </c>
      <c r="C49" s="76" t="s">
        <v>3312</v>
      </c>
      <c r="D49" s="76" t="s">
        <v>3319</v>
      </c>
      <c r="E49" s="76" t="s">
        <v>3320</v>
      </c>
      <c r="F49" s="76" t="s">
        <v>192</v>
      </c>
      <c r="G49" s="76" t="s">
        <v>79</v>
      </c>
      <c r="H49" s="80">
        <v>0.1</v>
      </c>
      <c r="I49" s="75"/>
      <c r="J49" s="76"/>
      <c r="K49" s="75">
        <v>1</v>
      </c>
      <c r="L49" s="75"/>
      <c r="M49" s="75"/>
      <c r="N49" s="75"/>
      <c r="O49" s="75"/>
      <c r="P49" s="75"/>
      <c r="Q49" s="75"/>
      <c r="R49" s="15">
        <f t="shared" si="4"/>
        <v>0.1485</v>
      </c>
    </row>
    <row r="50" spans="1:18">
      <c r="A50" s="75">
        <v>271</v>
      </c>
      <c r="B50" s="76" t="s">
        <v>3244</v>
      </c>
      <c r="C50" s="76" t="s">
        <v>3312</v>
      </c>
      <c r="D50" s="76" t="s">
        <v>3321</v>
      </c>
      <c r="E50" s="76" t="s">
        <v>3322</v>
      </c>
      <c r="F50" s="76" t="s">
        <v>82</v>
      </c>
      <c r="G50" s="76" t="s">
        <v>54</v>
      </c>
      <c r="H50" s="80">
        <v>1.4</v>
      </c>
      <c r="I50" s="75">
        <v>220</v>
      </c>
      <c r="J50" s="76"/>
      <c r="K50" s="75">
        <v>10</v>
      </c>
      <c r="L50" s="75"/>
      <c r="M50" s="75"/>
      <c r="N50" s="75">
        <v>6</v>
      </c>
      <c r="O50" s="75"/>
      <c r="P50" s="75"/>
      <c r="Q50" s="75"/>
      <c r="R50" s="15">
        <f t="shared" si="4"/>
        <v>4.765</v>
      </c>
    </row>
    <row r="51" spans="1:18">
      <c r="A51" s="75">
        <v>272</v>
      </c>
      <c r="B51" s="76" t="s">
        <v>3244</v>
      </c>
      <c r="C51" s="76" t="s">
        <v>3312</v>
      </c>
      <c r="D51" s="76" t="s">
        <v>3323</v>
      </c>
      <c r="E51" s="76" t="s">
        <v>3324</v>
      </c>
      <c r="F51" s="76" t="s">
        <v>60</v>
      </c>
      <c r="G51" s="76" t="s">
        <v>112</v>
      </c>
      <c r="H51" s="80">
        <v>0.3</v>
      </c>
      <c r="I51" s="75"/>
      <c r="J51" s="76"/>
      <c r="K51" s="75">
        <v>2</v>
      </c>
      <c r="L51" s="75"/>
      <c r="M51" s="75"/>
      <c r="N51" s="75">
        <v>4</v>
      </c>
      <c r="O51" s="75"/>
      <c r="P51" s="75"/>
      <c r="Q51" s="75"/>
      <c r="R51" s="15">
        <f t="shared" si="4"/>
        <v>0.357</v>
      </c>
    </row>
    <row r="52" spans="1:18">
      <c r="A52" s="75">
        <v>273</v>
      </c>
      <c r="B52" s="76" t="s">
        <v>3244</v>
      </c>
      <c r="C52" s="76" t="s">
        <v>3312</v>
      </c>
      <c r="D52" s="76" t="s">
        <v>3325</v>
      </c>
      <c r="E52" s="76" t="s">
        <v>3326</v>
      </c>
      <c r="F52" s="76" t="s">
        <v>100</v>
      </c>
      <c r="G52" s="76" t="s">
        <v>207</v>
      </c>
      <c r="H52" s="80">
        <v>1.7</v>
      </c>
      <c r="I52" s="75"/>
      <c r="J52" s="76"/>
      <c r="K52" s="75">
        <v>2</v>
      </c>
      <c r="L52" s="75"/>
      <c r="M52" s="75"/>
      <c r="N52" s="75">
        <v>26</v>
      </c>
      <c r="O52" s="75"/>
      <c r="P52" s="75"/>
      <c r="Q52" s="75"/>
      <c r="R52" s="15">
        <f t="shared" si="4"/>
        <v>0.687</v>
      </c>
    </row>
    <row r="53" spans="1:18">
      <c r="A53" s="75">
        <v>274</v>
      </c>
      <c r="B53" s="76" t="s">
        <v>3244</v>
      </c>
      <c r="C53" s="76" t="s">
        <v>3312</v>
      </c>
      <c r="D53" s="76" t="s">
        <v>3327</v>
      </c>
      <c r="E53" s="76" t="s">
        <v>3328</v>
      </c>
      <c r="F53" s="76" t="s">
        <v>100</v>
      </c>
      <c r="G53" s="76" t="s">
        <v>154</v>
      </c>
      <c r="H53" s="80">
        <v>0.4</v>
      </c>
      <c r="I53" s="75"/>
      <c r="J53" s="76"/>
      <c r="K53" s="75">
        <v>3</v>
      </c>
      <c r="L53" s="75"/>
      <c r="M53" s="75"/>
      <c r="N53" s="75"/>
      <c r="O53" s="75"/>
      <c r="P53" s="75"/>
      <c r="Q53" s="75"/>
      <c r="R53" s="15">
        <f t="shared" si="4"/>
        <v>0.4455</v>
      </c>
    </row>
    <row r="54" spans="1:18">
      <c r="A54" s="75">
        <v>275</v>
      </c>
      <c r="B54" s="76" t="s">
        <v>3244</v>
      </c>
      <c r="C54" s="76" t="s">
        <v>3312</v>
      </c>
      <c r="D54" s="76" t="s">
        <v>3327</v>
      </c>
      <c r="E54" s="76" t="s">
        <v>3329</v>
      </c>
      <c r="F54" s="76" t="s">
        <v>100</v>
      </c>
      <c r="G54" s="76" t="s">
        <v>75</v>
      </c>
      <c r="H54" s="80">
        <v>0.2</v>
      </c>
      <c r="I54" s="75">
        <v>92</v>
      </c>
      <c r="J54" s="76"/>
      <c r="K54" s="75"/>
      <c r="L54" s="75"/>
      <c r="M54" s="75"/>
      <c r="N54" s="75"/>
      <c r="O54" s="75"/>
      <c r="P54" s="75"/>
      <c r="Q54" s="75"/>
      <c r="R54" s="15">
        <f t="shared" si="4"/>
        <v>1.334</v>
      </c>
    </row>
    <row r="55" spans="1:18">
      <c r="A55" s="75">
        <v>276</v>
      </c>
      <c r="B55" s="76" t="s">
        <v>3244</v>
      </c>
      <c r="C55" s="76" t="s">
        <v>3312</v>
      </c>
      <c r="D55" s="76" t="s">
        <v>3327</v>
      </c>
      <c r="E55" s="76" t="s">
        <v>3329</v>
      </c>
      <c r="F55" s="76" t="s">
        <v>186</v>
      </c>
      <c r="G55" s="76" t="s">
        <v>192</v>
      </c>
      <c r="H55" s="80">
        <v>0.1</v>
      </c>
      <c r="I55" s="75">
        <v>32</v>
      </c>
      <c r="J55" s="76"/>
      <c r="K55" s="75"/>
      <c r="L55" s="75"/>
      <c r="M55" s="75"/>
      <c r="N55" s="75">
        <v>2</v>
      </c>
      <c r="O55" s="75"/>
      <c r="P55" s="75"/>
      <c r="Q55" s="75"/>
      <c r="R55" s="15">
        <f t="shared" si="4"/>
        <v>0.494</v>
      </c>
    </row>
    <row r="56" spans="1:18">
      <c r="A56" s="75">
        <v>277</v>
      </c>
      <c r="B56" s="76" t="s">
        <v>3244</v>
      </c>
      <c r="C56" s="76" t="s">
        <v>3312</v>
      </c>
      <c r="D56" s="76" t="s">
        <v>3330</v>
      </c>
      <c r="E56" s="76" t="s">
        <v>3331</v>
      </c>
      <c r="F56" s="76" t="s">
        <v>100</v>
      </c>
      <c r="G56" s="76" t="s">
        <v>53</v>
      </c>
      <c r="H56" s="80">
        <v>0.1</v>
      </c>
      <c r="I56" s="75"/>
      <c r="J56" s="76"/>
      <c r="K56" s="75">
        <v>1</v>
      </c>
      <c r="L56" s="75"/>
      <c r="M56" s="75"/>
      <c r="N56" s="75"/>
      <c r="O56" s="75"/>
      <c r="P56" s="75"/>
      <c r="Q56" s="75"/>
      <c r="R56" s="15">
        <f t="shared" si="4"/>
        <v>0.1485</v>
      </c>
    </row>
    <row r="57" spans="1:18">
      <c r="A57" s="75">
        <v>278</v>
      </c>
      <c r="B57" s="76" t="s">
        <v>3244</v>
      </c>
      <c r="C57" s="76" t="s">
        <v>3312</v>
      </c>
      <c r="D57" s="76" t="s">
        <v>3317</v>
      </c>
      <c r="E57" s="76" t="s">
        <v>3331</v>
      </c>
      <c r="F57" s="76" t="s">
        <v>72</v>
      </c>
      <c r="G57" s="76" t="s">
        <v>258</v>
      </c>
      <c r="H57" s="80">
        <v>0.1</v>
      </c>
      <c r="I57" s="75"/>
      <c r="J57" s="76"/>
      <c r="K57" s="75">
        <v>1</v>
      </c>
      <c r="L57" s="75"/>
      <c r="M57" s="75"/>
      <c r="N57" s="75"/>
      <c r="O57" s="75"/>
      <c r="P57" s="75"/>
      <c r="Q57" s="75"/>
      <c r="R57" s="15">
        <f t="shared" si="4"/>
        <v>0.1485</v>
      </c>
    </row>
    <row r="58" spans="1:18">
      <c r="A58" s="75">
        <v>279</v>
      </c>
      <c r="B58" s="76" t="s">
        <v>3244</v>
      </c>
      <c r="C58" s="76" t="s">
        <v>3312</v>
      </c>
      <c r="D58" s="76" t="s">
        <v>3332</v>
      </c>
      <c r="E58" s="76" t="s">
        <v>3333</v>
      </c>
      <c r="F58" s="76" t="s">
        <v>100</v>
      </c>
      <c r="G58" s="76" t="s">
        <v>75</v>
      </c>
      <c r="H58" s="80">
        <v>0.2</v>
      </c>
      <c r="I58" s="75"/>
      <c r="J58" s="76"/>
      <c r="K58" s="75"/>
      <c r="L58" s="75"/>
      <c r="M58" s="75"/>
      <c r="N58" s="75">
        <v>4</v>
      </c>
      <c r="O58" s="75"/>
      <c r="P58" s="75"/>
      <c r="Q58" s="75"/>
      <c r="R58" s="15">
        <f t="shared" si="4"/>
        <v>0.06</v>
      </c>
    </row>
    <row r="59" spans="1:18">
      <c r="A59" s="75">
        <v>280</v>
      </c>
      <c r="B59" s="76" t="s">
        <v>3244</v>
      </c>
      <c r="C59" s="76" t="s">
        <v>3312</v>
      </c>
      <c r="D59" s="76" t="s">
        <v>3332</v>
      </c>
      <c r="E59" s="76" t="s">
        <v>3333</v>
      </c>
      <c r="F59" s="76" t="s">
        <v>75</v>
      </c>
      <c r="G59" s="76" t="s">
        <v>60</v>
      </c>
      <c r="H59" s="80">
        <v>0.1</v>
      </c>
      <c r="I59" s="75"/>
      <c r="J59" s="76"/>
      <c r="K59" s="75">
        <v>1</v>
      </c>
      <c r="L59" s="75"/>
      <c r="M59" s="75"/>
      <c r="N59" s="75"/>
      <c r="O59" s="75"/>
      <c r="P59" s="75"/>
      <c r="Q59" s="75"/>
      <c r="R59" s="15">
        <f t="shared" si="4"/>
        <v>0.1485</v>
      </c>
    </row>
    <row r="60" spans="1:18">
      <c r="A60" s="75">
        <v>281</v>
      </c>
      <c r="B60" s="76" t="s">
        <v>3244</v>
      </c>
      <c r="C60" s="76" t="s">
        <v>3312</v>
      </c>
      <c r="D60" s="76" t="s">
        <v>3332</v>
      </c>
      <c r="E60" s="76" t="s">
        <v>3333</v>
      </c>
      <c r="F60" s="76" t="s">
        <v>82</v>
      </c>
      <c r="G60" s="76" t="s">
        <v>112</v>
      </c>
      <c r="H60" s="80">
        <v>0.1</v>
      </c>
      <c r="I60" s="75"/>
      <c r="J60" s="76"/>
      <c r="K60" s="75">
        <v>1</v>
      </c>
      <c r="L60" s="75"/>
      <c r="M60" s="75"/>
      <c r="N60" s="75"/>
      <c r="O60" s="75"/>
      <c r="P60" s="75"/>
      <c r="Q60" s="75"/>
      <c r="R60" s="15">
        <f t="shared" si="4"/>
        <v>0.1485</v>
      </c>
    </row>
    <row r="61" spans="1:18">
      <c r="A61" s="75">
        <v>282</v>
      </c>
      <c r="B61" s="76" t="s">
        <v>3244</v>
      </c>
      <c r="C61" s="76" t="s">
        <v>3312</v>
      </c>
      <c r="D61" s="76" t="s">
        <v>3334</v>
      </c>
      <c r="E61" s="76" t="s">
        <v>3335</v>
      </c>
      <c r="F61" s="76" t="s">
        <v>100</v>
      </c>
      <c r="G61" s="76" t="s">
        <v>53</v>
      </c>
      <c r="H61" s="80">
        <v>0.1</v>
      </c>
      <c r="I61" s="75"/>
      <c r="J61" s="76"/>
      <c r="K61" s="75">
        <v>1</v>
      </c>
      <c r="L61" s="75"/>
      <c r="M61" s="75"/>
      <c r="N61" s="75"/>
      <c r="O61" s="75"/>
      <c r="P61" s="75"/>
      <c r="Q61" s="75"/>
      <c r="R61" s="15">
        <f t="shared" si="4"/>
        <v>0.1485</v>
      </c>
    </row>
    <row r="62" spans="1:18">
      <c r="A62" s="75">
        <v>283</v>
      </c>
      <c r="B62" s="76" t="s">
        <v>3244</v>
      </c>
      <c r="C62" s="76" t="s">
        <v>3312</v>
      </c>
      <c r="D62" s="76" t="s">
        <v>3334</v>
      </c>
      <c r="E62" s="76" t="s">
        <v>3335</v>
      </c>
      <c r="F62" s="76" t="s">
        <v>53</v>
      </c>
      <c r="G62" s="76" t="s">
        <v>75</v>
      </c>
      <c r="H62" s="80">
        <v>0.1</v>
      </c>
      <c r="I62" s="75"/>
      <c r="J62" s="76"/>
      <c r="K62" s="75">
        <v>1</v>
      </c>
      <c r="L62" s="75"/>
      <c r="M62" s="75"/>
      <c r="N62" s="75"/>
      <c r="O62" s="75"/>
      <c r="P62" s="75"/>
      <c r="Q62" s="75"/>
      <c r="R62" s="15">
        <f t="shared" si="4"/>
        <v>0.1485</v>
      </c>
    </row>
    <row r="63" spans="1:18">
      <c r="A63" s="75">
        <v>284</v>
      </c>
      <c r="B63" s="76" t="s">
        <v>3244</v>
      </c>
      <c r="C63" s="76" t="s">
        <v>3312</v>
      </c>
      <c r="D63" s="76" t="s">
        <v>3334</v>
      </c>
      <c r="E63" s="76" t="s">
        <v>3335</v>
      </c>
      <c r="F63" s="76" t="s">
        <v>75</v>
      </c>
      <c r="G63" s="76" t="s">
        <v>60</v>
      </c>
      <c r="H63" s="80">
        <v>0.1</v>
      </c>
      <c r="I63" s="75"/>
      <c r="J63" s="76"/>
      <c r="K63" s="75">
        <v>1</v>
      </c>
      <c r="L63" s="75"/>
      <c r="M63" s="75"/>
      <c r="N63" s="75"/>
      <c r="O63" s="75"/>
      <c r="P63" s="75"/>
      <c r="Q63" s="75"/>
      <c r="R63" s="15">
        <f t="shared" si="4"/>
        <v>0.1485</v>
      </c>
    </row>
    <row r="64" spans="1:18">
      <c r="A64" s="75">
        <v>285</v>
      </c>
      <c r="B64" s="76" t="s">
        <v>3244</v>
      </c>
      <c r="C64" s="76" t="s">
        <v>3312</v>
      </c>
      <c r="D64" s="76" t="s">
        <v>3334</v>
      </c>
      <c r="E64" s="76" t="s">
        <v>3335</v>
      </c>
      <c r="F64" s="76" t="s">
        <v>82</v>
      </c>
      <c r="G64" s="76" t="s">
        <v>112</v>
      </c>
      <c r="H64" s="80">
        <v>0.1</v>
      </c>
      <c r="I64" s="75"/>
      <c r="J64" s="76"/>
      <c r="K64" s="75">
        <v>1</v>
      </c>
      <c r="L64" s="75"/>
      <c r="M64" s="75"/>
      <c r="N64" s="75"/>
      <c r="O64" s="75"/>
      <c r="P64" s="75"/>
      <c r="Q64" s="75"/>
      <c r="R64" s="15">
        <f t="shared" si="4"/>
        <v>0.1485</v>
      </c>
    </row>
    <row r="65" spans="1:18">
      <c r="A65" s="75">
        <v>286</v>
      </c>
      <c r="B65" s="76" t="s">
        <v>3244</v>
      </c>
      <c r="C65" s="76" t="s">
        <v>3312</v>
      </c>
      <c r="D65" s="76" t="s">
        <v>3336</v>
      </c>
      <c r="E65" s="76" t="s">
        <v>3337</v>
      </c>
      <c r="F65" s="76" t="s">
        <v>100</v>
      </c>
      <c r="G65" s="76" t="s">
        <v>75</v>
      </c>
      <c r="H65" s="80">
        <v>0.2</v>
      </c>
      <c r="I65" s="75"/>
      <c r="J65" s="76"/>
      <c r="K65" s="75">
        <v>1</v>
      </c>
      <c r="L65" s="75"/>
      <c r="M65" s="75"/>
      <c r="N65" s="75">
        <v>6</v>
      </c>
      <c r="O65" s="75"/>
      <c r="P65" s="75"/>
      <c r="Q65" s="75"/>
      <c r="R65" s="15">
        <f t="shared" si="4"/>
        <v>0.2385</v>
      </c>
    </row>
    <row r="66" spans="1:18">
      <c r="A66" s="75">
        <v>287</v>
      </c>
      <c r="B66" s="76" t="s">
        <v>3244</v>
      </c>
      <c r="C66" s="76" t="s">
        <v>3312</v>
      </c>
      <c r="D66" s="76" t="s">
        <v>3336</v>
      </c>
      <c r="E66" s="76" t="s">
        <v>3337</v>
      </c>
      <c r="F66" s="76" t="s">
        <v>60</v>
      </c>
      <c r="G66" s="76" t="s">
        <v>112</v>
      </c>
      <c r="H66" s="80">
        <v>0.3</v>
      </c>
      <c r="I66" s="75">
        <v>32</v>
      </c>
      <c r="J66" s="76"/>
      <c r="K66" s="75"/>
      <c r="L66" s="75"/>
      <c r="M66" s="75"/>
      <c r="N66" s="75">
        <v>4</v>
      </c>
      <c r="O66" s="75"/>
      <c r="P66" s="75"/>
      <c r="Q66" s="75"/>
      <c r="R66" s="15">
        <f t="shared" si="4"/>
        <v>0.524</v>
      </c>
    </row>
    <row r="67" spans="1:18">
      <c r="A67" s="75">
        <v>288</v>
      </c>
      <c r="B67" s="76" t="s">
        <v>3244</v>
      </c>
      <c r="C67" s="76" t="s">
        <v>3312</v>
      </c>
      <c r="D67" s="76" t="s">
        <v>3338</v>
      </c>
      <c r="E67" s="76" t="s">
        <v>3339</v>
      </c>
      <c r="F67" s="76" t="s">
        <v>60</v>
      </c>
      <c r="G67" s="76" t="s">
        <v>192</v>
      </c>
      <c r="H67" s="80">
        <v>0.5</v>
      </c>
      <c r="I67" s="75"/>
      <c r="J67" s="76"/>
      <c r="K67" s="75"/>
      <c r="L67" s="75"/>
      <c r="M67" s="75"/>
      <c r="N67" s="75">
        <v>14</v>
      </c>
      <c r="O67" s="75"/>
      <c r="P67" s="75"/>
      <c r="Q67" s="75"/>
      <c r="R67" s="15">
        <f t="shared" si="4"/>
        <v>0.21</v>
      </c>
    </row>
    <row r="68" spans="1:18">
      <c r="A68" s="75">
        <v>289</v>
      </c>
      <c r="B68" s="76" t="s">
        <v>3244</v>
      </c>
      <c r="C68" s="76" t="s">
        <v>3312</v>
      </c>
      <c r="D68" s="76" t="s">
        <v>3340</v>
      </c>
      <c r="E68" s="76" t="s">
        <v>1388</v>
      </c>
      <c r="F68" s="76" t="s">
        <v>100</v>
      </c>
      <c r="G68" s="76" t="s">
        <v>53</v>
      </c>
      <c r="H68" s="80">
        <v>0.1</v>
      </c>
      <c r="I68" s="75"/>
      <c r="J68" s="76"/>
      <c r="K68" s="75">
        <v>1</v>
      </c>
      <c r="L68" s="75"/>
      <c r="M68" s="75"/>
      <c r="N68" s="75"/>
      <c r="O68" s="75"/>
      <c r="P68" s="75"/>
      <c r="Q68" s="75"/>
      <c r="R68" s="15">
        <f t="shared" si="4"/>
        <v>0.1485</v>
      </c>
    </row>
    <row r="69" spans="1:18">
      <c r="A69" s="75">
        <v>290</v>
      </c>
      <c r="B69" s="76" t="s">
        <v>3244</v>
      </c>
      <c r="C69" s="76" t="s">
        <v>3312</v>
      </c>
      <c r="D69" s="76" t="s">
        <v>3340</v>
      </c>
      <c r="E69" s="76" t="s">
        <v>1388</v>
      </c>
      <c r="F69" s="76" t="s">
        <v>75</v>
      </c>
      <c r="G69" s="76" t="s">
        <v>82</v>
      </c>
      <c r="H69" s="80">
        <v>0.3</v>
      </c>
      <c r="I69" s="75"/>
      <c r="J69" s="76"/>
      <c r="K69" s="75">
        <v>2</v>
      </c>
      <c r="L69" s="75"/>
      <c r="M69" s="75"/>
      <c r="N69" s="75">
        <v>2</v>
      </c>
      <c r="O69" s="75"/>
      <c r="P69" s="75"/>
      <c r="Q69" s="75"/>
      <c r="R69" s="15">
        <f t="shared" si="4"/>
        <v>0.327</v>
      </c>
    </row>
    <row r="70" spans="1:18">
      <c r="A70" s="75">
        <v>291</v>
      </c>
      <c r="B70" s="76" t="s">
        <v>3244</v>
      </c>
      <c r="C70" s="76" t="s">
        <v>3312</v>
      </c>
      <c r="D70" s="76" t="s">
        <v>3340</v>
      </c>
      <c r="E70" s="76" t="s">
        <v>1388</v>
      </c>
      <c r="F70" s="76" t="s">
        <v>79</v>
      </c>
      <c r="G70" s="76" t="s">
        <v>163</v>
      </c>
      <c r="H70" s="80">
        <v>0.3</v>
      </c>
      <c r="I70" s="75"/>
      <c r="J70" s="76"/>
      <c r="K70" s="75">
        <v>1</v>
      </c>
      <c r="L70" s="75"/>
      <c r="M70" s="75"/>
      <c r="N70" s="75">
        <v>2</v>
      </c>
      <c r="O70" s="75"/>
      <c r="P70" s="75"/>
      <c r="Q70" s="75"/>
      <c r="R70" s="15">
        <f t="shared" ref="R70" si="5">J70*0.4461+K70*0.1485+L70*0.15*0.004+I70*0.0145+M70*0.145+N70*0.015+O70*0.01+P70*0.16+Q70*0.2</f>
        <v>0.1785</v>
      </c>
    </row>
    <row r="71" spans="1:18">
      <c r="A71" s="75">
        <v>292</v>
      </c>
      <c r="B71" s="76" t="s">
        <v>3244</v>
      </c>
      <c r="C71" s="76" t="s">
        <v>3312</v>
      </c>
      <c r="D71" s="76" t="s">
        <v>3341</v>
      </c>
      <c r="E71" s="76" t="s">
        <v>3342</v>
      </c>
      <c r="F71" s="76" t="s">
        <v>100</v>
      </c>
      <c r="G71" s="76" t="s">
        <v>3343</v>
      </c>
      <c r="H71" s="80">
        <v>0.8</v>
      </c>
      <c r="I71" s="75">
        <v>208</v>
      </c>
      <c r="J71" s="76"/>
      <c r="K71" s="75">
        <v>5</v>
      </c>
      <c r="L71" s="75"/>
      <c r="M71" s="75"/>
      <c r="N71" s="75">
        <v>6</v>
      </c>
      <c r="O71" s="75"/>
      <c r="P71" s="75"/>
      <c r="Q71" s="75"/>
      <c r="R71" s="15">
        <f t="shared" ref="R71:R102" si="6">J71*0.4461+K71*0.1485+L71*0.15*0.004+I71*0.0145+M71*0.145+N71*0.015+O71*0.01+P71*0.16+Q71*0.2</f>
        <v>3.8485</v>
      </c>
    </row>
    <row r="72" spans="1:18">
      <c r="A72" s="75">
        <v>293</v>
      </c>
      <c r="B72" s="76" t="s">
        <v>3244</v>
      </c>
      <c r="C72" s="76" t="s">
        <v>3312</v>
      </c>
      <c r="D72" s="76" t="s">
        <v>3344</v>
      </c>
      <c r="E72" s="76" t="s">
        <v>3345</v>
      </c>
      <c r="F72" s="76" t="s">
        <v>100</v>
      </c>
      <c r="G72" s="76" t="s">
        <v>154</v>
      </c>
      <c r="H72" s="80">
        <v>0.4</v>
      </c>
      <c r="I72" s="75"/>
      <c r="J72" s="76"/>
      <c r="K72" s="75">
        <v>1</v>
      </c>
      <c r="L72" s="75"/>
      <c r="M72" s="75"/>
      <c r="N72" s="75">
        <v>4</v>
      </c>
      <c r="O72" s="75"/>
      <c r="P72" s="75"/>
      <c r="Q72" s="75"/>
      <c r="R72" s="15">
        <f t="shared" si="6"/>
        <v>0.2085</v>
      </c>
    </row>
    <row r="73" spans="1:18">
      <c r="A73" s="75">
        <v>294</v>
      </c>
      <c r="B73" s="76" t="s">
        <v>3244</v>
      </c>
      <c r="C73" s="76" t="s">
        <v>3312</v>
      </c>
      <c r="D73" s="76" t="s">
        <v>3344</v>
      </c>
      <c r="E73" s="76" t="s">
        <v>3345</v>
      </c>
      <c r="F73" s="76" t="s">
        <v>192</v>
      </c>
      <c r="G73" s="76" t="s">
        <v>79</v>
      </c>
      <c r="H73" s="80">
        <v>0.1</v>
      </c>
      <c r="I73" s="75"/>
      <c r="J73" s="76"/>
      <c r="K73" s="75"/>
      <c r="L73" s="75"/>
      <c r="M73" s="75"/>
      <c r="N73" s="75">
        <v>6</v>
      </c>
      <c r="O73" s="75"/>
      <c r="P73" s="75"/>
      <c r="Q73" s="75"/>
      <c r="R73" s="15">
        <f t="shared" si="6"/>
        <v>0.09</v>
      </c>
    </row>
    <row r="74" spans="1:18">
      <c r="A74" s="75">
        <v>295</v>
      </c>
      <c r="B74" s="76" t="s">
        <v>3244</v>
      </c>
      <c r="C74" s="76" t="s">
        <v>3312</v>
      </c>
      <c r="D74" s="76" t="s">
        <v>3346</v>
      </c>
      <c r="E74" s="76" t="s">
        <v>3347</v>
      </c>
      <c r="F74" s="76" t="s">
        <v>100</v>
      </c>
      <c r="G74" s="76" t="s">
        <v>60</v>
      </c>
      <c r="H74" s="80">
        <v>0.3</v>
      </c>
      <c r="I74" s="75"/>
      <c r="J74" s="76"/>
      <c r="K74" s="75">
        <v>3</v>
      </c>
      <c r="L74" s="75"/>
      <c r="M74" s="75"/>
      <c r="N74" s="75">
        <v>12</v>
      </c>
      <c r="O74" s="75"/>
      <c r="P74" s="75"/>
      <c r="Q74" s="75"/>
      <c r="R74" s="15">
        <f t="shared" si="6"/>
        <v>0.6255</v>
      </c>
    </row>
    <row r="75" spans="1:18">
      <c r="A75" s="75">
        <v>296</v>
      </c>
      <c r="B75" s="76" t="s">
        <v>3244</v>
      </c>
      <c r="C75" s="76" t="s">
        <v>3312</v>
      </c>
      <c r="D75" s="76" t="s">
        <v>3346</v>
      </c>
      <c r="E75" s="76" t="s">
        <v>3347</v>
      </c>
      <c r="F75" s="76" t="s">
        <v>60</v>
      </c>
      <c r="G75" s="76" t="s">
        <v>112</v>
      </c>
      <c r="H75" s="80">
        <v>0.3</v>
      </c>
      <c r="I75" s="75"/>
      <c r="J75" s="76"/>
      <c r="K75" s="75"/>
      <c r="L75" s="75"/>
      <c r="M75" s="75"/>
      <c r="N75" s="75">
        <v>12</v>
      </c>
      <c r="O75" s="75"/>
      <c r="P75" s="75"/>
      <c r="Q75" s="75"/>
      <c r="R75" s="15">
        <f t="shared" si="6"/>
        <v>0.18</v>
      </c>
    </row>
    <row r="76" spans="1:18">
      <c r="A76" s="75">
        <v>297</v>
      </c>
      <c r="B76" s="76" t="s">
        <v>3244</v>
      </c>
      <c r="C76" s="76" t="s">
        <v>3312</v>
      </c>
      <c r="D76" s="76" t="s">
        <v>3348</v>
      </c>
      <c r="E76" s="76" t="s">
        <v>3349</v>
      </c>
      <c r="F76" s="76" t="s">
        <v>100</v>
      </c>
      <c r="G76" s="76" t="s">
        <v>75</v>
      </c>
      <c r="H76" s="80">
        <v>0.2</v>
      </c>
      <c r="I76" s="75">
        <v>148</v>
      </c>
      <c r="J76" s="76"/>
      <c r="K76" s="75"/>
      <c r="L76" s="75"/>
      <c r="M76" s="75"/>
      <c r="N76" s="75"/>
      <c r="O76" s="75"/>
      <c r="P76" s="75"/>
      <c r="Q76" s="75"/>
      <c r="R76" s="15">
        <f t="shared" si="6"/>
        <v>2.146</v>
      </c>
    </row>
    <row r="77" spans="1:18">
      <c r="A77" s="75">
        <v>298</v>
      </c>
      <c r="B77" s="76" t="s">
        <v>3244</v>
      </c>
      <c r="C77" s="76" t="s">
        <v>3312</v>
      </c>
      <c r="D77" s="76" t="s">
        <v>3348</v>
      </c>
      <c r="E77" s="76" t="s">
        <v>3349</v>
      </c>
      <c r="F77" s="76" t="s">
        <v>186</v>
      </c>
      <c r="G77" s="76" t="s">
        <v>72</v>
      </c>
      <c r="H77" s="80">
        <v>0.3</v>
      </c>
      <c r="I77" s="75">
        <v>56</v>
      </c>
      <c r="J77" s="76"/>
      <c r="K77" s="75">
        <v>1</v>
      </c>
      <c r="L77" s="75"/>
      <c r="M77" s="75"/>
      <c r="N77" s="75"/>
      <c r="O77" s="75"/>
      <c r="P77" s="75"/>
      <c r="Q77" s="75"/>
      <c r="R77" s="15">
        <f t="shared" si="6"/>
        <v>0.9605</v>
      </c>
    </row>
    <row r="78" spans="1:18">
      <c r="A78" s="75">
        <v>299</v>
      </c>
      <c r="B78" s="76" t="s">
        <v>3244</v>
      </c>
      <c r="C78" s="76" t="s">
        <v>3312</v>
      </c>
      <c r="D78" s="76" t="s">
        <v>3348</v>
      </c>
      <c r="E78" s="76" t="s">
        <v>3349</v>
      </c>
      <c r="F78" s="76" t="s">
        <v>128</v>
      </c>
      <c r="G78" s="76" t="s">
        <v>54</v>
      </c>
      <c r="H78" s="80">
        <v>0.1</v>
      </c>
      <c r="I78" s="75"/>
      <c r="J78" s="76"/>
      <c r="K78" s="75">
        <v>1</v>
      </c>
      <c r="L78" s="75"/>
      <c r="M78" s="75"/>
      <c r="N78" s="75"/>
      <c r="O78" s="75"/>
      <c r="P78" s="75"/>
      <c r="Q78" s="75"/>
      <c r="R78" s="15">
        <f t="shared" si="6"/>
        <v>0.1485</v>
      </c>
    </row>
    <row r="79" spans="1:18">
      <c r="A79" s="75">
        <v>300</v>
      </c>
      <c r="B79" s="76" t="s">
        <v>3244</v>
      </c>
      <c r="C79" s="76" t="s">
        <v>3312</v>
      </c>
      <c r="D79" s="76" t="s">
        <v>3350</v>
      </c>
      <c r="E79" s="76" t="s">
        <v>3351</v>
      </c>
      <c r="F79" s="76" t="s">
        <v>100</v>
      </c>
      <c r="G79" s="76" t="s">
        <v>53</v>
      </c>
      <c r="H79" s="80">
        <v>0.1</v>
      </c>
      <c r="I79" s="75"/>
      <c r="J79" s="76"/>
      <c r="K79" s="75">
        <v>1</v>
      </c>
      <c r="L79" s="75"/>
      <c r="M79" s="75"/>
      <c r="N79" s="75">
        <v>4</v>
      </c>
      <c r="O79" s="75"/>
      <c r="P79" s="75"/>
      <c r="Q79" s="75"/>
      <c r="R79" s="15">
        <f t="shared" si="6"/>
        <v>0.2085</v>
      </c>
    </row>
    <row r="80" spans="1:18">
      <c r="A80" s="75">
        <v>301</v>
      </c>
      <c r="B80" s="76" t="s">
        <v>3244</v>
      </c>
      <c r="C80" s="76" t="s">
        <v>3312</v>
      </c>
      <c r="D80" s="76" t="s">
        <v>3350</v>
      </c>
      <c r="E80" s="76" t="s">
        <v>3351</v>
      </c>
      <c r="F80" s="76" t="s">
        <v>192</v>
      </c>
      <c r="G80" s="76" t="s">
        <v>72</v>
      </c>
      <c r="H80" s="80">
        <v>0.2</v>
      </c>
      <c r="I80" s="75"/>
      <c r="J80" s="76"/>
      <c r="K80" s="75">
        <v>2</v>
      </c>
      <c r="L80" s="75"/>
      <c r="M80" s="75"/>
      <c r="N80" s="75"/>
      <c r="O80" s="75"/>
      <c r="P80" s="75"/>
      <c r="Q80" s="75"/>
      <c r="R80" s="15">
        <f t="shared" si="6"/>
        <v>0.297</v>
      </c>
    </row>
    <row r="81" spans="1:18">
      <c r="A81" s="75">
        <v>302</v>
      </c>
      <c r="B81" s="76" t="s">
        <v>3244</v>
      </c>
      <c r="C81" s="76" t="s">
        <v>3312</v>
      </c>
      <c r="D81" s="76" t="s">
        <v>3350</v>
      </c>
      <c r="E81" s="76" t="s">
        <v>3351</v>
      </c>
      <c r="F81" s="76" t="s">
        <v>83</v>
      </c>
      <c r="G81" s="76" t="s">
        <v>207</v>
      </c>
      <c r="H81" s="80">
        <v>0.3</v>
      </c>
      <c r="I81" s="75"/>
      <c r="J81" s="76"/>
      <c r="K81" s="75">
        <v>1</v>
      </c>
      <c r="L81" s="75"/>
      <c r="M81" s="75"/>
      <c r="N81" s="75">
        <v>2</v>
      </c>
      <c r="O81" s="75"/>
      <c r="P81" s="75"/>
      <c r="Q81" s="75"/>
      <c r="R81" s="15">
        <f t="shared" si="6"/>
        <v>0.1785</v>
      </c>
    </row>
    <row r="82" spans="1:18">
      <c r="A82" s="75">
        <v>303</v>
      </c>
      <c r="B82" s="76" t="s">
        <v>3244</v>
      </c>
      <c r="C82" s="76" t="s">
        <v>3312</v>
      </c>
      <c r="D82" s="76" t="s">
        <v>3352</v>
      </c>
      <c r="E82" s="76" t="s">
        <v>3353</v>
      </c>
      <c r="F82" s="76" t="s">
        <v>100</v>
      </c>
      <c r="G82" s="76" t="s">
        <v>53</v>
      </c>
      <c r="H82" s="80">
        <v>0.1</v>
      </c>
      <c r="I82" s="75"/>
      <c r="J82" s="76"/>
      <c r="K82" s="75">
        <v>1</v>
      </c>
      <c r="L82" s="75"/>
      <c r="M82" s="75"/>
      <c r="N82" s="75"/>
      <c r="O82" s="75"/>
      <c r="P82" s="75"/>
      <c r="Q82" s="75"/>
      <c r="R82" s="15">
        <f t="shared" si="6"/>
        <v>0.1485</v>
      </c>
    </row>
    <row r="83" spans="1:18">
      <c r="A83" s="75">
        <v>304</v>
      </c>
      <c r="B83" s="76" t="s">
        <v>3244</v>
      </c>
      <c r="C83" s="76" t="s">
        <v>3312</v>
      </c>
      <c r="D83" s="76" t="s">
        <v>3352</v>
      </c>
      <c r="E83" s="76" t="s">
        <v>3353</v>
      </c>
      <c r="F83" s="76" t="s">
        <v>154</v>
      </c>
      <c r="G83" s="76" t="s">
        <v>79</v>
      </c>
      <c r="H83" s="80">
        <v>0.5</v>
      </c>
      <c r="I83" s="75"/>
      <c r="J83" s="76"/>
      <c r="K83" s="75">
        <v>4</v>
      </c>
      <c r="L83" s="75"/>
      <c r="M83" s="75"/>
      <c r="N83" s="75"/>
      <c r="O83" s="75"/>
      <c r="P83" s="75"/>
      <c r="Q83" s="75"/>
      <c r="R83" s="15">
        <f t="shared" si="6"/>
        <v>0.594</v>
      </c>
    </row>
    <row r="84" spans="1:18">
      <c r="A84" s="75">
        <v>305</v>
      </c>
      <c r="B84" s="76" t="s">
        <v>3244</v>
      </c>
      <c r="C84" s="76" t="s">
        <v>3312</v>
      </c>
      <c r="D84" s="76" t="s">
        <v>3354</v>
      </c>
      <c r="E84" s="76" t="s">
        <v>3355</v>
      </c>
      <c r="F84" s="76" t="s">
        <v>635</v>
      </c>
      <c r="G84" s="76" t="s">
        <v>618</v>
      </c>
      <c r="H84" s="80">
        <v>0.3</v>
      </c>
      <c r="I84" s="75"/>
      <c r="J84" s="76"/>
      <c r="K84" s="75">
        <v>3</v>
      </c>
      <c r="L84" s="75"/>
      <c r="M84" s="75"/>
      <c r="N84" s="75"/>
      <c r="O84" s="75"/>
      <c r="P84" s="75"/>
      <c r="Q84" s="75"/>
      <c r="R84" s="15">
        <f t="shared" si="6"/>
        <v>0.4455</v>
      </c>
    </row>
    <row r="85" spans="1:18">
      <c r="A85" s="75">
        <v>306</v>
      </c>
      <c r="B85" s="76" t="s">
        <v>3244</v>
      </c>
      <c r="C85" s="76" t="s">
        <v>3312</v>
      </c>
      <c r="D85" s="76" t="s">
        <v>3354</v>
      </c>
      <c r="E85" s="76" t="s">
        <v>3355</v>
      </c>
      <c r="F85" s="76" t="s">
        <v>187</v>
      </c>
      <c r="G85" s="76" t="s">
        <v>263</v>
      </c>
      <c r="H85" s="80">
        <v>0.3</v>
      </c>
      <c r="I85" s="75"/>
      <c r="J85" s="76"/>
      <c r="K85" s="75">
        <v>1</v>
      </c>
      <c r="L85" s="75"/>
      <c r="M85" s="75"/>
      <c r="N85" s="75">
        <v>8</v>
      </c>
      <c r="O85" s="75"/>
      <c r="P85" s="75"/>
      <c r="Q85" s="75"/>
      <c r="R85" s="15">
        <f t="shared" si="6"/>
        <v>0.2685</v>
      </c>
    </row>
    <row r="86" spans="1:18">
      <c r="A86" s="75">
        <v>307</v>
      </c>
      <c r="B86" s="76" t="s">
        <v>3244</v>
      </c>
      <c r="C86" s="76" t="s">
        <v>3312</v>
      </c>
      <c r="D86" s="76" t="s">
        <v>3356</v>
      </c>
      <c r="E86" s="76" t="s">
        <v>3357</v>
      </c>
      <c r="F86" s="76" t="s">
        <v>100</v>
      </c>
      <c r="G86" s="76" t="s">
        <v>60</v>
      </c>
      <c r="H86" s="80">
        <v>0.3</v>
      </c>
      <c r="I86" s="75"/>
      <c r="J86" s="76"/>
      <c r="K86" s="75">
        <v>3</v>
      </c>
      <c r="L86" s="75"/>
      <c r="M86" s="75"/>
      <c r="N86" s="75">
        <v>2</v>
      </c>
      <c r="O86" s="75"/>
      <c r="P86" s="75"/>
      <c r="Q86" s="75"/>
      <c r="R86" s="15">
        <f t="shared" si="6"/>
        <v>0.4755</v>
      </c>
    </row>
    <row r="87" spans="1:18">
      <c r="A87" s="75">
        <v>308</v>
      </c>
      <c r="B87" s="76" t="s">
        <v>3244</v>
      </c>
      <c r="C87" s="76" t="s">
        <v>3312</v>
      </c>
      <c r="D87" s="76" t="s">
        <v>3356</v>
      </c>
      <c r="E87" s="76" t="s">
        <v>3357</v>
      </c>
      <c r="F87" s="76" t="s">
        <v>154</v>
      </c>
      <c r="G87" s="76" t="s">
        <v>192</v>
      </c>
      <c r="H87" s="80">
        <v>0.4</v>
      </c>
      <c r="I87" s="75"/>
      <c r="J87" s="76"/>
      <c r="K87" s="75">
        <v>2</v>
      </c>
      <c r="L87" s="75"/>
      <c r="M87" s="75"/>
      <c r="N87" s="75">
        <v>24</v>
      </c>
      <c r="O87" s="75"/>
      <c r="P87" s="75"/>
      <c r="Q87" s="75"/>
      <c r="R87" s="15">
        <f t="shared" si="6"/>
        <v>0.657</v>
      </c>
    </row>
    <row r="88" spans="1:18">
      <c r="A88" s="75">
        <v>309</v>
      </c>
      <c r="B88" s="76" t="s">
        <v>3244</v>
      </c>
      <c r="C88" s="76" t="s">
        <v>3312</v>
      </c>
      <c r="D88" s="76" t="s">
        <v>3356</v>
      </c>
      <c r="E88" s="76" t="s">
        <v>3357</v>
      </c>
      <c r="F88" s="76" t="s">
        <v>258</v>
      </c>
      <c r="G88" s="76" t="s">
        <v>83</v>
      </c>
      <c r="H88" s="80">
        <v>0.3</v>
      </c>
      <c r="I88" s="75"/>
      <c r="J88" s="76"/>
      <c r="K88" s="75"/>
      <c r="L88" s="75"/>
      <c r="M88" s="75"/>
      <c r="N88" s="75">
        <v>8</v>
      </c>
      <c r="O88" s="75"/>
      <c r="P88" s="75"/>
      <c r="Q88" s="75"/>
      <c r="R88" s="15">
        <f t="shared" si="6"/>
        <v>0.12</v>
      </c>
    </row>
    <row r="89" spans="1:18">
      <c r="A89" s="75">
        <v>310</v>
      </c>
      <c r="B89" s="76" t="s">
        <v>3244</v>
      </c>
      <c r="C89" s="76" t="s">
        <v>3312</v>
      </c>
      <c r="D89" s="76" t="s">
        <v>3358</v>
      </c>
      <c r="E89" s="76" t="s">
        <v>3359</v>
      </c>
      <c r="F89" s="76" t="s">
        <v>100</v>
      </c>
      <c r="G89" s="76" t="s">
        <v>53</v>
      </c>
      <c r="H89" s="80">
        <v>0.1</v>
      </c>
      <c r="I89" s="75"/>
      <c r="J89" s="76"/>
      <c r="K89" s="75">
        <v>1</v>
      </c>
      <c r="L89" s="75"/>
      <c r="M89" s="75"/>
      <c r="N89" s="75"/>
      <c r="O89" s="75"/>
      <c r="P89" s="75"/>
      <c r="Q89" s="75"/>
      <c r="R89" s="15">
        <f t="shared" si="6"/>
        <v>0.1485</v>
      </c>
    </row>
    <row r="90" spans="1:18">
      <c r="A90" s="75">
        <v>311</v>
      </c>
      <c r="B90" s="76" t="s">
        <v>3244</v>
      </c>
      <c r="C90" s="76" t="s">
        <v>3312</v>
      </c>
      <c r="D90" s="76" t="s">
        <v>3358</v>
      </c>
      <c r="E90" s="76" t="s">
        <v>3359</v>
      </c>
      <c r="F90" s="76" t="s">
        <v>79</v>
      </c>
      <c r="G90" s="76" t="s">
        <v>72</v>
      </c>
      <c r="H90" s="80">
        <v>0.1</v>
      </c>
      <c r="I90" s="75"/>
      <c r="J90" s="76"/>
      <c r="K90" s="75"/>
      <c r="L90" s="75"/>
      <c r="M90" s="75"/>
      <c r="N90" s="75">
        <v>2</v>
      </c>
      <c r="O90" s="75"/>
      <c r="P90" s="75"/>
      <c r="Q90" s="75"/>
      <c r="R90" s="15">
        <f t="shared" si="6"/>
        <v>0.03</v>
      </c>
    </row>
    <row r="91" spans="1:18">
      <c r="A91" s="75">
        <v>312</v>
      </c>
      <c r="B91" s="76" t="s">
        <v>3244</v>
      </c>
      <c r="C91" s="76" t="s">
        <v>3312</v>
      </c>
      <c r="D91" s="76" t="s">
        <v>3360</v>
      </c>
      <c r="E91" s="76" t="s">
        <v>3361</v>
      </c>
      <c r="F91" s="76" t="s">
        <v>79</v>
      </c>
      <c r="G91" s="76" t="s">
        <v>72</v>
      </c>
      <c r="H91" s="80">
        <v>0.1</v>
      </c>
      <c r="I91" s="75"/>
      <c r="J91" s="76"/>
      <c r="K91" s="75">
        <v>1</v>
      </c>
      <c r="L91" s="75"/>
      <c r="M91" s="75"/>
      <c r="N91" s="75"/>
      <c r="O91" s="75"/>
      <c r="P91" s="75"/>
      <c r="Q91" s="75"/>
      <c r="R91" s="15">
        <f t="shared" si="6"/>
        <v>0.1485</v>
      </c>
    </row>
    <row r="92" spans="1:18">
      <c r="A92" s="75">
        <v>313</v>
      </c>
      <c r="B92" s="76" t="s">
        <v>3244</v>
      </c>
      <c r="C92" s="76" t="s">
        <v>3312</v>
      </c>
      <c r="D92" s="76" t="s">
        <v>3362</v>
      </c>
      <c r="E92" s="76" t="s">
        <v>3363</v>
      </c>
      <c r="F92" s="76" t="s">
        <v>100</v>
      </c>
      <c r="G92" s="76" t="s">
        <v>82</v>
      </c>
      <c r="H92" s="80">
        <v>0.5</v>
      </c>
      <c r="I92" s="75"/>
      <c r="J92" s="76"/>
      <c r="K92" s="75">
        <v>5</v>
      </c>
      <c r="L92" s="75"/>
      <c r="M92" s="75"/>
      <c r="N92" s="75"/>
      <c r="O92" s="75"/>
      <c r="P92" s="75"/>
      <c r="Q92" s="75"/>
      <c r="R92" s="15">
        <f t="shared" si="6"/>
        <v>0.7425</v>
      </c>
    </row>
    <row r="93" spans="1:18">
      <c r="A93" s="75">
        <v>314</v>
      </c>
      <c r="B93" s="76" t="s">
        <v>3244</v>
      </c>
      <c r="C93" s="76" t="s">
        <v>3312</v>
      </c>
      <c r="D93" s="76" t="s">
        <v>3362</v>
      </c>
      <c r="E93" s="76" t="s">
        <v>3363</v>
      </c>
      <c r="F93" s="76" t="s">
        <v>258</v>
      </c>
      <c r="G93" s="76" t="s">
        <v>163</v>
      </c>
      <c r="H93" s="80">
        <v>0.1</v>
      </c>
      <c r="I93" s="75"/>
      <c r="J93" s="76"/>
      <c r="K93" s="75">
        <v>1</v>
      </c>
      <c r="L93" s="75"/>
      <c r="M93" s="75"/>
      <c r="N93" s="75"/>
      <c r="O93" s="75"/>
      <c r="P93" s="75"/>
      <c r="Q93" s="75"/>
      <c r="R93" s="15">
        <f t="shared" si="6"/>
        <v>0.1485</v>
      </c>
    </row>
    <row r="94" spans="1:18">
      <c r="A94" s="75">
        <v>315</v>
      </c>
      <c r="B94" s="76" t="s">
        <v>3244</v>
      </c>
      <c r="C94" s="76" t="s">
        <v>3312</v>
      </c>
      <c r="D94" s="76" t="s">
        <v>3364</v>
      </c>
      <c r="E94" s="76" t="s">
        <v>3365</v>
      </c>
      <c r="F94" s="76" t="s">
        <v>100</v>
      </c>
      <c r="G94" s="76" t="s">
        <v>112</v>
      </c>
      <c r="H94" s="80">
        <v>0.6</v>
      </c>
      <c r="I94" s="75"/>
      <c r="J94" s="76"/>
      <c r="K94" s="75">
        <v>3</v>
      </c>
      <c r="L94" s="75"/>
      <c r="M94" s="75"/>
      <c r="N94" s="75"/>
      <c r="O94" s="75"/>
      <c r="P94" s="75"/>
      <c r="Q94" s="75"/>
      <c r="R94" s="15">
        <f t="shared" si="6"/>
        <v>0.4455</v>
      </c>
    </row>
    <row r="95" spans="1:18">
      <c r="A95" s="75">
        <v>316</v>
      </c>
      <c r="B95" s="76" t="s">
        <v>3244</v>
      </c>
      <c r="C95" s="76" t="s">
        <v>3312</v>
      </c>
      <c r="D95" s="76" t="s">
        <v>3364</v>
      </c>
      <c r="E95" s="76" t="s">
        <v>3365</v>
      </c>
      <c r="F95" s="76" t="s">
        <v>258</v>
      </c>
      <c r="G95" s="76" t="s">
        <v>57</v>
      </c>
      <c r="H95" s="80">
        <v>0.2</v>
      </c>
      <c r="I95" s="75"/>
      <c r="J95" s="76"/>
      <c r="K95" s="75">
        <v>2</v>
      </c>
      <c r="L95" s="75"/>
      <c r="M95" s="75"/>
      <c r="N95" s="75"/>
      <c r="O95" s="75"/>
      <c r="P95" s="75"/>
      <c r="Q95" s="75"/>
      <c r="R95" s="15">
        <f t="shared" si="6"/>
        <v>0.297</v>
      </c>
    </row>
    <row r="96" spans="1:18">
      <c r="A96" s="75">
        <v>317</v>
      </c>
      <c r="B96" s="76" t="s">
        <v>3244</v>
      </c>
      <c r="C96" s="76" t="s">
        <v>3312</v>
      </c>
      <c r="D96" s="76" t="s">
        <v>3364</v>
      </c>
      <c r="E96" s="76" t="s">
        <v>3365</v>
      </c>
      <c r="F96" s="76" t="s">
        <v>618</v>
      </c>
      <c r="G96" s="76" t="s">
        <v>187</v>
      </c>
      <c r="H96" s="80">
        <v>0.1</v>
      </c>
      <c r="I96" s="75"/>
      <c r="J96" s="76"/>
      <c r="K96" s="75">
        <v>1</v>
      </c>
      <c r="L96" s="75"/>
      <c r="M96" s="75"/>
      <c r="N96" s="75"/>
      <c r="O96" s="75"/>
      <c r="P96" s="75"/>
      <c r="Q96" s="75"/>
      <c r="R96" s="15">
        <f t="shared" si="6"/>
        <v>0.1485</v>
      </c>
    </row>
    <row r="97" spans="1:18">
      <c r="A97" s="75">
        <v>318</v>
      </c>
      <c r="B97" s="76" t="s">
        <v>3244</v>
      </c>
      <c r="C97" s="76" t="s">
        <v>3312</v>
      </c>
      <c r="D97" s="76" t="s">
        <v>3366</v>
      </c>
      <c r="E97" s="76" t="s">
        <v>3367</v>
      </c>
      <c r="F97" s="76" t="s">
        <v>100</v>
      </c>
      <c r="G97" s="76" t="s">
        <v>186</v>
      </c>
      <c r="H97" s="80">
        <v>0.7</v>
      </c>
      <c r="I97" s="75">
        <v>32</v>
      </c>
      <c r="J97" s="76"/>
      <c r="K97" s="75">
        <v>4</v>
      </c>
      <c r="L97" s="75"/>
      <c r="M97" s="75"/>
      <c r="N97" s="75">
        <v>6</v>
      </c>
      <c r="O97" s="75"/>
      <c r="P97" s="75"/>
      <c r="Q97" s="75"/>
      <c r="R97" s="15">
        <f t="shared" si="6"/>
        <v>1.148</v>
      </c>
    </row>
    <row r="98" spans="1:18">
      <c r="A98" s="75">
        <v>319</v>
      </c>
      <c r="B98" s="76" t="s">
        <v>3244</v>
      </c>
      <c r="C98" s="76" t="s">
        <v>3312</v>
      </c>
      <c r="D98" s="76" t="s">
        <v>3366</v>
      </c>
      <c r="E98" s="76" t="s">
        <v>3367</v>
      </c>
      <c r="F98" s="76" t="s">
        <v>72</v>
      </c>
      <c r="G98" s="76" t="s">
        <v>207</v>
      </c>
      <c r="H98" s="80">
        <v>0.7</v>
      </c>
      <c r="I98" s="75">
        <v>16</v>
      </c>
      <c r="J98" s="76"/>
      <c r="K98" s="75">
        <v>4</v>
      </c>
      <c r="L98" s="75"/>
      <c r="M98" s="75"/>
      <c r="N98" s="75"/>
      <c r="O98" s="75"/>
      <c r="P98" s="75"/>
      <c r="Q98" s="75"/>
      <c r="R98" s="15">
        <f t="shared" si="6"/>
        <v>0.826</v>
      </c>
    </row>
    <row r="99" spans="1:18">
      <c r="A99" s="75">
        <v>320</v>
      </c>
      <c r="B99" s="76" t="s">
        <v>3244</v>
      </c>
      <c r="C99" s="76" t="s">
        <v>3312</v>
      </c>
      <c r="D99" s="76" t="s">
        <v>3366</v>
      </c>
      <c r="E99" s="76" t="s">
        <v>3367</v>
      </c>
      <c r="F99" s="76" t="s">
        <v>618</v>
      </c>
      <c r="G99" s="76" t="s">
        <v>65</v>
      </c>
      <c r="H99" s="80">
        <v>0.2</v>
      </c>
      <c r="I99" s="75"/>
      <c r="J99" s="76"/>
      <c r="K99" s="75">
        <v>2</v>
      </c>
      <c r="L99" s="75"/>
      <c r="M99" s="75"/>
      <c r="N99" s="75"/>
      <c r="O99" s="75"/>
      <c r="P99" s="75"/>
      <c r="Q99" s="75"/>
      <c r="R99" s="15">
        <f t="shared" si="6"/>
        <v>0.297</v>
      </c>
    </row>
    <row r="100" spans="1:18">
      <c r="A100" s="75">
        <v>321</v>
      </c>
      <c r="B100" s="76" t="s">
        <v>3244</v>
      </c>
      <c r="C100" s="76" t="s">
        <v>3312</v>
      </c>
      <c r="D100" s="76" t="s">
        <v>3368</v>
      </c>
      <c r="E100" s="76" t="s">
        <v>3369</v>
      </c>
      <c r="F100" s="76" t="s">
        <v>3370</v>
      </c>
      <c r="G100" s="76" t="s">
        <v>64</v>
      </c>
      <c r="H100" s="80">
        <v>1.2</v>
      </c>
      <c r="I100" s="75">
        <v>60</v>
      </c>
      <c r="J100" s="76"/>
      <c r="K100" s="75">
        <v>7</v>
      </c>
      <c r="L100" s="75"/>
      <c r="M100" s="75"/>
      <c r="N100" s="75">
        <v>10</v>
      </c>
      <c r="O100" s="75"/>
      <c r="P100" s="75"/>
      <c r="Q100" s="75"/>
      <c r="R100" s="15">
        <f t="shared" si="6"/>
        <v>2.0595</v>
      </c>
    </row>
    <row r="101" spans="1:18">
      <c r="A101" s="75">
        <v>322</v>
      </c>
      <c r="B101" s="76" t="s">
        <v>3244</v>
      </c>
      <c r="C101" s="76" t="s">
        <v>3312</v>
      </c>
      <c r="D101" s="76" t="s">
        <v>3371</v>
      </c>
      <c r="E101" s="76" t="s">
        <v>3372</v>
      </c>
      <c r="F101" s="76" t="s">
        <v>100</v>
      </c>
      <c r="G101" s="76" t="s">
        <v>82</v>
      </c>
      <c r="H101" s="80">
        <v>0.5</v>
      </c>
      <c r="I101" s="75"/>
      <c r="J101" s="76"/>
      <c r="K101" s="75">
        <v>1</v>
      </c>
      <c r="L101" s="75"/>
      <c r="M101" s="75"/>
      <c r="N101" s="75">
        <v>6</v>
      </c>
      <c r="O101" s="75"/>
      <c r="P101" s="75"/>
      <c r="Q101" s="75"/>
      <c r="R101" s="15">
        <f t="shared" si="6"/>
        <v>0.2385</v>
      </c>
    </row>
    <row r="102" spans="1:18">
      <c r="A102" s="75">
        <v>323</v>
      </c>
      <c r="B102" s="76" t="s">
        <v>3244</v>
      </c>
      <c r="C102" s="76" t="s">
        <v>3312</v>
      </c>
      <c r="D102" s="76" t="s">
        <v>3371</v>
      </c>
      <c r="E102" s="76" t="s">
        <v>3372</v>
      </c>
      <c r="F102" s="76" t="s">
        <v>82</v>
      </c>
      <c r="G102" s="76" t="s">
        <v>106</v>
      </c>
      <c r="H102" s="80">
        <v>1</v>
      </c>
      <c r="I102" s="75">
        <f>8+8+72+32</f>
        <v>120</v>
      </c>
      <c r="J102" s="76"/>
      <c r="K102" s="75">
        <v>6</v>
      </c>
      <c r="L102" s="75"/>
      <c r="M102" s="75"/>
      <c r="N102" s="75">
        <v>2</v>
      </c>
      <c r="O102" s="75"/>
      <c r="P102" s="75"/>
      <c r="Q102" s="75"/>
      <c r="R102" s="15">
        <f t="shared" si="6"/>
        <v>2.661</v>
      </c>
    </row>
    <row r="103" spans="1:18">
      <c r="A103" s="75">
        <v>324</v>
      </c>
      <c r="B103" s="76" t="s">
        <v>3244</v>
      </c>
      <c r="C103" s="76" t="s">
        <v>3312</v>
      </c>
      <c r="D103" s="76" t="s">
        <v>3373</v>
      </c>
      <c r="E103" s="76" t="s">
        <v>3374</v>
      </c>
      <c r="F103" s="76" t="s">
        <v>100</v>
      </c>
      <c r="G103" s="76" t="s">
        <v>186</v>
      </c>
      <c r="H103" s="80">
        <v>0.7</v>
      </c>
      <c r="I103" s="75"/>
      <c r="J103" s="76"/>
      <c r="K103" s="75">
        <v>4</v>
      </c>
      <c r="L103" s="75"/>
      <c r="M103" s="75"/>
      <c r="N103" s="75">
        <v>4</v>
      </c>
      <c r="O103" s="75"/>
      <c r="P103" s="75"/>
      <c r="Q103" s="75"/>
      <c r="R103" s="15">
        <f t="shared" ref="R103:R134" si="7">J103*0.4461+K103*0.1485+L103*0.15*0.004+I103*0.0145+M103*0.145+N103*0.015+O103*0.01+P103*0.16+Q103*0.2</f>
        <v>0.654</v>
      </c>
    </row>
    <row r="104" spans="1:18">
      <c r="A104" s="75">
        <v>325</v>
      </c>
      <c r="B104" s="76" t="s">
        <v>3244</v>
      </c>
      <c r="C104" s="76" t="s">
        <v>3312</v>
      </c>
      <c r="D104" s="76" t="s">
        <v>3373</v>
      </c>
      <c r="E104" s="76" t="s">
        <v>3374</v>
      </c>
      <c r="F104" s="76" t="s">
        <v>186</v>
      </c>
      <c r="G104" s="76" t="s">
        <v>54</v>
      </c>
      <c r="H104" s="80">
        <v>1.2</v>
      </c>
      <c r="I104" s="75">
        <v>28</v>
      </c>
      <c r="J104" s="76"/>
      <c r="K104" s="75">
        <v>7</v>
      </c>
      <c r="L104" s="75"/>
      <c r="M104" s="75"/>
      <c r="N104" s="75"/>
      <c r="O104" s="75"/>
      <c r="P104" s="75"/>
      <c r="Q104" s="75"/>
      <c r="R104" s="15">
        <f t="shared" si="7"/>
        <v>1.4455</v>
      </c>
    </row>
    <row r="105" spans="1:18">
      <c r="A105" s="75">
        <v>326</v>
      </c>
      <c r="B105" s="76" t="s">
        <v>3244</v>
      </c>
      <c r="C105" s="76" t="s">
        <v>3312</v>
      </c>
      <c r="D105" s="76" t="s">
        <v>3375</v>
      </c>
      <c r="E105" s="76" t="s">
        <v>3376</v>
      </c>
      <c r="F105" s="76" t="s">
        <v>100</v>
      </c>
      <c r="G105" s="76" t="s">
        <v>82</v>
      </c>
      <c r="H105" s="80">
        <v>0.5</v>
      </c>
      <c r="I105" s="75"/>
      <c r="J105" s="76"/>
      <c r="K105" s="75">
        <v>2</v>
      </c>
      <c r="L105" s="75"/>
      <c r="M105" s="75"/>
      <c r="N105" s="75">
        <v>4</v>
      </c>
      <c r="O105" s="75"/>
      <c r="P105" s="75"/>
      <c r="Q105" s="75"/>
      <c r="R105" s="15">
        <f t="shared" si="7"/>
        <v>0.357</v>
      </c>
    </row>
    <row r="106" spans="1:18">
      <c r="A106" s="75">
        <v>327</v>
      </c>
      <c r="B106" s="76" t="s">
        <v>3244</v>
      </c>
      <c r="C106" s="76" t="s">
        <v>3312</v>
      </c>
      <c r="D106" s="76" t="s">
        <v>3375</v>
      </c>
      <c r="E106" s="76" t="s">
        <v>3376</v>
      </c>
      <c r="F106" s="76" t="s">
        <v>82</v>
      </c>
      <c r="G106" s="76" t="s">
        <v>351</v>
      </c>
      <c r="H106" s="80">
        <v>1.8</v>
      </c>
      <c r="I106" s="75"/>
      <c r="J106" s="76"/>
      <c r="K106" s="75">
        <v>5</v>
      </c>
      <c r="L106" s="75"/>
      <c r="M106" s="75"/>
      <c r="N106" s="75">
        <v>6</v>
      </c>
      <c r="O106" s="75"/>
      <c r="P106" s="75"/>
      <c r="Q106" s="75"/>
      <c r="R106" s="15">
        <f t="shared" si="7"/>
        <v>0.8325</v>
      </c>
    </row>
    <row r="107" spans="1:18">
      <c r="A107" s="75">
        <v>328</v>
      </c>
      <c r="B107" s="76" t="s">
        <v>3244</v>
      </c>
      <c r="C107" s="76" t="s">
        <v>3312</v>
      </c>
      <c r="D107" s="76" t="s">
        <v>3377</v>
      </c>
      <c r="E107" s="76" t="s">
        <v>3378</v>
      </c>
      <c r="F107" s="76" t="s">
        <v>100</v>
      </c>
      <c r="G107" s="76" t="s">
        <v>60</v>
      </c>
      <c r="H107" s="80">
        <v>0.3</v>
      </c>
      <c r="I107" s="75">
        <f>64+104</f>
        <v>168</v>
      </c>
      <c r="J107" s="76"/>
      <c r="K107" s="75">
        <v>1</v>
      </c>
      <c r="L107" s="75"/>
      <c r="M107" s="75"/>
      <c r="N107" s="75"/>
      <c r="O107" s="75"/>
      <c r="P107" s="75"/>
      <c r="Q107" s="75"/>
      <c r="R107" s="15">
        <f t="shared" si="7"/>
        <v>2.5845</v>
      </c>
    </row>
    <row r="108" spans="1:18">
      <c r="A108" s="75">
        <v>329</v>
      </c>
      <c r="B108" s="76" t="s">
        <v>3244</v>
      </c>
      <c r="C108" s="76" t="s">
        <v>3312</v>
      </c>
      <c r="D108" s="76" t="s">
        <v>3379</v>
      </c>
      <c r="E108" s="76" t="s">
        <v>3380</v>
      </c>
      <c r="F108" s="76" t="s">
        <v>100</v>
      </c>
      <c r="G108" s="76" t="s">
        <v>82</v>
      </c>
      <c r="H108" s="80">
        <v>0.5</v>
      </c>
      <c r="I108" s="75"/>
      <c r="J108" s="76"/>
      <c r="K108" s="75"/>
      <c r="L108" s="75"/>
      <c r="M108" s="75"/>
      <c r="N108" s="75">
        <v>10</v>
      </c>
      <c r="O108" s="75"/>
      <c r="P108" s="75"/>
      <c r="Q108" s="75"/>
      <c r="R108" s="15">
        <f t="shared" si="7"/>
        <v>0.15</v>
      </c>
    </row>
    <row r="109" spans="1:18">
      <c r="A109" s="75">
        <v>330</v>
      </c>
      <c r="B109" s="76" t="s">
        <v>3244</v>
      </c>
      <c r="C109" s="76" t="s">
        <v>3312</v>
      </c>
      <c r="D109" s="76" t="s">
        <v>3379</v>
      </c>
      <c r="E109" s="76" t="s">
        <v>3380</v>
      </c>
      <c r="F109" s="76" t="s">
        <v>82</v>
      </c>
      <c r="G109" s="76" t="s">
        <v>72</v>
      </c>
      <c r="H109" s="80">
        <v>0.5</v>
      </c>
      <c r="I109" s="75">
        <v>120</v>
      </c>
      <c r="J109" s="76"/>
      <c r="K109" s="75">
        <v>2</v>
      </c>
      <c r="L109" s="75"/>
      <c r="M109" s="75"/>
      <c r="N109" s="75">
        <v>16</v>
      </c>
      <c r="O109" s="75"/>
      <c r="P109" s="75"/>
      <c r="Q109" s="75"/>
      <c r="R109" s="15">
        <f t="shared" si="7"/>
        <v>2.277</v>
      </c>
    </row>
    <row r="110" spans="1:18">
      <c r="A110" s="75">
        <v>331</v>
      </c>
      <c r="B110" s="76" t="s">
        <v>3244</v>
      </c>
      <c r="C110" s="76" t="s">
        <v>3312</v>
      </c>
      <c r="D110" s="76" t="s">
        <v>3381</v>
      </c>
      <c r="E110" s="76" t="s">
        <v>3382</v>
      </c>
      <c r="F110" s="76" t="s">
        <v>100</v>
      </c>
      <c r="G110" s="76" t="s">
        <v>60</v>
      </c>
      <c r="H110" s="80">
        <v>0.3</v>
      </c>
      <c r="I110" s="75"/>
      <c r="J110" s="76"/>
      <c r="K110" s="75">
        <v>1</v>
      </c>
      <c r="L110" s="75"/>
      <c r="M110" s="75"/>
      <c r="N110" s="75">
        <v>2</v>
      </c>
      <c r="O110" s="75"/>
      <c r="P110" s="75"/>
      <c r="Q110" s="75"/>
      <c r="R110" s="15">
        <f t="shared" si="7"/>
        <v>0.1785</v>
      </c>
    </row>
    <row r="111" spans="1:18">
      <c r="A111" s="75">
        <v>332</v>
      </c>
      <c r="B111" s="76" t="s">
        <v>3244</v>
      </c>
      <c r="C111" s="76" t="s">
        <v>3312</v>
      </c>
      <c r="D111" s="76" t="s">
        <v>3383</v>
      </c>
      <c r="E111" s="76" t="s">
        <v>3384</v>
      </c>
      <c r="F111" s="76" t="s">
        <v>100</v>
      </c>
      <c r="G111" s="76" t="s">
        <v>112</v>
      </c>
      <c r="H111" s="80">
        <v>0.6</v>
      </c>
      <c r="I111" s="75"/>
      <c r="J111" s="76"/>
      <c r="K111" s="75">
        <v>3</v>
      </c>
      <c r="L111" s="75"/>
      <c r="M111" s="75"/>
      <c r="N111" s="75"/>
      <c r="O111" s="75"/>
      <c r="P111" s="75"/>
      <c r="Q111" s="75"/>
      <c r="R111" s="15">
        <f t="shared" si="7"/>
        <v>0.4455</v>
      </c>
    </row>
    <row r="112" spans="1:18">
      <c r="A112" s="75">
        <v>333</v>
      </c>
      <c r="B112" s="76" t="s">
        <v>3244</v>
      </c>
      <c r="C112" s="76" t="s">
        <v>3312</v>
      </c>
      <c r="D112" s="76" t="s">
        <v>3383</v>
      </c>
      <c r="E112" s="76" t="s">
        <v>3384</v>
      </c>
      <c r="F112" s="76" t="s">
        <v>112</v>
      </c>
      <c r="G112" s="76" t="s">
        <v>83</v>
      </c>
      <c r="H112" s="80">
        <v>0.8</v>
      </c>
      <c r="I112" s="75"/>
      <c r="J112" s="76"/>
      <c r="K112" s="75">
        <v>5</v>
      </c>
      <c r="L112" s="75"/>
      <c r="M112" s="75"/>
      <c r="N112" s="75">
        <v>8</v>
      </c>
      <c r="O112" s="75"/>
      <c r="P112" s="75"/>
      <c r="Q112" s="75"/>
      <c r="R112" s="15">
        <f t="shared" si="7"/>
        <v>0.8625</v>
      </c>
    </row>
    <row r="113" spans="1:18">
      <c r="A113" s="75">
        <v>334</v>
      </c>
      <c r="B113" s="76" t="s">
        <v>3244</v>
      </c>
      <c r="C113" s="76" t="s">
        <v>3312</v>
      </c>
      <c r="D113" s="76" t="s">
        <v>3385</v>
      </c>
      <c r="E113" s="76" t="s">
        <v>3386</v>
      </c>
      <c r="F113" s="76" t="s">
        <v>100</v>
      </c>
      <c r="G113" s="76" t="s">
        <v>82</v>
      </c>
      <c r="H113" s="80">
        <v>0.5</v>
      </c>
      <c r="I113" s="75"/>
      <c r="J113" s="76"/>
      <c r="K113" s="75">
        <v>3</v>
      </c>
      <c r="L113" s="75"/>
      <c r="M113" s="75"/>
      <c r="N113" s="75">
        <v>2</v>
      </c>
      <c r="O113" s="75"/>
      <c r="P113" s="75"/>
      <c r="Q113" s="75"/>
      <c r="R113" s="15">
        <f t="shared" si="7"/>
        <v>0.4755</v>
      </c>
    </row>
    <row r="114" spans="1:18">
      <c r="A114" s="75">
        <v>335</v>
      </c>
      <c r="B114" s="76" t="s">
        <v>3244</v>
      </c>
      <c r="C114" s="76" t="s">
        <v>3312</v>
      </c>
      <c r="D114" s="76" t="s">
        <v>3387</v>
      </c>
      <c r="E114" s="76" t="s">
        <v>3388</v>
      </c>
      <c r="F114" s="76" t="s">
        <v>100</v>
      </c>
      <c r="G114" s="76" t="s">
        <v>64</v>
      </c>
      <c r="H114" s="80">
        <v>2</v>
      </c>
      <c r="I114" s="75"/>
      <c r="J114" s="76"/>
      <c r="K114" s="75">
        <v>6</v>
      </c>
      <c r="L114" s="75"/>
      <c r="M114" s="75"/>
      <c r="N114" s="75">
        <v>6</v>
      </c>
      <c r="O114" s="75"/>
      <c r="P114" s="75"/>
      <c r="Q114" s="75"/>
      <c r="R114" s="15">
        <f t="shared" si="7"/>
        <v>0.981</v>
      </c>
    </row>
    <row r="115" spans="1:18">
      <c r="A115" s="75">
        <v>336</v>
      </c>
      <c r="B115" s="76" t="s">
        <v>3244</v>
      </c>
      <c r="C115" s="76" t="s">
        <v>3312</v>
      </c>
      <c r="D115" s="76" t="s">
        <v>3387</v>
      </c>
      <c r="E115" s="76" t="s">
        <v>3388</v>
      </c>
      <c r="F115" s="76" t="s">
        <v>64</v>
      </c>
      <c r="G115" s="76" t="s">
        <v>211</v>
      </c>
      <c r="H115" s="80">
        <v>2</v>
      </c>
      <c r="I115" s="75"/>
      <c r="J115" s="76"/>
      <c r="K115" s="75">
        <v>7</v>
      </c>
      <c r="L115" s="75"/>
      <c r="M115" s="75"/>
      <c r="N115" s="75">
        <v>8</v>
      </c>
      <c r="O115" s="75"/>
      <c r="P115" s="75"/>
      <c r="Q115" s="75"/>
      <c r="R115" s="15">
        <f t="shared" si="7"/>
        <v>1.1595</v>
      </c>
    </row>
    <row r="116" spans="1:18">
      <c r="A116" s="75">
        <v>339</v>
      </c>
      <c r="B116" s="76" t="s">
        <v>3244</v>
      </c>
      <c r="C116" s="76" t="s">
        <v>3389</v>
      </c>
      <c r="D116" s="76" t="s">
        <v>3390</v>
      </c>
      <c r="E116" s="76" t="s">
        <v>3391</v>
      </c>
      <c r="F116" s="76" t="s">
        <v>100</v>
      </c>
      <c r="G116" s="76" t="s">
        <v>618</v>
      </c>
      <c r="H116" s="76">
        <v>2.4</v>
      </c>
      <c r="I116" s="75">
        <v>28</v>
      </c>
      <c r="J116" s="76"/>
      <c r="K116" s="75">
        <v>14</v>
      </c>
      <c r="L116" s="75"/>
      <c r="M116" s="75"/>
      <c r="N116" s="75">
        <v>2</v>
      </c>
      <c r="O116" s="75"/>
      <c r="P116" s="75"/>
      <c r="Q116" s="75"/>
      <c r="R116" s="15">
        <f t="shared" si="7"/>
        <v>2.515</v>
      </c>
    </row>
    <row r="117" spans="1:18">
      <c r="A117" s="75">
        <v>346</v>
      </c>
      <c r="B117" s="76" t="s">
        <v>3244</v>
      </c>
      <c r="C117" s="76" t="s">
        <v>3389</v>
      </c>
      <c r="D117" s="76" t="s">
        <v>3392</v>
      </c>
      <c r="E117" s="76" t="s">
        <v>3393</v>
      </c>
      <c r="F117" s="76" t="s">
        <v>100</v>
      </c>
      <c r="G117" s="76" t="s">
        <v>133</v>
      </c>
      <c r="H117" s="76">
        <v>1.6</v>
      </c>
      <c r="I117" s="75">
        <v>132</v>
      </c>
      <c r="J117" s="76"/>
      <c r="K117" s="75">
        <v>12</v>
      </c>
      <c r="L117" s="75"/>
      <c r="M117" s="75">
        <v>1</v>
      </c>
      <c r="N117" s="75"/>
      <c r="O117" s="75"/>
      <c r="P117" s="75">
        <v>1</v>
      </c>
      <c r="Q117" s="75"/>
      <c r="R117" s="15">
        <f t="shared" si="7"/>
        <v>4.001</v>
      </c>
    </row>
    <row r="118" spans="1:18">
      <c r="A118" s="75">
        <v>347</v>
      </c>
      <c r="B118" s="76" t="s">
        <v>3244</v>
      </c>
      <c r="C118" s="76" t="s">
        <v>3389</v>
      </c>
      <c r="D118" s="76" t="s">
        <v>3394</v>
      </c>
      <c r="E118" s="76" t="s">
        <v>3395</v>
      </c>
      <c r="F118" s="76" t="s">
        <v>100</v>
      </c>
      <c r="G118" s="76" t="s">
        <v>72</v>
      </c>
      <c r="H118" s="77">
        <v>1</v>
      </c>
      <c r="I118" s="75">
        <v>56</v>
      </c>
      <c r="J118" s="76"/>
      <c r="K118" s="75">
        <v>2</v>
      </c>
      <c r="L118" s="75"/>
      <c r="M118" s="75"/>
      <c r="N118" s="75"/>
      <c r="O118" s="75"/>
      <c r="P118" s="75"/>
      <c r="Q118" s="75"/>
      <c r="R118" s="15">
        <f t="shared" si="7"/>
        <v>1.109</v>
      </c>
    </row>
    <row r="119" spans="1:18">
      <c r="A119" s="75">
        <v>348</v>
      </c>
      <c r="B119" s="76" t="s">
        <v>3244</v>
      </c>
      <c r="C119" s="76" t="s">
        <v>3389</v>
      </c>
      <c r="D119" s="76" t="s">
        <v>3396</v>
      </c>
      <c r="E119" s="76" t="s">
        <v>3397</v>
      </c>
      <c r="F119" s="76" t="s">
        <v>100</v>
      </c>
      <c r="G119" s="76" t="s">
        <v>207</v>
      </c>
      <c r="H119" s="76">
        <v>1.7</v>
      </c>
      <c r="I119" s="75">
        <v>16</v>
      </c>
      <c r="J119" s="76"/>
      <c r="K119" s="75">
        <v>7</v>
      </c>
      <c r="L119" s="75"/>
      <c r="M119" s="75"/>
      <c r="N119" s="75"/>
      <c r="O119" s="75"/>
      <c r="P119" s="75"/>
      <c r="Q119" s="75"/>
      <c r="R119" s="15">
        <f t="shared" si="7"/>
        <v>1.2715</v>
      </c>
    </row>
    <row r="120" spans="1:18">
      <c r="A120" s="75">
        <v>350</v>
      </c>
      <c r="B120" s="76" t="s">
        <v>3244</v>
      </c>
      <c r="C120" s="76" t="s">
        <v>3389</v>
      </c>
      <c r="D120" s="76" t="s">
        <v>3398</v>
      </c>
      <c r="E120" s="76" t="s">
        <v>3399</v>
      </c>
      <c r="F120" s="76" t="s">
        <v>64</v>
      </c>
      <c r="G120" s="76" t="s">
        <v>346</v>
      </c>
      <c r="H120" s="77">
        <v>1.2</v>
      </c>
      <c r="I120" s="75">
        <v>508</v>
      </c>
      <c r="J120" s="76"/>
      <c r="K120" s="75">
        <v>6</v>
      </c>
      <c r="L120" s="75"/>
      <c r="M120" s="75"/>
      <c r="N120" s="75">
        <v>4</v>
      </c>
      <c r="O120" s="75"/>
      <c r="P120" s="75"/>
      <c r="Q120" s="75"/>
      <c r="R120" s="15">
        <f t="shared" si="7"/>
        <v>8.317</v>
      </c>
    </row>
    <row r="121" spans="1:18">
      <c r="A121" s="75">
        <v>351</v>
      </c>
      <c r="B121" s="76" t="s">
        <v>3244</v>
      </c>
      <c r="C121" s="76" t="s">
        <v>3389</v>
      </c>
      <c r="D121" s="76" t="s">
        <v>3400</v>
      </c>
      <c r="E121" s="76" t="s">
        <v>3401</v>
      </c>
      <c r="F121" s="76" t="s">
        <v>100</v>
      </c>
      <c r="G121" s="76" t="s">
        <v>618</v>
      </c>
      <c r="H121" s="76">
        <v>2.4</v>
      </c>
      <c r="I121" s="75">
        <v>60</v>
      </c>
      <c r="J121" s="76"/>
      <c r="K121" s="75">
        <v>11</v>
      </c>
      <c r="L121" s="75"/>
      <c r="M121" s="75"/>
      <c r="N121" s="75">
        <v>2</v>
      </c>
      <c r="O121" s="75"/>
      <c r="P121" s="75"/>
      <c r="Q121" s="75"/>
      <c r="R121" s="15">
        <f t="shared" si="7"/>
        <v>2.5335</v>
      </c>
    </row>
    <row r="122" spans="1:18">
      <c r="A122" s="75">
        <v>352</v>
      </c>
      <c r="B122" s="76" t="s">
        <v>3244</v>
      </c>
      <c r="C122" s="76" t="s">
        <v>3389</v>
      </c>
      <c r="D122" s="76" t="s">
        <v>3402</v>
      </c>
      <c r="E122" s="76" t="s">
        <v>3403</v>
      </c>
      <c r="F122" s="76" t="s">
        <v>100</v>
      </c>
      <c r="G122" s="76" t="s">
        <v>57</v>
      </c>
      <c r="H122" s="76">
        <v>1.3</v>
      </c>
      <c r="I122" s="75">
        <v>16</v>
      </c>
      <c r="J122" s="76"/>
      <c r="K122" s="75">
        <v>12</v>
      </c>
      <c r="L122" s="75"/>
      <c r="M122" s="75"/>
      <c r="N122" s="75"/>
      <c r="O122" s="75"/>
      <c r="P122" s="75"/>
      <c r="Q122" s="75"/>
      <c r="R122" s="15">
        <f t="shared" si="7"/>
        <v>2.014</v>
      </c>
    </row>
    <row r="123" spans="1:18">
      <c r="A123" s="75">
        <v>354</v>
      </c>
      <c r="B123" s="76" t="s">
        <v>3244</v>
      </c>
      <c r="C123" s="76" t="s">
        <v>3389</v>
      </c>
      <c r="D123" s="76" t="s">
        <v>3404</v>
      </c>
      <c r="E123" s="76" t="s">
        <v>3405</v>
      </c>
      <c r="F123" s="76" t="s">
        <v>100</v>
      </c>
      <c r="G123" s="76" t="s">
        <v>255</v>
      </c>
      <c r="H123" s="76">
        <v>2.7</v>
      </c>
      <c r="I123" s="75">
        <v>612</v>
      </c>
      <c r="J123" s="76"/>
      <c r="K123" s="75">
        <v>2</v>
      </c>
      <c r="L123" s="75"/>
      <c r="M123" s="75"/>
      <c r="N123" s="75"/>
      <c r="O123" s="75"/>
      <c r="P123" s="75"/>
      <c r="Q123" s="75"/>
      <c r="R123" s="15">
        <f t="shared" si="7"/>
        <v>9.171</v>
      </c>
    </row>
    <row r="124" spans="1:18">
      <c r="A124" s="75">
        <v>358</v>
      </c>
      <c r="B124" s="76" t="s">
        <v>3244</v>
      </c>
      <c r="C124" s="76" t="s">
        <v>3389</v>
      </c>
      <c r="D124" s="76" t="s">
        <v>3406</v>
      </c>
      <c r="E124" s="76" t="s">
        <v>3407</v>
      </c>
      <c r="F124" s="76" t="s">
        <v>100</v>
      </c>
      <c r="G124" s="76" t="s">
        <v>351</v>
      </c>
      <c r="H124" s="76">
        <v>2.3</v>
      </c>
      <c r="I124" s="75">
        <v>516</v>
      </c>
      <c r="J124" s="76"/>
      <c r="K124" s="75">
        <v>7</v>
      </c>
      <c r="L124" s="75"/>
      <c r="M124" s="75"/>
      <c r="N124" s="75">
        <v>2</v>
      </c>
      <c r="O124" s="75"/>
      <c r="P124" s="75"/>
      <c r="Q124" s="75"/>
      <c r="R124" s="15">
        <f t="shared" si="7"/>
        <v>8.5515</v>
      </c>
    </row>
    <row r="125" spans="1:18">
      <c r="A125" s="75">
        <v>359</v>
      </c>
      <c r="B125" s="76" t="s">
        <v>3244</v>
      </c>
      <c r="C125" s="76" t="s">
        <v>3408</v>
      </c>
      <c r="D125" s="76" t="s">
        <v>3409</v>
      </c>
      <c r="E125" s="76" t="s">
        <v>3410</v>
      </c>
      <c r="F125" s="76" t="s">
        <v>100</v>
      </c>
      <c r="G125" s="76" t="s">
        <v>53</v>
      </c>
      <c r="H125" s="76">
        <v>0.1</v>
      </c>
      <c r="I125" s="75"/>
      <c r="J125" s="76"/>
      <c r="K125" s="75">
        <v>1</v>
      </c>
      <c r="L125" s="75"/>
      <c r="M125" s="75"/>
      <c r="N125" s="75"/>
      <c r="O125" s="75"/>
      <c r="P125" s="75"/>
      <c r="Q125" s="75"/>
      <c r="R125" s="15">
        <f t="shared" si="7"/>
        <v>0.1485</v>
      </c>
    </row>
    <row r="126" spans="1:18">
      <c r="A126" s="75">
        <v>360</v>
      </c>
      <c r="B126" s="76" t="s">
        <v>3244</v>
      </c>
      <c r="C126" s="76" t="s">
        <v>3408</v>
      </c>
      <c r="D126" s="76" t="s">
        <v>3411</v>
      </c>
      <c r="E126" s="76" t="s">
        <v>3412</v>
      </c>
      <c r="F126" s="76" t="s">
        <v>79</v>
      </c>
      <c r="G126" s="76" t="s">
        <v>163</v>
      </c>
      <c r="H126" s="76">
        <v>0.3</v>
      </c>
      <c r="I126" s="75"/>
      <c r="J126" s="76"/>
      <c r="K126" s="75">
        <v>3</v>
      </c>
      <c r="L126" s="75"/>
      <c r="M126" s="75"/>
      <c r="N126" s="75"/>
      <c r="O126" s="75"/>
      <c r="P126" s="75"/>
      <c r="Q126" s="75"/>
      <c r="R126" s="15">
        <f t="shared" si="7"/>
        <v>0.4455</v>
      </c>
    </row>
    <row r="127" spans="1:18">
      <c r="A127" s="75">
        <v>361</v>
      </c>
      <c r="B127" s="76" t="s">
        <v>3244</v>
      </c>
      <c r="C127" s="76" t="s">
        <v>3408</v>
      </c>
      <c r="D127" s="76" t="s">
        <v>3413</v>
      </c>
      <c r="E127" s="76" t="s">
        <v>3414</v>
      </c>
      <c r="F127" s="76" t="s">
        <v>100</v>
      </c>
      <c r="G127" s="76" t="s">
        <v>53</v>
      </c>
      <c r="H127" s="76">
        <v>0.1</v>
      </c>
      <c r="I127" s="75"/>
      <c r="J127" s="76"/>
      <c r="K127" s="75">
        <v>1</v>
      </c>
      <c r="L127" s="75"/>
      <c r="M127" s="75"/>
      <c r="N127" s="75"/>
      <c r="O127" s="75"/>
      <c r="P127" s="75"/>
      <c r="Q127" s="75"/>
      <c r="R127" s="15">
        <f t="shared" si="7"/>
        <v>0.1485</v>
      </c>
    </row>
    <row r="128" spans="1:18">
      <c r="A128" s="75">
        <v>362</v>
      </c>
      <c r="B128" s="75" t="s">
        <v>3244</v>
      </c>
      <c r="C128" s="76" t="s">
        <v>3408</v>
      </c>
      <c r="D128" s="75" t="s">
        <v>3415</v>
      </c>
      <c r="E128" s="76" t="s">
        <v>3416</v>
      </c>
      <c r="F128" s="76" t="s">
        <v>100</v>
      </c>
      <c r="G128" s="76" t="s">
        <v>53</v>
      </c>
      <c r="H128" s="76">
        <v>0.1</v>
      </c>
      <c r="I128" s="75"/>
      <c r="J128" s="76"/>
      <c r="K128" s="75">
        <v>1</v>
      </c>
      <c r="L128" s="75"/>
      <c r="M128" s="75"/>
      <c r="N128" s="75">
        <v>4</v>
      </c>
      <c r="O128" s="75"/>
      <c r="P128" s="75"/>
      <c r="Q128" s="75">
        <v>1</v>
      </c>
      <c r="R128" s="15">
        <f t="shared" si="7"/>
        <v>0.4085</v>
      </c>
    </row>
    <row r="129" spans="1:18">
      <c r="A129" s="75">
        <v>363</v>
      </c>
      <c r="B129" s="75" t="s">
        <v>3244</v>
      </c>
      <c r="C129" s="76" t="s">
        <v>3408</v>
      </c>
      <c r="D129" s="75" t="s">
        <v>3415</v>
      </c>
      <c r="E129" s="76" t="s">
        <v>3416</v>
      </c>
      <c r="F129" s="76" t="s">
        <v>186</v>
      </c>
      <c r="G129" s="76" t="s">
        <v>192</v>
      </c>
      <c r="H129" s="76">
        <v>0.1</v>
      </c>
      <c r="I129" s="75"/>
      <c r="J129" s="76"/>
      <c r="K129" s="75">
        <v>1</v>
      </c>
      <c r="L129" s="75"/>
      <c r="M129" s="75"/>
      <c r="N129" s="75"/>
      <c r="O129" s="75"/>
      <c r="P129" s="75"/>
      <c r="Q129" s="75"/>
      <c r="R129" s="15">
        <f t="shared" si="7"/>
        <v>0.1485</v>
      </c>
    </row>
    <row r="130" spans="1:18">
      <c r="A130" s="75">
        <v>364</v>
      </c>
      <c r="B130" s="75" t="s">
        <v>3244</v>
      </c>
      <c r="C130" s="76" t="s">
        <v>3408</v>
      </c>
      <c r="D130" s="75" t="s">
        <v>3415</v>
      </c>
      <c r="E130" s="76" t="s">
        <v>3416</v>
      </c>
      <c r="F130" s="76" t="s">
        <v>72</v>
      </c>
      <c r="G130" s="76" t="s">
        <v>57</v>
      </c>
      <c r="H130" s="76">
        <v>0.3</v>
      </c>
      <c r="I130" s="75"/>
      <c r="J130" s="76"/>
      <c r="K130" s="75">
        <v>2</v>
      </c>
      <c r="L130" s="75"/>
      <c r="M130" s="75"/>
      <c r="N130" s="75"/>
      <c r="O130" s="75"/>
      <c r="P130" s="75"/>
      <c r="Q130" s="75"/>
      <c r="R130" s="15">
        <f t="shared" si="7"/>
        <v>0.297</v>
      </c>
    </row>
    <row r="131" spans="1:18">
      <c r="A131" s="75">
        <v>365</v>
      </c>
      <c r="B131" s="75" t="s">
        <v>3244</v>
      </c>
      <c r="C131" s="76" t="s">
        <v>3408</v>
      </c>
      <c r="D131" s="75" t="s">
        <v>3415</v>
      </c>
      <c r="E131" s="76" t="s">
        <v>3416</v>
      </c>
      <c r="F131" s="76" t="s">
        <v>83</v>
      </c>
      <c r="G131" s="76" t="s">
        <v>64</v>
      </c>
      <c r="H131" s="76">
        <v>0.6</v>
      </c>
      <c r="I131" s="75"/>
      <c r="J131" s="76"/>
      <c r="K131" s="75">
        <v>3</v>
      </c>
      <c r="L131" s="75"/>
      <c r="M131" s="75"/>
      <c r="N131" s="75"/>
      <c r="O131" s="75"/>
      <c r="P131" s="75"/>
      <c r="Q131" s="75"/>
      <c r="R131" s="15">
        <f t="shared" si="7"/>
        <v>0.4455</v>
      </c>
    </row>
    <row r="132" spans="1:18">
      <c r="A132" s="75">
        <v>366</v>
      </c>
      <c r="B132" s="75" t="s">
        <v>3244</v>
      </c>
      <c r="C132" s="76" t="s">
        <v>3408</v>
      </c>
      <c r="D132" s="76" t="s">
        <v>3417</v>
      </c>
      <c r="E132" s="76" t="s">
        <v>1028</v>
      </c>
      <c r="F132" s="76" t="s">
        <v>100</v>
      </c>
      <c r="G132" s="76" t="s">
        <v>53</v>
      </c>
      <c r="H132" s="77">
        <v>0.1</v>
      </c>
      <c r="I132" s="75"/>
      <c r="J132" s="76"/>
      <c r="K132" s="75">
        <v>1</v>
      </c>
      <c r="L132" s="75"/>
      <c r="M132" s="75"/>
      <c r="N132" s="75"/>
      <c r="O132" s="75"/>
      <c r="P132" s="75"/>
      <c r="Q132" s="75"/>
      <c r="R132" s="15">
        <f t="shared" si="7"/>
        <v>0.1485</v>
      </c>
    </row>
    <row r="133" spans="1:18">
      <c r="A133" s="75">
        <v>367</v>
      </c>
      <c r="B133" s="75" t="s">
        <v>3244</v>
      </c>
      <c r="C133" s="76" t="s">
        <v>3408</v>
      </c>
      <c r="D133" s="76" t="s">
        <v>3417</v>
      </c>
      <c r="E133" s="76" t="s">
        <v>1028</v>
      </c>
      <c r="F133" s="76" t="s">
        <v>75</v>
      </c>
      <c r="G133" s="76" t="s">
        <v>112</v>
      </c>
      <c r="H133" s="77">
        <v>0.4</v>
      </c>
      <c r="I133" s="75"/>
      <c r="J133" s="76"/>
      <c r="K133" s="75">
        <v>2</v>
      </c>
      <c r="L133" s="75"/>
      <c r="M133" s="75"/>
      <c r="N133" s="75">
        <v>4</v>
      </c>
      <c r="O133" s="75"/>
      <c r="P133" s="75"/>
      <c r="Q133" s="75"/>
      <c r="R133" s="15">
        <f t="shared" si="7"/>
        <v>0.357</v>
      </c>
    </row>
    <row r="134" spans="1:18">
      <c r="A134" s="75">
        <v>368</v>
      </c>
      <c r="B134" s="75" t="s">
        <v>3244</v>
      </c>
      <c r="C134" s="76" t="s">
        <v>3408</v>
      </c>
      <c r="D134" s="76" t="s">
        <v>3417</v>
      </c>
      <c r="E134" s="76" t="s">
        <v>1028</v>
      </c>
      <c r="F134" s="76" t="s">
        <v>186</v>
      </c>
      <c r="G134" s="76" t="s">
        <v>72</v>
      </c>
      <c r="H134" s="77">
        <v>0.3</v>
      </c>
      <c r="I134" s="75"/>
      <c r="J134" s="76"/>
      <c r="K134" s="75">
        <v>2</v>
      </c>
      <c r="L134" s="75"/>
      <c r="M134" s="75"/>
      <c r="N134" s="75">
        <v>4</v>
      </c>
      <c r="O134" s="75"/>
      <c r="P134" s="75"/>
      <c r="Q134" s="75"/>
      <c r="R134" s="15">
        <f t="shared" ref="R134" si="8">J134*0.4461+K134*0.1485+L134*0.15*0.004+I134*0.0145+M134*0.145+N134*0.015+O134*0.01+P134*0.16+Q134*0.2</f>
        <v>0.357</v>
      </c>
    </row>
    <row r="135" spans="1:18">
      <c r="A135" s="75">
        <v>369</v>
      </c>
      <c r="B135" s="75" t="s">
        <v>3244</v>
      </c>
      <c r="C135" s="76" t="s">
        <v>3408</v>
      </c>
      <c r="D135" s="76" t="s">
        <v>3417</v>
      </c>
      <c r="E135" s="76" t="s">
        <v>1028</v>
      </c>
      <c r="F135" s="76" t="s">
        <v>258</v>
      </c>
      <c r="G135" s="76" t="s">
        <v>133</v>
      </c>
      <c r="H135" s="77">
        <v>0.5</v>
      </c>
      <c r="I135" s="75"/>
      <c r="J135" s="76"/>
      <c r="K135" s="75">
        <v>5</v>
      </c>
      <c r="L135" s="75"/>
      <c r="M135" s="75"/>
      <c r="N135" s="75"/>
      <c r="O135" s="75"/>
      <c r="P135" s="75"/>
      <c r="Q135" s="75"/>
      <c r="R135" s="15">
        <f t="shared" ref="R135:R166" si="9">J135*0.4461+K135*0.1485+L135*0.15*0.004+I135*0.0145+M135*0.145+N135*0.015+O135*0.01+P135*0.16+Q135*0.2</f>
        <v>0.7425</v>
      </c>
    </row>
    <row r="136" spans="1:18">
      <c r="A136" s="75">
        <v>370</v>
      </c>
      <c r="B136" s="75" t="s">
        <v>3244</v>
      </c>
      <c r="C136" s="76" t="s">
        <v>3408</v>
      </c>
      <c r="D136" s="76" t="s">
        <v>3417</v>
      </c>
      <c r="E136" s="76" t="s">
        <v>1028</v>
      </c>
      <c r="F136" s="76" t="s">
        <v>64</v>
      </c>
      <c r="G136" s="76" t="s">
        <v>255</v>
      </c>
      <c r="H136" s="77">
        <v>0.7</v>
      </c>
      <c r="I136" s="75"/>
      <c r="J136" s="76"/>
      <c r="K136" s="75">
        <v>6</v>
      </c>
      <c r="L136" s="75"/>
      <c r="M136" s="75"/>
      <c r="N136" s="75">
        <v>4</v>
      </c>
      <c r="O136" s="75"/>
      <c r="P136" s="75"/>
      <c r="Q136" s="75"/>
      <c r="R136" s="15">
        <f t="shared" si="9"/>
        <v>0.951</v>
      </c>
    </row>
    <row r="137" spans="1:18">
      <c r="A137" s="75">
        <v>371</v>
      </c>
      <c r="B137" s="75" t="s">
        <v>3244</v>
      </c>
      <c r="C137" s="76" t="s">
        <v>3408</v>
      </c>
      <c r="D137" s="76" t="s">
        <v>3418</v>
      </c>
      <c r="E137" s="76" t="s">
        <v>3419</v>
      </c>
      <c r="F137" s="76" t="s">
        <v>100</v>
      </c>
      <c r="G137" s="76" t="s">
        <v>75</v>
      </c>
      <c r="H137" s="76">
        <v>0.2</v>
      </c>
      <c r="I137" s="75"/>
      <c r="J137" s="76"/>
      <c r="K137" s="75">
        <v>2</v>
      </c>
      <c r="L137" s="75"/>
      <c r="M137" s="75"/>
      <c r="N137" s="75"/>
      <c r="O137" s="75"/>
      <c r="P137" s="75"/>
      <c r="Q137" s="75"/>
      <c r="R137" s="15">
        <f t="shared" si="9"/>
        <v>0.297</v>
      </c>
    </row>
    <row r="138" spans="1:18">
      <c r="A138" s="75">
        <v>372</v>
      </c>
      <c r="B138" s="75" t="s">
        <v>3244</v>
      </c>
      <c r="C138" s="76" t="s">
        <v>3408</v>
      </c>
      <c r="D138" s="76" t="s">
        <v>3418</v>
      </c>
      <c r="E138" s="76" t="s">
        <v>3419</v>
      </c>
      <c r="F138" s="76" t="s">
        <v>72</v>
      </c>
      <c r="G138" s="76" t="s">
        <v>83</v>
      </c>
      <c r="H138" s="76">
        <v>0.4</v>
      </c>
      <c r="I138" s="75"/>
      <c r="J138" s="76"/>
      <c r="K138" s="75">
        <v>3</v>
      </c>
      <c r="L138" s="75"/>
      <c r="M138" s="75"/>
      <c r="N138" s="75"/>
      <c r="O138" s="75"/>
      <c r="P138" s="75"/>
      <c r="Q138" s="75">
        <v>2</v>
      </c>
      <c r="R138" s="15">
        <f t="shared" si="9"/>
        <v>0.8455</v>
      </c>
    </row>
    <row r="139" spans="1:18">
      <c r="A139" s="75">
        <v>373</v>
      </c>
      <c r="B139" s="75" t="s">
        <v>3244</v>
      </c>
      <c r="C139" s="76" t="s">
        <v>3408</v>
      </c>
      <c r="D139" s="76" t="s">
        <v>3418</v>
      </c>
      <c r="E139" s="76" t="s">
        <v>3419</v>
      </c>
      <c r="F139" s="76" t="s">
        <v>124</v>
      </c>
      <c r="G139" s="76" t="s">
        <v>1340</v>
      </c>
      <c r="H139" s="76">
        <v>0.1</v>
      </c>
      <c r="I139" s="75"/>
      <c r="J139" s="76"/>
      <c r="K139" s="75"/>
      <c r="L139" s="75"/>
      <c r="M139" s="75"/>
      <c r="N139" s="75">
        <v>2</v>
      </c>
      <c r="O139" s="75"/>
      <c r="P139" s="75"/>
      <c r="Q139" s="75"/>
      <c r="R139" s="15">
        <f t="shared" si="9"/>
        <v>0.03</v>
      </c>
    </row>
    <row r="140" spans="1:18">
      <c r="A140" s="75">
        <v>374</v>
      </c>
      <c r="B140" s="75" t="s">
        <v>3244</v>
      </c>
      <c r="C140" s="76" t="s">
        <v>3408</v>
      </c>
      <c r="D140" s="76" t="s">
        <v>3420</v>
      </c>
      <c r="E140" s="76" t="s">
        <v>3421</v>
      </c>
      <c r="F140" s="76" t="s">
        <v>100</v>
      </c>
      <c r="G140" s="76" t="s">
        <v>53</v>
      </c>
      <c r="H140" s="76">
        <v>0.1</v>
      </c>
      <c r="I140" s="75"/>
      <c r="J140" s="76"/>
      <c r="K140" s="75">
        <v>1</v>
      </c>
      <c r="L140" s="75"/>
      <c r="M140" s="75"/>
      <c r="N140" s="75"/>
      <c r="O140" s="75"/>
      <c r="P140" s="75"/>
      <c r="Q140" s="75"/>
      <c r="R140" s="15">
        <f t="shared" si="9"/>
        <v>0.1485</v>
      </c>
    </row>
    <row r="141" spans="1:18">
      <c r="A141" s="75">
        <v>375</v>
      </c>
      <c r="B141" s="75" t="s">
        <v>3244</v>
      </c>
      <c r="C141" s="76" t="s">
        <v>3408</v>
      </c>
      <c r="D141" s="76" t="s">
        <v>3422</v>
      </c>
      <c r="E141" s="76" t="s">
        <v>3423</v>
      </c>
      <c r="F141" s="76" t="s">
        <v>100</v>
      </c>
      <c r="G141" s="76" t="s">
        <v>53</v>
      </c>
      <c r="H141" s="76">
        <v>0.1</v>
      </c>
      <c r="I141" s="75"/>
      <c r="J141" s="76"/>
      <c r="K141" s="75">
        <v>1</v>
      </c>
      <c r="L141" s="75"/>
      <c r="M141" s="75"/>
      <c r="N141" s="75"/>
      <c r="O141" s="75"/>
      <c r="P141" s="75"/>
      <c r="Q141" s="75"/>
      <c r="R141" s="15">
        <f t="shared" si="9"/>
        <v>0.1485</v>
      </c>
    </row>
    <row r="142" spans="1:18">
      <c r="A142" s="75">
        <v>376</v>
      </c>
      <c r="B142" s="75" t="s">
        <v>3244</v>
      </c>
      <c r="C142" s="76" t="s">
        <v>3408</v>
      </c>
      <c r="D142" s="76" t="s">
        <v>3424</v>
      </c>
      <c r="E142" s="76" t="s">
        <v>3425</v>
      </c>
      <c r="F142" s="76" t="s">
        <v>100</v>
      </c>
      <c r="G142" s="76" t="s">
        <v>53</v>
      </c>
      <c r="H142" s="76">
        <v>0.1</v>
      </c>
      <c r="I142" s="75"/>
      <c r="J142" s="76"/>
      <c r="K142" s="75">
        <v>1</v>
      </c>
      <c r="L142" s="75"/>
      <c r="M142" s="75"/>
      <c r="N142" s="75"/>
      <c r="O142" s="75"/>
      <c r="P142" s="75"/>
      <c r="Q142" s="75"/>
      <c r="R142" s="15">
        <f t="shared" si="9"/>
        <v>0.1485</v>
      </c>
    </row>
    <row r="143" spans="1:18">
      <c r="A143" s="75">
        <v>377</v>
      </c>
      <c r="B143" s="75" t="s">
        <v>3244</v>
      </c>
      <c r="C143" s="76" t="s">
        <v>3408</v>
      </c>
      <c r="D143" s="76" t="s">
        <v>3426</v>
      </c>
      <c r="E143" s="76" t="s">
        <v>3427</v>
      </c>
      <c r="F143" s="76" t="s">
        <v>100</v>
      </c>
      <c r="G143" s="76" t="s">
        <v>53</v>
      </c>
      <c r="H143" s="76">
        <v>0.1</v>
      </c>
      <c r="I143" s="75"/>
      <c r="J143" s="76"/>
      <c r="K143" s="75">
        <v>2</v>
      </c>
      <c r="L143" s="75"/>
      <c r="M143" s="75"/>
      <c r="N143" s="75"/>
      <c r="O143" s="75"/>
      <c r="P143" s="75"/>
      <c r="Q143" s="75"/>
      <c r="R143" s="15">
        <f t="shared" si="9"/>
        <v>0.297</v>
      </c>
    </row>
    <row r="144" spans="1:18">
      <c r="A144" s="75">
        <v>378</v>
      </c>
      <c r="B144" s="75" t="s">
        <v>3244</v>
      </c>
      <c r="C144" s="76" t="s">
        <v>3408</v>
      </c>
      <c r="D144" s="76" t="s">
        <v>3426</v>
      </c>
      <c r="E144" s="76" t="s">
        <v>3427</v>
      </c>
      <c r="F144" s="76" t="s">
        <v>75</v>
      </c>
      <c r="G144" s="76" t="s">
        <v>112</v>
      </c>
      <c r="H144" s="76">
        <v>0.4</v>
      </c>
      <c r="I144" s="75"/>
      <c r="J144" s="76"/>
      <c r="K144" s="75">
        <v>4</v>
      </c>
      <c r="L144" s="75"/>
      <c r="M144" s="75"/>
      <c r="N144" s="75"/>
      <c r="O144" s="75"/>
      <c r="P144" s="75"/>
      <c r="Q144" s="75"/>
      <c r="R144" s="15">
        <f t="shared" si="9"/>
        <v>0.594</v>
      </c>
    </row>
    <row r="145" spans="1:18">
      <c r="A145" s="75">
        <v>379</v>
      </c>
      <c r="B145" s="75" t="s">
        <v>3244</v>
      </c>
      <c r="C145" s="76" t="s">
        <v>3408</v>
      </c>
      <c r="D145" s="76" t="s">
        <v>3426</v>
      </c>
      <c r="E145" s="76" t="s">
        <v>3427</v>
      </c>
      <c r="F145" s="76" t="s">
        <v>192</v>
      </c>
      <c r="G145" s="76" t="s">
        <v>79</v>
      </c>
      <c r="H145" s="76">
        <v>0.1</v>
      </c>
      <c r="I145" s="75"/>
      <c r="J145" s="76"/>
      <c r="K145" s="75">
        <v>1</v>
      </c>
      <c r="L145" s="75"/>
      <c r="M145" s="75"/>
      <c r="N145" s="75"/>
      <c r="O145" s="75"/>
      <c r="P145" s="75"/>
      <c r="Q145" s="75"/>
      <c r="R145" s="15">
        <f t="shared" si="9"/>
        <v>0.1485</v>
      </c>
    </row>
    <row r="146" spans="1:18">
      <c r="A146" s="75">
        <v>380</v>
      </c>
      <c r="B146" s="75" t="s">
        <v>3244</v>
      </c>
      <c r="C146" s="76" t="s">
        <v>3408</v>
      </c>
      <c r="D146" s="76" t="s">
        <v>3428</v>
      </c>
      <c r="E146" s="76" t="s">
        <v>3429</v>
      </c>
      <c r="F146" s="76" t="s">
        <v>100</v>
      </c>
      <c r="G146" s="76" t="s">
        <v>53</v>
      </c>
      <c r="H146" s="76">
        <v>0.1</v>
      </c>
      <c r="I146" s="75"/>
      <c r="J146" s="76"/>
      <c r="K146" s="75">
        <v>1</v>
      </c>
      <c r="L146" s="75"/>
      <c r="M146" s="75"/>
      <c r="N146" s="75"/>
      <c r="O146" s="75"/>
      <c r="P146" s="75"/>
      <c r="Q146" s="75"/>
      <c r="R146" s="15">
        <f t="shared" si="9"/>
        <v>0.1485</v>
      </c>
    </row>
    <row r="147" spans="1:18">
      <c r="A147" s="75">
        <v>381</v>
      </c>
      <c r="B147" s="75" t="s">
        <v>3244</v>
      </c>
      <c r="C147" s="76" t="s">
        <v>3408</v>
      </c>
      <c r="D147" s="76" t="s">
        <v>3428</v>
      </c>
      <c r="E147" s="76" t="s">
        <v>3429</v>
      </c>
      <c r="F147" s="76" t="s">
        <v>75</v>
      </c>
      <c r="G147" s="76" t="s">
        <v>82</v>
      </c>
      <c r="H147" s="76">
        <v>0.3</v>
      </c>
      <c r="I147" s="75"/>
      <c r="J147" s="76"/>
      <c r="K147" s="75">
        <v>3</v>
      </c>
      <c r="L147" s="75"/>
      <c r="M147" s="75"/>
      <c r="N147" s="75"/>
      <c r="O147" s="75"/>
      <c r="P147" s="75"/>
      <c r="Q147" s="75"/>
      <c r="R147" s="15">
        <f t="shared" si="9"/>
        <v>0.4455</v>
      </c>
    </row>
    <row r="148" spans="1:18">
      <c r="A148" s="75">
        <v>382</v>
      </c>
      <c r="B148" s="75" t="s">
        <v>3244</v>
      </c>
      <c r="C148" s="76" t="s">
        <v>3408</v>
      </c>
      <c r="D148" s="76" t="s">
        <v>3430</v>
      </c>
      <c r="E148" s="76" t="s">
        <v>3431</v>
      </c>
      <c r="F148" s="76" t="s">
        <v>100</v>
      </c>
      <c r="G148" s="76" t="s">
        <v>60</v>
      </c>
      <c r="H148" s="76">
        <v>0.3</v>
      </c>
      <c r="I148" s="75"/>
      <c r="J148" s="76"/>
      <c r="K148" s="75">
        <v>2</v>
      </c>
      <c r="L148" s="75"/>
      <c r="M148" s="75"/>
      <c r="N148" s="75"/>
      <c r="O148" s="75"/>
      <c r="P148" s="75"/>
      <c r="Q148" s="75"/>
      <c r="R148" s="15">
        <f t="shared" si="9"/>
        <v>0.297</v>
      </c>
    </row>
    <row r="149" spans="1:18">
      <c r="A149" s="75">
        <v>383</v>
      </c>
      <c r="B149" s="75" t="s">
        <v>3244</v>
      </c>
      <c r="C149" s="76" t="s">
        <v>3408</v>
      </c>
      <c r="D149" s="76" t="s">
        <v>3432</v>
      </c>
      <c r="E149" s="76" t="s">
        <v>3433</v>
      </c>
      <c r="F149" s="76" t="s">
        <v>100</v>
      </c>
      <c r="G149" s="76" t="s">
        <v>186</v>
      </c>
      <c r="H149" s="76">
        <v>0.7</v>
      </c>
      <c r="I149" s="75"/>
      <c r="J149" s="76"/>
      <c r="K149" s="75">
        <v>7</v>
      </c>
      <c r="L149" s="75"/>
      <c r="M149" s="75"/>
      <c r="N149" s="75">
        <v>4</v>
      </c>
      <c r="O149" s="75"/>
      <c r="P149" s="75"/>
      <c r="Q149" s="75"/>
      <c r="R149" s="15">
        <f t="shared" si="9"/>
        <v>1.0995</v>
      </c>
    </row>
    <row r="150" spans="1:18">
      <c r="A150" s="75">
        <v>384</v>
      </c>
      <c r="B150" s="75" t="s">
        <v>3244</v>
      </c>
      <c r="C150" s="76" t="s">
        <v>3408</v>
      </c>
      <c r="D150" s="76" t="s">
        <v>3432</v>
      </c>
      <c r="E150" s="76" t="s">
        <v>3433</v>
      </c>
      <c r="F150" s="76" t="s">
        <v>79</v>
      </c>
      <c r="G150" s="76" t="s">
        <v>72</v>
      </c>
      <c r="H150" s="76">
        <v>0.1</v>
      </c>
      <c r="I150" s="75"/>
      <c r="J150" s="76"/>
      <c r="K150" s="75">
        <v>1</v>
      </c>
      <c r="L150" s="75"/>
      <c r="M150" s="75"/>
      <c r="N150" s="75"/>
      <c r="O150" s="75"/>
      <c r="P150" s="75"/>
      <c r="Q150" s="75"/>
      <c r="R150" s="15">
        <f t="shared" si="9"/>
        <v>0.1485</v>
      </c>
    </row>
    <row r="151" spans="1:18">
      <c r="A151" s="75">
        <v>385</v>
      </c>
      <c r="B151" s="75" t="s">
        <v>3244</v>
      </c>
      <c r="C151" s="76" t="s">
        <v>3408</v>
      </c>
      <c r="D151" s="76" t="s">
        <v>3434</v>
      </c>
      <c r="E151" s="76" t="s">
        <v>3435</v>
      </c>
      <c r="F151" s="76" t="s">
        <v>100</v>
      </c>
      <c r="G151" s="76" t="s">
        <v>53</v>
      </c>
      <c r="H151" s="76">
        <v>0.1</v>
      </c>
      <c r="I151" s="75"/>
      <c r="J151" s="76"/>
      <c r="K151" s="75">
        <v>2</v>
      </c>
      <c r="L151" s="75"/>
      <c r="M151" s="75"/>
      <c r="N151" s="75"/>
      <c r="O151" s="75"/>
      <c r="P151" s="75"/>
      <c r="Q151" s="75"/>
      <c r="R151" s="15">
        <f t="shared" si="9"/>
        <v>0.297</v>
      </c>
    </row>
    <row r="152" spans="1:18">
      <c r="A152" s="75">
        <v>386</v>
      </c>
      <c r="B152" s="75" t="s">
        <v>3244</v>
      </c>
      <c r="C152" s="76" t="s">
        <v>3408</v>
      </c>
      <c r="D152" s="76" t="s">
        <v>3434</v>
      </c>
      <c r="E152" s="76" t="s">
        <v>3435</v>
      </c>
      <c r="F152" s="76" t="s">
        <v>75</v>
      </c>
      <c r="G152" s="76" t="s">
        <v>82</v>
      </c>
      <c r="H152" s="76">
        <v>0.3</v>
      </c>
      <c r="I152" s="75"/>
      <c r="J152" s="76"/>
      <c r="K152" s="75">
        <v>2</v>
      </c>
      <c r="L152" s="75"/>
      <c r="M152" s="75"/>
      <c r="N152" s="75"/>
      <c r="O152" s="75"/>
      <c r="P152" s="75"/>
      <c r="Q152" s="75"/>
      <c r="R152" s="15">
        <f t="shared" si="9"/>
        <v>0.297</v>
      </c>
    </row>
    <row r="153" spans="1:18">
      <c r="A153" s="75">
        <v>387</v>
      </c>
      <c r="B153" s="75" t="s">
        <v>3244</v>
      </c>
      <c r="C153" s="76" t="s">
        <v>3408</v>
      </c>
      <c r="D153" s="76" t="s">
        <v>3434</v>
      </c>
      <c r="E153" s="76" t="s">
        <v>3435</v>
      </c>
      <c r="F153" s="76" t="s">
        <v>163</v>
      </c>
      <c r="G153" s="76" t="s">
        <v>83</v>
      </c>
      <c r="H153" s="76">
        <v>0.2</v>
      </c>
      <c r="I153" s="75"/>
      <c r="J153" s="76"/>
      <c r="K153" s="75">
        <v>2</v>
      </c>
      <c r="L153" s="75"/>
      <c r="M153" s="75"/>
      <c r="N153" s="75"/>
      <c r="O153" s="75"/>
      <c r="P153" s="75"/>
      <c r="Q153" s="75"/>
      <c r="R153" s="15">
        <f t="shared" si="9"/>
        <v>0.297</v>
      </c>
    </row>
    <row r="154" spans="1:18">
      <c r="A154" s="75">
        <v>388</v>
      </c>
      <c r="B154" s="75" t="s">
        <v>3244</v>
      </c>
      <c r="C154" s="76" t="s">
        <v>3408</v>
      </c>
      <c r="D154" s="76" t="s">
        <v>3436</v>
      </c>
      <c r="E154" s="76" t="s">
        <v>3437</v>
      </c>
      <c r="F154" s="76" t="s">
        <v>100</v>
      </c>
      <c r="G154" s="76" t="s">
        <v>53</v>
      </c>
      <c r="H154" s="76">
        <v>0.1</v>
      </c>
      <c r="I154" s="75"/>
      <c r="J154" s="76"/>
      <c r="K154" s="75">
        <v>1</v>
      </c>
      <c r="L154" s="75"/>
      <c r="M154" s="75"/>
      <c r="N154" s="75"/>
      <c r="O154" s="75"/>
      <c r="P154" s="75"/>
      <c r="Q154" s="75"/>
      <c r="R154" s="15">
        <f t="shared" si="9"/>
        <v>0.1485</v>
      </c>
    </row>
    <row r="155" spans="1:18">
      <c r="A155" s="75">
        <v>389</v>
      </c>
      <c r="B155" s="75" t="s">
        <v>3244</v>
      </c>
      <c r="C155" s="76" t="s">
        <v>3408</v>
      </c>
      <c r="D155" s="76" t="s">
        <v>3436</v>
      </c>
      <c r="E155" s="76" t="s">
        <v>3437</v>
      </c>
      <c r="F155" s="76" t="s">
        <v>82</v>
      </c>
      <c r="G155" s="76" t="s">
        <v>186</v>
      </c>
      <c r="H155" s="76">
        <v>0.2</v>
      </c>
      <c r="I155" s="75"/>
      <c r="J155" s="76"/>
      <c r="K155" s="75">
        <v>2</v>
      </c>
      <c r="L155" s="75"/>
      <c r="M155" s="75"/>
      <c r="N155" s="75"/>
      <c r="O155" s="75"/>
      <c r="P155" s="75"/>
      <c r="Q155" s="75"/>
      <c r="R155" s="15">
        <f t="shared" si="9"/>
        <v>0.297</v>
      </c>
    </row>
    <row r="156" spans="1:18">
      <c r="A156" s="75">
        <v>390</v>
      </c>
      <c r="B156" s="75" t="s">
        <v>3244</v>
      </c>
      <c r="C156" s="76" t="s">
        <v>3408</v>
      </c>
      <c r="D156" s="76" t="s">
        <v>3436</v>
      </c>
      <c r="E156" s="76" t="s">
        <v>3437</v>
      </c>
      <c r="F156" s="76" t="s">
        <v>83</v>
      </c>
      <c r="G156" s="76" t="s">
        <v>133</v>
      </c>
      <c r="H156" s="76">
        <v>0.2</v>
      </c>
      <c r="I156" s="75"/>
      <c r="J156" s="76"/>
      <c r="K156" s="75">
        <v>2</v>
      </c>
      <c r="L156" s="75"/>
      <c r="M156" s="75"/>
      <c r="N156" s="75"/>
      <c r="O156" s="75"/>
      <c r="P156" s="75"/>
      <c r="Q156" s="75"/>
      <c r="R156" s="15">
        <f t="shared" si="9"/>
        <v>0.297</v>
      </c>
    </row>
    <row r="157" spans="1:18">
      <c r="A157" s="75">
        <v>391</v>
      </c>
      <c r="B157" s="75" t="s">
        <v>3244</v>
      </c>
      <c r="C157" s="76" t="s">
        <v>3408</v>
      </c>
      <c r="D157" s="76" t="s">
        <v>3436</v>
      </c>
      <c r="E157" s="76" t="s">
        <v>3437</v>
      </c>
      <c r="F157" s="76" t="s">
        <v>128</v>
      </c>
      <c r="G157" s="76" t="s">
        <v>54</v>
      </c>
      <c r="H157" s="76">
        <v>0.1</v>
      </c>
      <c r="I157" s="75"/>
      <c r="J157" s="76"/>
      <c r="K157" s="75">
        <v>1</v>
      </c>
      <c r="L157" s="75"/>
      <c r="M157" s="75"/>
      <c r="N157" s="75"/>
      <c r="O157" s="75"/>
      <c r="P157" s="75"/>
      <c r="Q157" s="75"/>
      <c r="R157" s="15">
        <f t="shared" si="9"/>
        <v>0.1485</v>
      </c>
    </row>
    <row r="158" spans="1:18">
      <c r="A158" s="75">
        <v>392</v>
      </c>
      <c r="B158" s="75" t="s">
        <v>3244</v>
      </c>
      <c r="C158" s="76" t="s">
        <v>3408</v>
      </c>
      <c r="D158" s="76" t="s">
        <v>3436</v>
      </c>
      <c r="E158" s="76" t="s">
        <v>3437</v>
      </c>
      <c r="F158" s="76" t="s">
        <v>64</v>
      </c>
      <c r="G158" s="76" t="s">
        <v>635</v>
      </c>
      <c r="H158" s="76">
        <v>0.1</v>
      </c>
      <c r="I158" s="75"/>
      <c r="J158" s="76"/>
      <c r="K158" s="75">
        <v>1</v>
      </c>
      <c r="L158" s="75"/>
      <c r="M158" s="75"/>
      <c r="N158" s="75"/>
      <c r="O158" s="75"/>
      <c r="P158" s="75"/>
      <c r="Q158" s="75"/>
      <c r="R158" s="15">
        <f t="shared" si="9"/>
        <v>0.1485</v>
      </c>
    </row>
    <row r="159" spans="1:18">
      <c r="A159" s="75">
        <v>393</v>
      </c>
      <c r="B159" s="75" t="s">
        <v>3244</v>
      </c>
      <c r="C159" s="76" t="s">
        <v>3408</v>
      </c>
      <c r="D159" s="76" t="s">
        <v>3438</v>
      </c>
      <c r="E159" s="76" t="s">
        <v>3439</v>
      </c>
      <c r="F159" s="76" t="s">
        <v>100</v>
      </c>
      <c r="G159" s="76" t="s">
        <v>82</v>
      </c>
      <c r="H159" s="76">
        <v>0.5</v>
      </c>
      <c r="I159" s="75">
        <v>204</v>
      </c>
      <c r="J159" s="76"/>
      <c r="K159" s="75">
        <v>2</v>
      </c>
      <c r="L159" s="75"/>
      <c r="M159" s="75"/>
      <c r="N159" s="75">
        <v>16</v>
      </c>
      <c r="O159" s="75"/>
      <c r="P159" s="75"/>
      <c r="Q159" s="75"/>
      <c r="R159" s="15">
        <f t="shared" si="9"/>
        <v>3.495</v>
      </c>
    </row>
    <row r="160" spans="1:18">
      <c r="A160" s="75">
        <v>394</v>
      </c>
      <c r="B160" s="75" t="s">
        <v>3244</v>
      </c>
      <c r="C160" s="76" t="s">
        <v>3408</v>
      </c>
      <c r="D160" s="76" t="s">
        <v>3440</v>
      </c>
      <c r="E160" s="76" t="s">
        <v>3441</v>
      </c>
      <c r="F160" s="76" t="s">
        <v>100</v>
      </c>
      <c r="G160" s="76" t="s">
        <v>53</v>
      </c>
      <c r="H160" s="77">
        <v>0.1</v>
      </c>
      <c r="I160" s="75"/>
      <c r="J160" s="76"/>
      <c r="K160" s="75">
        <v>1</v>
      </c>
      <c r="L160" s="75"/>
      <c r="M160" s="75"/>
      <c r="N160" s="75">
        <v>4</v>
      </c>
      <c r="O160" s="75"/>
      <c r="P160" s="75"/>
      <c r="Q160" s="75"/>
      <c r="R160" s="15">
        <f t="shared" si="9"/>
        <v>0.2085</v>
      </c>
    </row>
    <row r="161" spans="1:18">
      <c r="A161" s="75">
        <v>395</v>
      </c>
      <c r="B161" s="75" t="s">
        <v>3244</v>
      </c>
      <c r="C161" s="76" t="s">
        <v>3408</v>
      </c>
      <c r="D161" s="76" t="s">
        <v>3440</v>
      </c>
      <c r="E161" s="76" t="s">
        <v>3441</v>
      </c>
      <c r="F161" s="76" t="s">
        <v>75</v>
      </c>
      <c r="G161" s="76" t="s">
        <v>60</v>
      </c>
      <c r="H161" s="77">
        <v>0.1</v>
      </c>
      <c r="I161" s="75"/>
      <c r="J161" s="76"/>
      <c r="K161" s="75">
        <v>2</v>
      </c>
      <c r="L161" s="75"/>
      <c r="M161" s="75"/>
      <c r="N161" s="75">
        <v>4</v>
      </c>
      <c r="O161" s="75"/>
      <c r="P161" s="75"/>
      <c r="Q161" s="75"/>
      <c r="R161" s="15">
        <f t="shared" si="9"/>
        <v>0.357</v>
      </c>
    </row>
    <row r="162" spans="1:18">
      <c r="A162" s="75">
        <v>396</v>
      </c>
      <c r="B162" s="75" t="s">
        <v>3244</v>
      </c>
      <c r="C162" s="76" t="s">
        <v>3408</v>
      </c>
      <c r="D162" s="76" t="s">
        <v>3442</v>
      </c>
      <c r="E162" s="76" t="s">
        <v>3443</v>
      </c>
      <c r="F162" s="76" t="s">
        <v>100</v>
      </c>
      <c r="G162" s="76" t="s">
        <v>75</v>
      </c>
      <c r="H162" s="76">
        <v>0.2</v>
      </c>
      <c r="I162" s="75"/>
      <c r="J162" s="76"/>
      <c r="K162" s="75">
        <v>3</v>
      </c>
      <c r="L162" s="75"/>
      <c r="M162" s="75"/>
      <c r="N162" s="75"/>
      <c r="O162" s="75"/>
      <c r="P162" s="75"/>
      <c r="Q162" s="75"/>
      <c r="R162" s="15">
        <f t="shared" si="9"/>
        <v>0.4455</v>
      </c>
    </row>
    <row r="163" spans="1:18">
      <c r="A163" s="75">
        <v>397</v>
      </c>
      <c r="B163" s="75" t="s">
        <v>3244</v>
      </c>
      <c r="C163" s="76" t="s">
        <v>3408</v>
      </c>
      <c r="D163" s="76" t="s">
        <v>3442</v>
      </c>
      <c r="E163" s="76" t="s">
        <v>3443</v>
      </c>
      <c r="F163" s="76" t="s">
        <v>82</v>
      </c>
      <c r="G163" s="76" t="s">
        <v>72</v>
      </c>
      <c r="H163" s="76">
        <v>0.5</v>
      </c>
      <c r="I163" s="75"/>
      <c r="J163" s="76"/>
      <c r="K163" s="75">
        <v>4</v>
      </c>
      <c r="L163" s="75"/>
      <c r="M163" s="75"/>
      <c r="N163" s="75"/>
      <c r="O163" s="75"/>
      <c r="P163" s="75"/>
      <c r="Q163" s="75"/>
      <c r="R163" s="15">
        <f t="shared" si="9"/>
        <v>0.594</v>
      </c>
    </row>
    <row r="164" spans="1:18">
      <c r="A164" s="75">
        <v>398</v>
      </c>
      <c r="B164" s="75" t="s">
        <v>3244</v>
      </c>
      <c r="C164" s="76" t="s">
        <v>3408</v>
      </c>
      <c r="D164" s="76" t="s">
        <v>3442</v>
      </c>
      <c r="E164" s="76" t="s">
        <v>3443</v>
      </c>
      <c r="F164" s="76" t="s">
        <v>57</v>
      </c>
      <c r="G164" s="76" t="s">
        <v>83</v>
      </c>
      <c r="H164" s="76">
        <v>0.1</v>
      </c>
      <c r="I164" s="75"/>
      <c r="J164" s="76"/>
      <c r="K164" s="75">
        <v>1</v>
      </c>
      <c r="L164" s="75"/>
      <c r="M164" s="75"/>
      <c r="N164" s="75"/>
      <c r="O164" s="75"/>
      <c r="P164" s="75"/>
      <c r="Q164" s="75"/>
      <c r="R164" s="15">
        <f t="shared" si="9"/>
        <v>0.1485</v>
      </c>
    </row>
    <row r="165" spans="1:18">
      <c r="A165" s="75">
        <v>399</v>
      </c>
      <c r="B165" s="75" t="s">
        <v>3244</v>
      </c>
      <c r="C165" s="76" t="s">
        <v>3408</v>
      </c>
      <c r="D165" s="76" t="s">
        <v>3424</v>
      </c>
      <c r="E165" s="76" t="s">
        <v>3444</v>
      </c>
      <c r="F165" s="76" t="s">
        <v>100</v>
      </c>
      <c r="G165" s="76" t="s">
        <v>53</v>
      </c>
      <c r="H165" s="77">
        <v>0.1</v>
      </c>
      <c r="I165" s="75"/>
      <c r="J165" s="76"/>
      <c r="K165" s="75">
        <v>1</v>
      </c>
      <c r="L165" s="75"/>
      <c r="M165" s="75"/>
      <c r="N165" s="75"/>
      <c r="O165" s="75"/>
      <c r="P165" s="75"/>
      <c r="Q165" s="75"/>
      <c r="R165" s="15">
        <f t="shared" si="9"/>
        <v>0.1485</v>
      </c>
    </row>
    <row r="166" spans="1:18">
      <c r="A166" s="75">
        <v>400</v>
      </c>
      <c r="B166" s="75" t="s">
        <v>3244</v>
      </c>
      <c r="C166" s="76" t="s">
        <v>3408</v>
      </c>
      <c r="D166" s="76" t="s">
        <v>3424</v>
      </c>
      <c r="E166" s="76" t="s">
        <v>3444</v>
      </c>
      <c r="F166" s="76" t="s">
        <v>75</v>
      </c>
      <c r="G166" s="76" t="s">
        <v>82</v>
      </c>
      <c r="H166" s="77">
        <v>0.3</v>
      </c>
      <c r="I166" s="75"/>
      <c r="J166" s="76"/>
      <c r="K166" s="75">
        <v>2</v>
      </c>
      <c r="L166" s="75"/>
      <c r="M166" s="75"/>
      <c r="N166" s="75"/>
      <c r="O166" s="75"/>
      <c r="P166" s="75"/>
      <c r="Q166" s="75"/>
      <c r="R166" s="15">
        <f t="shared" si="9"/>
        <v>0.297</v>
      </c>
    </row>
    <row r="167" spans="1:18">
      <c r="A167" s="75">
        <v>401</v>
      </c>
      <c r="B167" s="75" t="s">
        <v>3244</v>
      </c>
      <c r="C167" s="76" t="s">
        <v>3408</v>
      </c>
      <c r="D167" s="76" t="s">
        <v>3424</v>
      </c>
      <c r="E167" s="76" t="s">
        <v>3444</v>
      </c>
      <c r="F167" s="76" t="s">
        <v>112</v>
      </c>
      <c r="G167" s="76" t="s">
        <v>186</v>
      </c>
      <c r="H167" s="77">
        <v>0.1</v>
      </c>
      <c r="I167" s="75"/>
      <c r="J167" s="76"/>
      <c r="K167" s="75">
        <v>1</v>
      </c>
      <c r="L167" s="75"/>
      <c r="M167" s="75"/>
      <c r="N167" s="75"/>
      <c r="O167" s="75"/>
      <c r="P167" s="75"/>
      <c r="Q167" s="75"/>
      <c r="R167" s="15">
        <f t="shared" ref="R167:R198" si="10">J167*0.4461+K167*0.1485+L167*0.15*0.004+I167*0.0145+M167*0.145+N167*0.015+O167*0.01+P167*0.16+Q167*0.2</f>
        <v>0.1485</v>
      </c>
    </row>
    <row r="168" spans="1:18">
      <c r="A168" s="75">
        <v>402</v>
      </c>
      <c r="B168" s="75" t="s">
        <v>3244</v>
      </c>
      <c r="C168" s="76" t="s">
        <v>3408</v>
      </c>
      <c r="D168" s="76" t="s">
        <v>3445</v>
      </c>
      <c r="E168" s="76" t="s">
        <v>3446</v>
      </c>
      <c r="F168" s="76" t="s">
        <v>53</v>
      </c>
      <c r="G168" s="76" t="s">
        <v>112</v>
      </c>
      <c r="H168" s="77">
        <v>0.5</v>
      </c>
      <c r="I168" s="75"/>
      <c r="J168" s="76"/>
      <c r="K168" s="75">
        <v>2</v>
      </c>
      <c r="L168" s="75"/>
      <c r="M168" s="75"/>
      <c r="N168" s="75">
        <v>6</v>
      </c>
      <c r="O168" s="75"/>
      <c r="P168" s="75"/>
      <c r="Q168" s="75"/>
      <c r="R168" s="15">
        <f t="shared" si="10"/>
        <v>0.387</v>
      </c>
    </row>
    <row r="169" spans="1:18">
      <c r="A169" s="75">
        <v>403</v>
      </c>
      <c r="B169" s="75" t="s">
        <v>3244</v>
      </c>
      <c r="C169" s="76" t="s">
        <v>3408</v>
      </c>
      <c r="D169" s="76" t="s">
        <v>3445</v>
      </c>
      <c r="E169" s="76" t="s">
        <v>3446</v>
      </c>
      <c r="F169" s="76" t="s">
        <v>54</v>
      </c>
      <c r="G169" s="76" t="s">
        <v>351</v>
      </c>
      <c r="H169" s="77">
        <v>0.4</v>
      </c>
      <c r="I169" s="75"/>
      <c r="J169" s="76"/>
      <c r="K169" s="75">
        <v>3</v>
      </c>
      <c r="L169" s="75"/>
      <c r="M169" s="75"/>
      <c r="N169" s="75">
        <v>4</v>
      </c>
      <c r="O169" s="75"/>
      <c r="P169" s="75"/>
      <c r="Q169" s="75"/>
      <c r="R169" s="15">
        <f t="shared" si="10"/>
        <v>0.5055</v>
      </c>
    </row>
    <row r="170" spans="1:18">
      <c r="A170" s="75">
        <v>404</v>
      </c>
      <c r="B170" s="75" t="s">
        <v>3244</v>
      </c>
      <c r="C170" s="76" t="s">
        <v>3408</v>
      </c>
      <c r="D170" s="76" t="s">
        <v>3447</v>
      </c>
      <c r="E170" s="76" t="s">
        <v>3448</v>
      </c>
      <c r="F170" s="76" t="s">
        <v>100</v>
      </c>
      <c r="G170" s="76" t="s">
        <v>75</v>
      </c>
      <c r="H170" s="77">
        <v>0.2</v>
      </c>
      <c r="I170" s="75"/>
      <c r="J170" s="76"/>
      <c r="K170" s="75">
        <v>1</v>
      </c>
      <c r="L170" s="75"/>
      <c r="M170" s="75"/>
      <c r="N170" s="75">
        <v>4</v>
      </c>
      <c r="O170" s="75"/>
      <c r="P170" s="75"/>
      <c r="Q170" s="75"/>
      <c r="R170" s="15">
        <f t="shared" si="10"/>
        <v>0.2085</v>
      </c>
    </row>
    <row r="171" spans="1:18">
      <c r="A171" s="75">
        <v>405</v>
      </c>
      <c r="B171" s="75" t="s">
        <v>3244</v>
      </c>
      <c r="C171" s="76" t="s">
        <v>3408</v>
      </c>
      <c r="D171" s="76" t="s">
        <v>3447</v>
      </c>
      <c r="E171" s="76" t="s">
        <v>3448</v>
      </c>
      <c r="F171" s="76" t="s">
        <v>60</v>
      </c>
      <c r="G171" s="76" t="s">
        <v>192</v>
      </c>
      <c r="H171" s="77">
        <v>0.5</v>
      </c>
      <c r="I171" s="75"/>
      <c r="J171" s="76"/>
      <c r="K171" s="75">
        <v>3</v>
      </c>
      <c r="L171" s="75"/>
      <c r="M171" s="75"/>
      <c r="N171" s="75">
        <v>8</v>
      </c>
      <c r="O171" s="75"/>
      <c r="P171" s="75"/>
      <c r="Q171" s="75"/>
      <c r="R171" s="15">
        <f t="shared" si="10"/>
        <v>0.5655</v>
      </c>
    </row>
    <row r="172" spans="1:18">
      <c r="A172" s="75">
        <v>406</v>
      </c>
      <c r="B172" s="75" t="s">
        <v>3244</v>
      </c>
      <c r="C172" s="76" t="s">
        <v>3408</v>
      </c>
      <c r="D172" s="76" t="s">
        <v>3449</v>
      </c>
      <c r="E172" s="76" t="s">
        <v>3450</v>
      </c>
      <c r="F172" s="76" t="s">
        <v>100</v>
      </c>
      <c r="G172" s="76" t="s">
        <v>60</v>
      </c>
      <c r="H172" s="76">
        <v>0.3</v>
      </c>
      <c r="I172" s="75"/>
      <c r="J172" s="76"/>
      <c r="K172" s="75">
        <v>6</v>
      </c>
      <c r="L172" s="75"/>
      <c r="M172" s="75"/>
      <c r="N172" s="75"/>
      <c r="O172" s="75"/>
      <c r="P172" s="75"/>
      <c r="Q172" s="75"/>
      <c r="R172" s="15">
        <f t="shared" si="10"/>
        <v>0.891</v>
      </c>
    </row>
    <row r="173" spans="1:18">
      <c r="A173" s="75">
        <v>407</v>
      </c>
      <c r="B173" s="75" t="s">
        <v>3244</v>
      </c>
      <c r="C173" s="76" t="s">
        <v>3408</v>
      </c>
      <c r="D173" s="76" t="s">
        <v>3449</v>
      </c>
      <c r="E173" s="76" t="s">
        <v>3450</v>
      </c>
      <c r="F173" s="76" t="s">
        <v>82</v>
      </c>
      <c r="G173" s="76" t="s">
        <v>3451</v>
      </c>
      <c r="H173" s="76">
        <v>0.1</v>
      </c>
      <c r="I173" s="75"/>
      <c r="J173" s="76"/>
      <c r="K173" s="75">
        <v>1</v>
      </c>
      <c r="L173" s="75"/>
      <c r="M173" s="75"/>
      <c r="N173" s="75"/>
      <c r="O173" s="75"/>
      <c r="P173" s="75"/>
      <c r="Q173" s="75"/>
      <c r="R173" s="15">
        <f t="shared" si="10"/>
        <v>0.1485</v>
      </c>
    </row>
    <row r="174" spans="1:18">
      <c r="A174" s="75">
        <v>408</v>
      </c>
      <c r="B174" s="75" t="s">
        <v>3244</v>
      </c>
      <c r="C174" s="76" t="s">
        <v>3408</v>
      </c>
      <c r="D174" s="76" t="s">
        <v>3452</v>
      </c>
      <c r="E174" s="76" t="s">
        <v>3453</v>
      </c>
      <c r="F174" s="76" t="s">
        <v>100</v>
      </c>
      <c r="G174" s="76" t="s">
        <v>75</v>
      </c>
      <c r="H174" s="76">
        <v>0.2</v>
      </c>
      <c r="I174" s="75"/>
      <c r="J174" s="76"/>
      <c r="K174" s="75">
        <v>1</v>
      </c>
      <c r="L174" s="75"/>
      <c r="M174" s="75"/>
      <c r="N174" s="75">
        <v>4</v>
      </c>
      <c r="O174" s="75"/>
      <c r="P174" s="75"/>
      <c r="Q174" s="75"/>
      <c r="R174" s="15">
        <f t="shared" si="10"/>
        <v>0.2085</v>
      </c>
    </row>
    <row r="175" spans="1:18">
      <c r="A175" s="75">
        <v>409</v>
      </c>
      <c r="B175" s="75" t="s">
        <v>3244</v>
      </c>
      <c r="C175" s="76" t="s">
        <v>3408</v>
      </c>
      <c r="D175" s="76" t="s">
        <v>3452</v>
      </c>
      <c r="E175" s="76" t="s">
        <v>3453</v>
      </c>
      <c r="F175" s="76" t="s">
        <v>75</v>
      </c>
      <c r="G175" s="76" t="s">
        <v>79</v>
      </c>
      <c r="H175" s="76">
        <v>0.7</v>
      </c>
      <c r="I175" s="75"/>
      <c r="J175" s="76"/>
      <c r="K175" s="75">
        <v>2</v>
      </c>
      <c r="L175" s="75"/>
      <c r="M175" s="75"/>
      <c r="N175" s="75">
        <v>8</v>
      </c>
      <c r="O175" s="75"/>
      <c r="P175" s="75"/>
      <c r="Q175" s="75"/>
      <c r="R175" s="15">
        <f t="shared" si="10"/>
        <v>0.417</v>
      </c>
    </row>
    <row r="176" spans="1:18">
      <c r="A176" s="75">
        <v>410</v>
      </c>
      <c r="B176" s="75" t="s">
        <v>3244</v>
      </c>
      <c r="C176" s="76" t="s">
        <v>3408</v>
      </c>
      <c r="D176" s="76" t="s">
        <v>3452</v>
      </c>
      <c r="E176" s="76" t="s">
        <v>3453</v>
      </c>
      <c r="F176" s="76" t="s">
        <v>72</v>
      </c>
      <c r="G176" s="76" t="s">
        <v>258</v>
      </c>
      <c r="H176" s="76">
        <v>1.1</v>
      </c>
      <c r="I176" s="75"/>
      <c r="J176" s="76"/>
      <c r="K176" s="75">
        <v>1</v>
      </c>
      <c r="L176" s="75"/>
      <c r="M176" s="75"/>
      <c r="N176" s="75"/>
      <c r="O176" s="75"/>
      <c r="P176" s="75"/>
      <c r="Q176" s="75"/>
      <c r="R176" s="15">
        <f t="shared" si="10"/>
        <v>0.1485</v>
      </c>
    </row>
    <row r="177" spans="1:18">
      <c r="A177" s="75">
        <v>411</v>
      </c>
      <c r="B177" s="75" t="s">
        <v>3244</v>
      </c>
      <c r="C177" s="76" t="s">
        <v>3408</v>
      </c>
      <c r="D177" s="76" t="s">
        <v>3454</v>
      </c>
      <c r="E177" s="76" t="s">
        <v>3455</v>
      </c>
      <c r="F177" s="76" t="s">
        <v>100</v>
      </c>
      <c r="G177" s="76" t="s">
        <v>53</v>
      </c>
      <c r="H177" s="76">
        <v>0.1</v>
      </c>
      <c r="I177" s="75"/>
      <c r="J177" s="76"/>
      <c r="K177" s="75">
        <v>1</v>
      </c>
      <c r="L177" s="75"/>
      <c r="M177" s="75"/>
      <c r="N177" s="75"/>
      <c r="O177" s="75"/>
      <c r="P177" s="75"/>
      <c r="Q177" s="75"/>
      <c r="R177" s="15">
        <f t="shared" si="10"/>
        <v>0.1485</v>
      </c>
    </row>
    <row r="178" spans="1:18">
      <c r="A178" s="75">
        <v>412</v>
      </c>
      <c r="B178" s="75" t="s">
        <v>3244</v>
      </c>
      <c r="C178" s="76" t="s">
        <v>3408</v>
      </c>
      <c r="D178" s="76" t="s">
        <v>3454</v>
      </c>
      <c r="E178" s="76" t="s">
        <v>3455</v>
      </c>
      <c r="F178" s="76" t="s">
        <v>75</v>
      </c>
      <c r="G178" s="76" t="s">
        <v>82</v>
      </c>
      <c r="H178" s="76">
        <v>0.3</v>
      </c>
      <c r="I178" s="75"/>
      <c r="J178" s="76"/>
      <c r="K178" s="75"/>
      <c r="L178" s="75"/>
      <c r="M178" s="75"/>
      <c r="N178" s="75">
        <v>8</v>
      </c>
      <c r="O178" s="75"/>
      <c r="P178" s="75"/>
      <c r="Q178" s="75"/>
      <c r="R178" s="15">
        <f t="shared" si="10"/>
        <v>0.12</v>
      </c>
    </row>
    <row r="179" spans="1:18">
      <c r="A179" s="75">
        <v>413</v>
      </c>
      <c r="B179" s="75" t="s">
        <v>3244</v>
      </c>
      <c r="C179" s="76" t="s">
        <v>3408</v>
      </c>
      <c r="D179" s="76" t="s">
        <v>3454</v>
      </c>
      <c r="E179" s="76" t="s">
        <v>3455</v>
      </c>
      <c r="F179" s="76" t="s">
        <v>186</v>
      </c>
      <c r="G179" s="76" t="s">
        <v>192</v>
      </c>
      <c r="H179" s="76">
        <v>0.1</v>
      </c>
      <c r="I179" s="75"/>
      <c r="J179" s="76"/>
      <c r="K179" s="75">
        <v>1</v>
      </c>
      <c r="L179" s="75"/>
      <c r="M179" s="75"/>
      <c r="N179" s="75"/>
      <c r="O179" s="75"/>
      <c r="P179" s="75"/>
      <c r="Q179" s="75"/>
      <c r="R179" s="15">
        <f t="shared" si="10"/>
        <v>0.1485</v>
      </c>
    </row>
    <row r="180" spans="1:18">
      <c r="A180" s="75">
        <v>414</v>
      </c>
      <c r="B180" s="75" t="s">
        <v>3244</v>
      </c>
      <c r="C180" s="76" t="s">
        <v>3408</v>
      </c>
      <c r="D180" s="76" t="s">
        <v>3456</v>
      </c>
      <c r="E180" s="76" t="s">
        <v>3457</v>
      </c>
      <c r="F180" s="76" t="s">
        <v>100</v>
      </c>
      <c r="G180" s="76" t="s">
        <v>112</v>
      </c>
      <c r="H180" s="76">
        <v>0.6</v>
      </c>
      <c r="I180" s="75"/>
      <c r="J180" s="76"/>
      <c r="K180" s="75">
        <v>5</v>
      </c>
      <c r="L180" s="75"/>
      <c r="M180" s="75"/>
      <c r="N180" s="75">
        <v>10</v>
      </c>
      <c r="O180" s="75"/>
      <c r="P180" s="75"/>
      <c r="Q180" s="75"/>
      <c r="R180" s="15">
        <f t="shared" si="10"/>
        <v>0.8925</v>
      </c>
    </row>
    <row r="181" spans="1:18">
      <c r="A181" s="75">
        <v>415</v>
      </c>
      <c r="B181" s="75" t="s">
        <v>3244</v>
      </c>
      <c r="C181" s="76" t="s">
        <v>3408</v>
      </c>
      <c r="D181" s="76" t="s">
        <v>3456</v>
      </c>
      <c r="E181" s="76" t="s">
        <v>3457</v>
      </c>
      <c r="F181" s="76" t="s">
        <v>112</v>
      </c>
      <c r="G181" s="76" t="s">
        <v>163</v>
      </c>
      <c r="H181" s="76">
        <v>0.6</v>
      </c>
      <c r="I181" s="75"/>
      <c r="J181" s="76"/>
      <c r="K181" s="75">
        <v>1</v>
      </c>
      <c r="L181" s="75"/>
      <c r="M181" s="75"/>
      <c r="N181" s="75">
        <v>26</v>
      </c>
      <c r="O181" s="75"/>
      <c r="P181" s="75"/>
      <c r="Q181" s="75"/>
      <c r="R181" s="15">
        <f t="shared" si="10"/>
        <v>0.5385</v>
      </c>
    </row>
    <row r="182" spans="1:18">
      <c r="A182" s="75">
        <v>416</v>
      </c>
      <c r="B182" s="75" t="s">
        <v>3244</v>
      </c>
      <c r="C182" s="76" t="s">
        <v>3408</v>
      </c>
      <c r="D182" s="76" t="s">
        <v>3458</v>
      </c>
      <c r="E182" s="76" t="s">
        <v>3459</v>
      </c>
      <c r="F182" s="76" t="s">
        <v>100</v>
      </c>
      <c r="G182" s="76" t="s">
        <v>75</v>
      </c>
      <c r="H182" s="76">
        <v>0.2</v>
      </c>
      <c r="I182" s="75"/>
      <c r="J182" s="76"/>
      <c r="K182" s="75">
        <v>1</v>
      </c>
      <c r="L182" s="75"/>
      <c r="M182" s="75"/>
      <c r="N182" s="75">
        <v>8</v>
      </c>
      <c r="O182" s="75"/>
      <c r="P182" s="75"/>
      <c r="Q182" s="75"/>
      <c r="R182" s="15">
        <f t="shared" si="10"/>
        <v>0.2685</v>
      </c>
    </row>
    <row r="183" spans="1:18">
      <c r="A183" s="75">
        <v>417</v>
      </c>
      <c r="B183" s="75" t="s">
        <v>3244</v>
      </c>
      <c r="C183" s="76" t="s">
        <v>3408</v>
      </c>
      <c r="D183" s="76" t="s">
        <v>3458</v>
      </c>
      <c r="E183" s="76" t="s">
        <v>3459</v>
      </c>
      <c r="F183" s="76" t="s">
        <v>60</v>
      </c>
      <c r="G183" s="76" t="s">
        <v>79</v>
      </c>
      <c r="H183" s="76">
        <v>0.6</v>
      </c>
      <c r="I183" s="75"/>
      <c r="J183" s="76"/>
      <c r="K183" s="75">
        <v>7</v>
      </c>
      <c r="L183" s="75"/>
      <c r="M183" s="75"/>
      <c r="N183" s="75">
        <v>4</v>
      </c>
      <c r="O183" s="75"/>
      <c r="P183" s="75"/>
      <c r="Q183" s="75"/>
      <c r="R183" s="15">
        <f t="shared" si="10"/>
        <v>1.0995</v>
      </c>
    </row>
    <row r="184" spans="1:18">
      <c r="A184" s="75">
        <v>418</v>
      </c>
      <c r="B184" s="75" t="s">
        <v>3244</v>
      </c>
      <c r="C184" s="76" t="s">
        <v>3408</v>
      </c>
      <c r="D184" s="76" t="s">
        <v>3460</v>
      </c>
      <c r="E184" s="76" t="s">
        <v>3461</v>
      </c>
      <c r="F184" s="76" t="s">
        <v>100</v>
      </c>
      <c r="G184" s="76" t="s">
        <v>53</v>
      </c>
      <c r="H184" s="76">
        <v>0.1</v>
      </c>
      <c r="I184" s="75">
        <v>40</v>
      </c>
      <c r="J184" s="76"/>
      <c r="K184" s="75">
        <v>1</v>
      </c>
      <c r="L184" s="75"/>
      <c r="M184" s="75"/>
      <c r="N184" s="75"/>
      <c r="O184" s="75"/>
      <c r="P184" s="75"/>
      <c r="Q184" s="75"/>
      <c r="R184" s="15">
        <f t="shared" si="10"/>
        <v>0.7285</v>
      </c>
    </row>
    <row r="185" spans="1:18">
      <c r="A185" s="75">
        <v>419</v>
      </c>
      <c r="B185" s="75" t="s">
        <v>3244</v>
      </c>
      <c r="C185" s="76" t="s">
        <v>3408</v>
      </c>
      <c r="D185" s="76" t="s">
        <v>3460</v>
      </c>
      <c r="E185" s="76" t="s">
        <v>3461</v>
      </c>
      <c r="F185" s="76" t="s">
        <v>258</v>
      </c>
      <c r="G185" s="76" t="s">
        <v>83</v>
      </c>
      <c r="H185" s="76">
        <v>0.3</v>
      </c>
      <c r="I185" s="75"/>
      <c r="J185" s="76"/>
      <c r="K185" s="75">
        <v>2</v>
      </c>
      <c r="L185" s="75"/>
      <c r="M185" s="75"/>
      <c r="N185" s="75"/>
      <c r="O185" s="75"/>
      <c r="P185" s="75"/>
      <c r="Q185" s="75"/>
      <c r="R185" s="15">
        <f t="shared" si="10"/>
        <v>0.297</v>
      </c>
    </row>
    <row r="186" spans="1:18">
      <c r="A186" s="75">
        <v>420</v>
      </c>
      <c r="B186" s="75" t="s">
        <v>3244</v>
      </c>
      <c r="C186" s="76" t="s">
        <v>3408</v>
      </c>
      <c r="D186" s="76" t="s">
        <v>3460</v>
      </c>
      <c r="E186" s="76" t="s">
        <v>3461</v>
      </c>
      <c r="F186" s="76" t="s">
        <v>64</v>
      </c>
      <c r="G186" s="76" t="s">
        <v>65</v>
      </c>
      <c r="H186" s="76">
        <v>0.6</v>
      </c>
      <c r="I186" s="75"/>
      <c r="J186" s="76"/>
      <c r="K186" s="75">
        <v>4</v>
      </c>
      <c r="L186" s="75"/>
      <c r="M186" s="75"/>
      <c r="N186" s="75">
        <v>2</v>
      </c>
      <c r="O186" s="75"/>
      <c r="P186" s="75"/>
      <c r="Q186" s="75"/>
      <c r="R186" s="15">
        <f t="shared" si="10"/>
        <v>0.624</v>
      </c>
    </row>
    <row r="187" spans="1:18">
      <c r="A187" s="75">
        <v>421</v>
      </c>
      <c r="B187" s="75" t="s">
        <v>3244</v>
      </c>
      <c r="C187" s="76" t="s">
        <v>3408</v>
      </c>
      <c r="D187" s="76" t="s">
        <v>3462</v>
      </c>
      <c r="E187" s="76" t="s">
        <v>3463</v>
      </c>
      <c r="F187" s="76" t="s">
        <v>100</v>
      </c>
      <c r="G187" s="76" t="s">
        <v>112</v>
      </c>
      <c r="H187" s="76">
        <v>0.6</v>
      </c>
      <c r="I187" s="75">
        <v>92</v>
      </c>
      <c r="J187" s="76"/>
      <c r="K187" s="75">
        <v>7</v>
      </c>
      <c r="L187" s="75"/>
      <c r="M187" s="75"/>
      <c r="N187" s="75">
        <v>8</v>
      </c>
      <c r="O187" s="75"/>
      <c r="P187" s="75"/>
      <c r="Q187" s="75"/>
      <c r="R187" s="15">
        <f t="shared" si="10"/>
        <v>2.4935</v>
      </c>
    </row>
    <row r="188" spans="1:18">
      <c r="A188" s="75">
        <v>422</v>
      </c>
      <c r="B188" s="75" t="s">
        <v>3244</v>
      </c>
      <c r="C188" s="76" t="s">
        <v>3408</v>
      </c>
      <c r="D188" s="76" t="s">
        <v>3462</v>
      </c>
      <c r="E188" s="76" t="s">
        <v>3463</v>
      </c>
      <c r="F188" s="76" t="s">
        <v>112</v>
      </c>
      <c r="G188" s="76" t="s">
        <v>163</v>
      </c>
      <c r="H188" s="76">
        <v>0.6</v>
      </c>
      <c r="I188" s="75"/>
      <c r="J188" s="76"/>
      <c r="K188" s="75">
        <v>5</v>
      </c>
      <c r="L188" s="75"/>
      <c r="M188" s="75"/>
      <c r="N188" s="75">
        <v>6</v>
      </c>
      <c r="O188" s="75"/>
      <c r="P188" s="75"/>
      <c r="Q188" s="75"/>
      <c r="R188" s="15">
        <f t="shared" si="10"/>
        <v>0.8325</v>
      </c>
    </row>
    <row r="189" spans="1:18">
      <c r="A189" s="75">
        <v>423</v>
      </c>
      <c r="B189" s="75" t="s">
        <v>3244</v>
      </c>
      <c r="C189" s="76" t="s">
        <v>3408</v>
      </c>
      <c r="D189" s="76" t="s">
        <v>3464</v>
      </c>
      <c r="E189" s="76" t="s">
        <v>3465</v>
      </c>
      <c r="F189" s="76" t="s">
        <v>100</v>
      </c>
      <c r="G189" s="76" t="s">
        <v>154</v>
      </c>
      <c r="H189" s="77">
        <v>0.4</v>
      </c>
      <c r="I189" s="75"/>
      <c r="J189" s="76"/>
      <c r="K189" s="75">
        <v>2</v>
      </c>
      <c r="L189" s="75"/>
      <c r="M189" s="75"/>
      <c r="N189" s="75">
        <v>10</v>
      </c>
      <c r="O189" s="75"/>
      <c r="P189" s="75"/>
      <c r="Q189" s="75"/>
      <c r="R189" s="15">
        <f t="shared" si="10"/>
        <v>0.447</v>
      </c>
    </row>
    <row r="190" spans="1:18">
      <c r="A190" s="75">
        <v>424</v>
      </c>
      <c r="B190" s="75" t="s">
        <v>3244</v>
      </c>
      <c r="C190" s="76" t="s">
        <v>3408</v>
      </c>
      <c r="D190" s="76" t="s">
        <v>3464</v>
      </c>
      <c r="E190" s="76" t="s">
        <v>3465</v>
      </c>
      <c r="F190" s="76" t="s">
        <v>192</v>
      </c>
      <c r="G190" s="76" t="s">
        <v>83</v>
      </c>
      <c r="H190" s="77">
        <v>0.6</v>
      </c>
      <c r="I190" s="75"/>
      <c r="J190" s="76"/>
      <c r="K190" s="75">
        <v>4</v>
      </c>
      <c r="L190" s="75"/>
      <c r="M190" s="75"/>
      <c r="N190" s="75">
        <v>2</v>
      </c>
      <c r="O190" s="75"/>
      <c r="P190" s="75"/>
      <c r="Q190" s="75"/>
      <c r="R190" s="15">
        <f t="shared" si="10"/>
        <v>0.624</v>
      </c>
    </row>
    <row r="191" spans="1:18">
      <c r="A191" s="75">
        <v>425</v>
      </c>
      <c r="B191" s="75" t="s">
        <v>3244</v>
      </c>
      <c r="C191" s="76" t="s">
        <v>3408</v>
      </c>
      <c r="D191" s="76" t="s">
        <v>3466</v>
      </c>
      <c r="E191" s="76" t="s">
        <v>3467</v>
      </c>
      <c r="F191" s="76" t="s">
        <v>100</v>
      </c>
      <c r="G191" s="76" t="s">
        <v>60</v>
      </c>
      <c r="H191" s="77">
        <v>0.3</v>
      </c>
      <c r="I191" s="75"/>
      <c r="J191" s="76"/>
      <c r="K191" s="75">
        <v>5</v>
      </c>
      <c r="L191" s="75"/>
      <c r="M191" s="75"/>
      <c r="N191" s="75">
        <v>10</v>
      </c>
      <c r="O191" s="75"/>
      <c r="P191" s="75"/>
      <c r="Q191" s="75"/>
      <c r="R191" s="15">
        <f t="shared" si="10"/>
        <v>0.8925</v>
      </c>
    </row>
    <row r="192" spans="1:18">
      <c r="A192" s="75">
        <v>426</v>
      </c>
      <c r="B192" s="75" t="s">
        <v>3244</v>
      </c>
      <c r="C192" s="76" t="s">
        <v>3408</v>
      </c>
      <c r="D192" s="76" t="s">
        <v>3466</v>
      </c>
      <c r="E192" s="76" t="s">
        <v>3467</v>
      </c>
      <c r="F192" s="76" t="s">
        <v>154</v>
      </c>
      <c r="G192" s="76" t="s">
        <v>186</v>
      </c>
      <c r="H192" s="77">
        <v>0.3</v>
      </c>
      <c r="I192" s="75"/>
      <c r="J192" s="76"/>
      <c r="K192" s="75">
        <v>3</v>
      </c>
      <c r="L192" s="75"/>
      <c r="M192" s="75"/>
      <c r="N192" s="75">
        <v>12</v>
      </c>
      <c r="O192" s="75"/>
      <c r="P192" s="75"/>
      <c r="Q192" s="75"/>
      <c r="R192" s="15">
        <f t="shared" si="10"/>
        <v>0.6255</v>
      </c>
    </row>
    <row r="193" spans="1:18">
      <c r="A193" s="75">
        <v>427</v>
      </c>
      <c r="B193" s="75" t="s">
        <v>3244</v>
      </c>
      <c r="C193" s="76" t="s">
        <v>3408</v>
      </c>
      <c r="D193" s="76" t="s">
        <v>3468</v>
      </c>
      <c r="E193" s="76" t="s">
        <v>3469</v>
      </c>
      <c r="F193" s="76" t="s">
        <v>100</v>
      </c>
      <c r="G193" s="76" t="s">
        <v>53</v>
      </c>
      <c r="H193" s="76">
        <v>0.1</v>
      </c>
      <c r="I193" s="75"/>
      <c r="J193" s="76"/>
      <c r="K193" s="75">
        <v>1</v>
      </c>
      <c r="L193" s="75"/>
      <c r="M193" s="75"/>
      <c r="N193" s="75"/>
      <c r="O193" s="75"/>
      <c r="P193" s="75"/>
      <c r="Q193" s="75"/>
      <c r="R193" s="15">
        <f t="shared" si="10"/>
        <v>0.1485</v>
      </c>
    </row>
    <row r="194" spans="1:18">
      <c r="A194" s="75">
        <v>428</v>
      </c>
      <c r="B194" s="75" t="s">
        <v>3244</v>
      </c>
      <c r="C194" s="76" t="s">
        <v>3408</v>
      </c>
      <c r="D194" s="76" t="s">
        <v>3468</v>
      </c>
      <c r="E194" s="76" t="s">
        <v>3469</v>
      </c>
      <c r="F194" s="76" t="s">
        <v>192</v>
      </c>
      <c r="G194" s="76" t="s">
        <v>79</v>
      </c>
      <c r="H194" s="76">
        <v>0.1</v>
      </c>
      <c r="I194" s="75"/>
      <c r="J194" s="76"/>
      <c r="K194" s="75">
        <v>1</v>
      </c>
      <c r="L194" s="75"/>
      <c r="M194" s="75"/>
      <c r="N194" s="75"/>
      <c r="O194" s="75"/>
      <c r="P194" s="75"/>
      <c r="Q194" s="75"/>
      <c r="R194" s="15">
        <f t="shared" si="10"/>
        <v>0.1485</v>
      </c>
    </row>
    <row r="195" spans="1:18">
      <c r="A195" s="75">
        <v>429</v>
      </c>
      <c r="B195" s="75" t="s">
        <v>3244</v>
      </c>
      <c r="C195" s="76" t="s">
        <v>3408</v>
      </c>
      <c r="D195" s="76" t="s">
        <v>3470</v>
      </c>
      <c r="E195" s="76" t="s">
        <v>3471</v>
      </c>
      <c r="F195" s="76" t="s">
        <v>100</v>
      </c>
      <c r="G195" s="76" t="s">
        <v>53</v>
      </c>
      <c r="H195" s="76">
        <v>0.1</v>
      </c>
      <c r="I195" s="75"/>
      <c r="J195" s="76"/>
      <c r="K195" s="75">
        <v>1</v>
      </c>
      <c r="L195" s="75"/>
      <c r="M195" s="75"/>
      <c r="N195" s="75"/>
      <c r="O195" s="75"/>
      <c r="P195" s="75"/>
      <c r="Q195" s="75"/>
      <c r="R195" s="15">
        <f t="shared" si="10"/>
        <v>0.1485</v>
      </c>
    </row>
    <row r="196" spans="1:18">
      <c r="A196" s="75">
        <v>430</v>
      </c>
      <c r="B196" s="75" t="s">
        <v>3244</v>
      </c>
      <c r="C196" s="76" t="s">
        <v>3408</v>
      </c>
      <c r="D196" s="76" t="s">
        <v>3470</v>
      </c>
      <c r="E196" s="76" t="s">
        <v>3471</v>
      </c>
      <c r="F196" s="76" t="s">
        <v>75</v>
      </c>
      <c r="G196" s="76" t="s">
        <v>186</v>
      </c>
      <c r="H196" s="76">
        <v>0.5</v>
      </c>
      <c r="I196" s="75"/>
      <c r="J196" s="76"/>
      <c r="K196" s="75">
        <v>3</v>
      </c>
      <c r="L196" s="75"/>
      <c r="M196" s="75"/>
      <c r="N196" s="75">
        <v>10</v>
      </c>
      <c r="O196" s="75"/>
      <c r="P196" s="75"/>
      <c r="Q196" s="75"/>
      <c r="R196" s="15">
        <f t="shared" si="10"/>
        <v>0.5955</v>
      </c>
    </row>
    <row r="197" spans="1:18">
      <c r="A197" s="75">
        <v>431</v>
      </c>
      <c r="B197" s="75" t="s">
        <v>3244</v>
      </c>
      <c r="C197" s="76" t="s">
        <v>3408</v>
      </c>
      <c r="D197" s="76" t="s">
        <v>3470</v>
      </c>
      <c r="E197" s="76" t="s">
        <v>3471</v>
      </c>
      <c r="F197" s="76" t="s">
        <v>54</v>
      </c>
      <c r="G197" s="76" t="s">
        <v>64</v>
      </c>
      <c r="H197" s="76">
        <v>0.1</v>
      </c>
      <c r="I197" s="75"/>
      <c r="J197" s="76"/>
      <c r="K197" s="75">
        <v>1</v>
      </c>
      <c r="L197" s="75"/>
      <c r="M197" s="75"/>
      <c r="N197" s="75"/>
      <c r="O197" s="75"/>
      <c r="P197" s="75"/>
      <c r="Q197" s="75"/>
      <c r="R197" s="15">
        <f t="shared" si="10"/>
        <v>0.1485</v>
      </c>
    </row>
  </sheetData>
  <autoFilter ref="A5:AK197">
    <extLst/>
  </autoFilter>
  <mergeCells count="16">
    <mergeCell ref="A1:R1"/>
    <mergeCell ref="I2:Q2"/>
    <mergeCell ref="J3:K3"/>
    <mergeCell ref="M3:P3"/>
    <mergeCell ref="A2:A4"/>
    <mergeCell ref="B2:B4"/>
    <mergeCell ref="C2:C4"/>
    <mergeCell ref="D2:D4"/>
    <mergeCell ref="E2:E4"/>
    <mergeCell ref="F2:F4"/>
    <mergeCell ref="G2:G4"/>
    <mergeCell ref="H2:H4"/>
    <mergeCell ref="I3:I4"/>
    <mergeCell ref="L3:L4"/>
    <mergeCell ref="Q3:Q4"/>
    <mergeCell ref="R2:R4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46"/>
  <sheetViews>
    <sheetView zoomScale="80" zoomScaleNormal="80" workbookViewId="0">
      <selection activeCell="R19" sqref="R19"/>
    </sheetView>
  </sheetViews>
  <sheetFormatPr defaultColWidth="9" defaultRowHeight="13.5"/>
  <cols>
    <col min="1" max="1" width="4.625" customWidth="1"/>
    <col min="2" max="2" width="6.625" customWidth="1"/>
    <col min="3" max="3" width="8.625" customWidth="1"/>
    <col min="4" max="4" width="9" style="23"/>
    <col min="5" max="5" width="6.625" customWidth="1"/>
    <col min="6" max="7" width="7.625" customWidth="1"/>
    <col min="8" max="8" width="9.125" style="1" customWidth="1"/>
    <col min="9" max="16" width="8.625" customWidth="1"/>
    <col min="17" max="17" width="7.625" customWidth="1"/>
    <col min="18" max="18" width="9.125" customWidth="1"/>
  </cols>
  <sheetData>
    <row r="1" ht="24.95" customHeight="1" spans="1:18">
      <c r="A1" s="2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4.95" customHeight="1" spans="1:18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3" t="s">
        <v>34</v>
      </c>
      <c r="I2" s="6" t="s">
        <v>5</v>
      </c>
      <c r="J2" s="7"/>
      <c r="K2" s="7"/>
      <c r="L2" s="7"/>
      <c r="M2" s="7"/>
      <c r="N2" s="7"/>
      <c r="O2" s="7"/>
      <c r="P2" s="7"/>
      <c r="Q2" s="9"/>
      <c r="R2" s="8" t="s">
        <v>6</v>
      </c>
    </row>
    <row r="3" ht="24.95" customHeight="1" spans="1:18">
      <c r="A3" s="3"/>
      <c r="B3" s="3"/>
      <c r="C3" s="3"/>
      <c r="D3" s="3"/>
      <c r="E3" s="3"/>
      <c r="F3" s="3"/>
      <c r="G3" s="3"/>
      <c r="H3" s="3"/>
      <c r="I3" s="8" t="s">
        <v>35</v>
      </c>
      <c r="J3" s="6" t="s">
        <v>36</v>
      </c>
      <c r="K3" s="9"/>
      <c r="L3" s="8" t="s">
        <v>37</v>
      </c>
      <c r="M3" s="6" t="s">
        <v>38</v>
      </c>
      <c r="N3" s="7"/>
      <c r="O3" s="7"/>
      <c r="P3" s="9"/>
      <c r="Q3" s="8" t="s">
        <v>12</v>
      </c>
      <c r="R3" s="14"/>
    </row>
    <row r="4" ht="45" customHeight="1" spans="1:18">
      <c r="A4" s="3"/>
      <c r="B4" s="3"/>
      <c r="C4" s="3"/>
      <c r="D4" s="3"/>
      <c r="E4" s="3"/>
      <c r="F4" s="3"/>
      <c r="G4" s="3"/>
      <c r="H4" s="3"/>
      <c r="I4" s="10"/>
      <c r="J4" s="11" t="s">
        <v>39</v>
      </c>
      <c r="K4" s="11" t="s">
        <v>40</v>
      </c>
      <c r="L4" s="10"/>
      <c r="M4" s="12" t="s">
        <v>41</v>
      </c>
      <c r="N4" s="12" t="s">
        <v>42</v>
      </c>
      <c r="O4" s="12" t="s">
        <v>43</v>
      </c>
      <c r="P4" s="12" t="s">
        <v>44</v>
      </c>
      <c r="Q4" s="10"/>
      <c r="R4" s="14"/>
    </row>
    <row r="5" spans="1:18">
      <c r="A5" s="46"/>
      <c r="B5" s="46"/>
      <c r="C5" s="46"/>
      <c r="D5" s="47"/>
      <c r="E5" s="46"/>
      <c r="F5" s="46"/>
      <c r="G5" s="46"/>
      <c r="H5" s="48">
        <f>SUM(H6:H446)</f>
        <v>837.205000000001</v>
      </c>
      <c r="I5" s="55">
        <f t="shared" ref="I5" si="0">SUM(I6:I446)</f>
        <v>93407</v>
      </c>
      <c r="J5" s="55">
        <f t="shared" ref="J5:R5" si="1">SUM(J6:J446)</f>
        <v>0</v>
      </c>
      <c r="K5" s="55">
        <f t="shared" si="1"/>
        <v>2090</v>
      </c>
      <c r="L5" s="55">
        <f t="shared" si="1"/>
        <v>7480</v>
      </c>
      <c r="M5" s="55">
        <f t="shared" si="1"/>
        <v>46</v>
      </c>
      <c r="N5" s="55">
        <f t="shared" si="1"/>
        <v>1724</v>
      </c>
      <c r="O5" s="55">
        <f t="shared" si="1"/>
        <v>953</v>
      </c>
      <c r="P5" s="55">
        <f t="shared" si="1"/>
        <v>5</v>
      </c>
      <c r="Q5" s="55">
        <f t="shared" si="1"/>
        <v>37</v>
      </c>
      <c r="R5" s="48">
        <f t="shared" si="1"/>
        <v>1719.5145</v>
      </c>
    </row>
    <row r="6" spans="1:18">
      <c r="A6" s="49">
        <v>1</v>
      </c>
      <c r="B6" s="49" t="s">
        <v>3472</v>
      </c>
      <c r="C6" s="49" t="s">
        <v>3473</v>
      </c>
      <c r="D6" s="50" t="s">
        <v>3474</v>
      </c>
      <c r="E6" s="49" t="s">
        <v>3475</v>
      </c>
      <c r="F6" s="51">
        <v>0</v>
      </c>
      <c r="G6" s="51">
        <v>1000</v>
      </c>
      <c r="H6" s="52">
        <f t="shared" ref="H6" si="2">(G6-F6)/1000</f>
        <v>1</v>
      </c>
      <c r="I6" s="49">
        <v>500</v>
      </c>
      <c r="J6" s="49"/>
      <c r="K6" s="49">
        <v>1</v>
      </c>
      <c r="L6" s="49"/>
      <c r="M6" s="49"/>
      <c r="N6" s="49"/>
      <c r="O6" s="49"/>
      <c r="P6" s="49"/>
      <c r="Q6" s="49"/>
      <c r="R6" s="15">
        <f t="shared" ref="R6" si="3">J6*0.4461+K6*0.1485+L6*0.15*0.004+I6*0.0145+M6*0.145+N6*0.015+O6*0.01+P6*0.16+Q6*0.2</f>
        <v>7.3985</v>
      </c>
    </row>
    <row r="7" spans="1:18">
      <c r="A7" s="49">
        <v>2</v>
      </c>
      <c r="B7" s="49" t="s">
        <v>3472</v>
      </c>
      <c r="C7" s="49" t="s">
        <v>3473</v>
      </c>
      <c r="D7" s="50" t="s">
        <v>3476</v>
      </c>
      <c r="E7" s="49" t="s">
        <v>3477</v>
      </c>
      <c r="F7" s="51">
        <v>0</v>
      </c>
      <c r="G7" s="51">
        <v>400</v>
      </c>
      <c r="H7" s="52">
        <f t="shared" ref="H7:H37" si="4">(G7-F7)/1000</f>
        <v>0.4</v>
      </c>
      <c r="I7" s="49">
        <v>124</v>
      </c>
      <c r="J7" s="49"/>
      <c r="K7" s="49"/>
      <c r="L7" s="49"/>
      <c r="M7" s="49"/>
      <c r="N7" s="49"/>
      <c r="O7" s="49">
        <v>8</v>
      </c>
      <c r="P7" s="49"/>
      <c r="Q7" s="49"/>
      <c r="R7" s="15">
        <f t="shared" ref="R7:R38" si="5">J7*0.4461+K7*0.1485+L7*0.15*0.004+I7*0.0145+M7*0.145+N7*0.015+O7*0.01+P7*0.16+Q7*0.2</f>
        <v>1.878</v>
      </c>
    </row>
    <row r="8" spans="1:18">
      <c r="A8" s="49">
        <v>3</v>
      </c>
      <c r="B8" s="49" t="s">
        <v>3472</v>
      </c>
      <c r="C8" s="49" t="s">
        <v>3473</v>
      </c>
      <c r="D8" s="50" t="s">
        <v>3476</v>
      </c>
      <c r="E8" s="49" t="s">
        <v>3477</v>
      </c>
      <c r="F8" s="51">
        <v>400</v>
      </c>
      <c r="G8" s="51">
        <v>2500</v>
      </c>
      <c r="H8" s="52">
        <f t="shared" si="4"/>
        <v>2.1</v>
      </c>
      <c r="I8" s="49">
        <v>764</v>
      </c>
      <c r="J8" s="49"/>
      <c r="K8" s="49">
        <v>2</v>
      </c>
      <c r="L8" s="49"/>
      <c r="M8" s="49"/>
      <c r="N8" s="49">
        <v>4</v>
      </c>
      <c r="O8" s="49"/>
      <c r="P8" s="49"/>
      <c r="Q8" s="49"/>
      <c r="R8" s="15">
        <f t="shared" si="5"/>
        <v>11.435</v>
      </c>
    </row>
    <row r="9" spans="1:18">
      <c r="A9" s="49">
        <v>4</v>
      </c>
      <c r="B9" s="49" t="s">
        <v>3472</v>
      </c>
      <c r="C9" s="49" t="s">
        <v>3473</v>
      </c>
      <c r="D9" s="50" t="s">
        <v>3478</v>
      </c>
      <c r="E9" s="49" t="s">
        <v>3479</v>
      </c>
      <c r="F9" s="51">
        <v>0</v>
      </c>
      <c r="G9" s="51">
        <v>2100</v>
      </c>
      <c r="H9" s="52">
        <f t="shared" si="4"/>
        <v>2.1</v>
      </c>
      <c r="I9" s="49">
        <v>56</v>
      </c>
      <c r="J9" s="49"/>
      <c r="K9" s="49">
        <v>1</v>
      </c>
      <c r="L9" s="49"/>
      <c r="M9" s="49"/>
      <c r="N9" s="49"/>
      <c r="O9" s="49"/>
      <c r="P9" s="49"/>
      <c r="Q9" s="49"/>
      <c r="R9" s="15">
        <f t="shared" si="5"/>
        <v>0.9605</v>
      </c>
    </row>
    <row r="10" spans="1:18">
      <c r="A10" s="49">
        <v>5</v>
      </c>
      <c r="B10" s="49" t="s">
        <v>3472</v>
      </c>
      <c r="C10" s="49" t="s">
        <v>3473</v>
      </c>
      <c r="D10" s="50" t="s">
        <v>3480</v>
      </c>
      <c r="E10" s="49" t="s">
        <v>3481</v>
      </c>
      <c r="F10" s="51">
        <v>2500</v>
      </c>
      <c r="G10" s="51">
        <v>4900</v>
      </c>
      <c r="H10" s="52">
        <f t="shared" si="4"/>
        <v>2.4</v>
      </c>
      <c r="I10" s="49">
        <v>28</v>
      </c>
      <c r="J10" s="49"/>
      <c r="K10" s="49">
        <v>2</v>
      </c>
      <c r="L10" s="49"/>
      <c r="M10" s="49"/>
      <c r="N10" s="49"/>
      <c r="O10" s="49"/>
      <c r="P10" s="49"/>
      <c r="Q10" s="49"/>
      <c r="R10" s="15">
        <f t="shared" si="5"/>
        <v>0.703</v>
      </c>
    </row>
    <row r="11" spans="1:18">
      <c r="A11" s="49">
        <v>6</v>
      </c>
      <c r="B11" s="49" t="s">
        <v>3472</v>
      </c>
      <c r="C11" s="49" t="s">
        <v>3473</v>
      </c>
      <c r="D11" s="50" t="s">
        <v>3480</v>
      </c>
      <c r="E11" s="49" t="s">
        <v>3481</v>
      </c>
      <c r="F11" s="51">
        <v>1500</v>
      </c>
      <c r="G11" s="51">
        <v>2200</v>
      </c>
      <c r="H11" s="52">
        <f t="shared" si="4"/>
        <v>0.7</v>
      </c>
      <c r="I11" s="49">
        <v>132</v>
      </c>
      <c r="J11" s="49"/>
      <c r="K11" s="49">
        <v>2</v>
      </c>
      <c r="L11" s="49"/>
      <c r="M11" s="49"/>
      <c r="N11" s="49"/>
      <c r="O11" s="49"/>
      <c r="P11" s="49"/>
      <c r="Q11" s="49"/>
      <c r="R11" s="15">
        <f t="shared" si="5"/>
        <v>2.211</v>
      </c>
    </row>
    <row r="12" spans="1:18">
      <c r="A12" s="49">
        <v>7</v>
      </c>
      <c r="B12" s="49" t="s">
        <v>3472</v>
      </c>
      <c r="C12" s="49" t="s">
        <v>3473</v>
      </c>
      <c r="D12" s="50" t="s">
        <v>3482</v>
      </c>
      <c r="E12" s="49" t="s">
        <v>3483</v>
      </c>
      <c r="F12" s="51">
        <v>0</v>
      </c>
      <c r="G12" s="51">
        <v>700</v>
      </c>
      <c r="H12" s="52">
        <f t="shared" si="4"/>
        <v>0.7</v>
      </c>
      <c r="I12" s="49">
        <v>132</v>
      </c>
      <c r="J12" s="49"/>
      <c r="K12" s="49">
        <v>2</v>
      </c>
      <c r="L12" s="49"/>
      <c r="M12" s="49"/>
      <c r="N12" s="49"/>
      <c r="O12" s="49">
        <v>8</v>
      </c>
      <c r="P12" s="49"/>
      <c r="Q12" s="56"/>
      <c r="R12" s="15">
        <f t="shared" si="5"/>
        <v>2.291</v>
      </c>
    </row>
    <row r="13" spans="1:18">
      <c r="A13" s="49">
        <v>8</v>
      </c>
      <c r="B13" s="49" t="s">
        <v>3472</v>
      </c>
      <c r="C13" s="49" t="s">
        <v>3473</v>
      </c>
      <c r="D13" s="50" t="s">
        <v>3484</v>
      </c>
      <c r="E13" s="49" t="s">
        <v>3485</v>
      </c>
      <c r="F13" s="51">
        <v>0</v>
      </c>
      <c r="G13" s="51">
        <v>1700</v>
      </c>
      <c r="H13" s="52">
        <f t="shared" si="4"/>
        <v>1.7</v>
      </c>
      <c r="I13" s="49">
        <v>92</v>
      </c>
      <c r="J13" s="49"/>
      <c r="K13" s="49">
        <v>13</v>
      </c>
      <c r="L13" s="49"/>
      <c r="M13" s="49"/>
      <c r="N13" s="49"/>
      <c r="O13" s="49"/>
      <c r="P13" s="49"/>
      <c r="Q13" s="56"/>
      <c r="R13" s="15">
        <f t="shared" si="5"/>
        <v>3.2645</v>
      </c>
    </row>
    <row r="14" spans="1:18">
      <c r="A14" s="49">
        <v>9</v>
      </c>
      <c r="B14" s="49" t="s">
        <v>3472</v>
      </c>
      <c r="C14" s="49" t="s">
        <v>3473</v>
      </c>
      <c r="D14" s="50" t="s">
        <v>3486</v>
      </c>
      <c r="E14" s="49" t="s">
        <v>3487</v>
      </c>
      <c r="F14" s="51">
        <v>0</v>
      </c>
      <c r="G14" s="51">
        <v>3000</v>
      </c>
      <c r="H14" s="52">
        <f t="shared" si="4"/>
        <v>3</v>
      </c>
      <c r="I14" s="49">
        <v>56</v>
      </c>
      <c r="J14" s="49"/>
      <c r="K14" s="49">
        <v>4</v>
      </c>
      <c r="L14" s="49"/>
      <c r="M14" s="49"/>
      <c r="N14" s="49"/>
      <c r="O14" s="49"/>
      <c r="P14" s="49"/>
      <c r="Q14" s="56"/>
      <c r="R14" s="15">
        <f t="shared" si="5"/>
        <v>1.406</v>
      </c>
    </row>
    <row r="15" spans="1:18">
      <c r="A15" s="49">
        <v>10</v>
      </c>
      <c r="B15" s="49" t="s">
        <v>3472</v>
      </c>
      <c r="C15" s="49" t="s">
        <v>3473</v>
      </c>
      <c r="D15" s="50" t="s">
        <v>3486</v>
      </c>
      <c r="E15" s="49" t="s">
        <v>3487</v>
      </c>
      <c r="F15" s="51">
        <v>3300</v>
      </c>
      <c r="G15" s="51">
        <v>6300</v>
      </c>
      <c r="H15" s="52">
        <f t="shared" si="4"/>
        <v>3</v>
      </c>
      <c r="I15" s="49">
        <v>340</v>
      </c>
      <c r="J15" s="49"/>
      <c r="K15" s="49">
        <v>11</v>
      </c>
      <c r="L15" s="49"/>
      <c r="M15" s="49"/>
      <c r="N15" s="49"/>
      <c r="O15" s="49">
        <v>8</v>
      </c>
      <c r="P15" s="49"/>
      <c r="Q15" s="56"/>
      <c r="R15" s="15">
        <f t="shared" si="5"/>
        <v>6.6435</v>
      </c>
    </row>
    <row r="16" spans="1:18">
      <c r="A16" s="49">
        <v>11</v>
      </c>
      <c r="B16" s="49" t="s">
        <v>3472</v>
      </c>
      <c r="C16" s="49" t="s">
        <v>3473</v>
      </c>
      <c r="D16" s="50" t="s">
        <v>3486</v>
      </c>
      <c r="E16" s="49" t="s">
        <v>3487</v>
      </c>
      <c r="F16" s="51">
        <v>6700</v>
      </c>
      <c r="G16" s="51">
        <v>7700</v>
      </c>
      <c r="H16" s="52">
        <f t="shared" si="4"/>
        <v>1</v>
      </c>
      <c r="I16" s="49">
        <v>144</v>
      </c>
      <c r="J16" s="49"/>
      <c r="K16" s="49">
        <v>1</v>
      </c>
      <c r="L16" s="49"/>
      <c r="M16" s="49"/>
      <c r="N16" s="49"/>
      <c r="O16" s="49"/>
      <c r="P16" s="49"/>
      <c r="Q16" s="56"/>
      <c r="R16" s="15">
        <f t="shared" si="5"/>
        <v>2.2365</v>
      </c>
    </row>
    <row r="17" spans="1:18">
      <c r="A17" s="49">
        <v>12</v>
      </c>
      <c r="B17" s="49" t="s">
        <v>3472</v>
      </c>
      <c r="C17" s="49" t="s">
        <v>3473</v>
      </c>
      <c r="D17" s="50" t="s">
        <v>3488</v>
      </c>
      <c r="E17" s="49" t="s">
        <v>3489</v>
      </c>
      <c r="F17" s="51">
        <v>3000</v>
      </c>
      <c r="G17" s="51">
        <v>6000</v>
      </c>
      <c r="H17" s="52">
        <f t="shared" si="4"/>
        <v>3</v>
      </c>
      <c r="I17" s="49">
        <v>622</v>
      </c>
      <c r="J17" s="49"/>
      <c r="K17" s="49">
        <v>4</v>
      </c>
      <c r="L17" s="49"/>
      <c r="M17" s="49"/>
      <c r="N17" s="49"/>
      <c r="O17" s="49"/>
      <c r="P17" s="49"/>
      <c r="Q17" s="56"/>
      <c r="R17" s="15">
        <f t="shared" si="5"/>
        <v>9.613</v>
      </c>
    </row>
    <row r="18" spans="1:18">
      <c r="A18" s="49">
        <v>13</v>
      </c>
      <c r="B18" s="49" t="s">
        <v>3472</v>
      </c>
      <c r="C18" s="49" t="s">
        <v>3473</v>
      </c>
      <c r="D18" s="50" t="s">
        <v>3488</v>
      </c>
      <c r="E18" s="49" t="s">
        <v>3489</v>
      </c>
      <c r="F18" s="51">
        <v>6000</v>
      </c>
      <c r="G18" s="51">
        <v>8600</v>
      </c>
      <c r="H18" s="52">
        <f t="shared" si="4"/>
        <v>2.6</v>
      </c>
      <c r="I18" s="49">
        <v>236</v>
      </c>
      <c r="J18" s="49"/>
      <c r="K18" s="49">
        <v>7</v>
      </c>
      <c r="L18" s="49"/>
      <c r="M18" s="49"/>
      <c r="N18" s="49"/>
      <c r="O18" s="49">
        <v>8</v>
      </c>
      <c r="P18" s="49"/>
      <c r="Q18" s="56"/>
      <c r="R18" s="15">
        <f t="shared" si="5"/>
        <v>4.5415</v>
      </c>
    </row>
    <row r="19" spans="1:18">
      <c r="A19" s="49">
        <v>14</v>
      </c>
      <c r="B19" s="49" t="s">
        <v>3472</v>
      </c>
      <c r="C19" s="49" t="s">
        <v>3473</v>
      </c>
      <c r="D19" s="50" t="s">
        <v>3488</v>
      </c>
      <c r="E19" s="49" t="s">
        <v>3489</v>
      </c>
      <c r="F19" s="51">
        <v>8600</v>
      </c>
      <c r="G19" s="51">
        <v>9900</v>
      </c>
      <c r="H19" s="52">
        <f t="shared" si="4"/>
        <v>1.3</v>
      </c>
      <c r="I19" s="49">
        <v>620</v>
      </c>
      <c r="J19" s="49"/>
      <c r="K19" s="49">
        <v>6</v>
      </c>
      <c r="L19" s="49"/>
      <c r="M19" s="49"/>
      <c r="N19" s="49"/>
      <c r="O19" s="49"/>
      <c r="P19" s="49"/>
      <c r="Q19" s="56"/>
      <c r="R19" s="15">
        <f t="shared" si="5"/>
        <v>9.881</v>
      </c>
    </row>
    <row r="20" spans="1:18">
      <c r="A20" s="49">
        <v>15</v>
      </c>
      <c r="B20" s="49" t="s">
        <v>3472</v>
      </c>
      <c r="C20" s="49" t="s">
        <v>3473</v>
      </c>
      <c r="D20" s="50" t="s">
        <v>3490</v>
      </c>
      <c r="E20" s="49" t="s">
        <v>3491</v>
      </c>
      <c r="F20" s="51">
        <v>0</v>
      </c>
      <c r="G20" s="51">
        <v>2000</v>
      </c>
      <c r="H20" s="52">
        <f t="shared" si="4"/>
        <v>2</v>
      </c>
      <c r="I20" s="49">
        <v>240</v>
      </c>
      <c r="J20" s="49"/>
      <c r="K20" s="49">
        <v>2</v>
      </c>
      <c r="L20" s="49"/>
      <c r="M20" s="49"/>
      <c r="N20" s="49"/>
      <c r="O20" s="49"/>
      <c r="P20" s="49"/>
      <c r="Q20" s="49"/>
      <c r="R20" s="15">
        <f t="shared" si="5"/>
        <v>3.777</v>
      </c>
    </row>
    <row r="21" spans="1:18">
      <c r="A21" s="49">
        <v>16</v>
      </c>
      <c r="B21" s="49" t="s">
        <v>3472</v>
      </c>
      <c r="C21" s="49" t="s">
        <v>3473</v>
      </c>
      <c r="D21" s="50" t="s">
        <v>3492</v>
      </c>
      <c r="E21" s="49" t="s">
        <v>3493</v>
      </c>
      <c r="F21" s="51">
        <v>0</v>
      </c>
      <c r="G21" s="51">
        <v>2500</v>
      </c>
      <c r="H21" s="52">
        <f t="shared" si="4"/>
        <v>2.5</v>
      </c>
      <c r="I21" s="49">
        <v>260</v>
      </c>
      <c r="J21" s="49"/>
      <c r="K21" s="49">
        <v>7</v>
      </c>
      <c r="L21" s="49"/>
      <c r="M21" s="49"/>
      <c r="N21" s="49"/>
      <c r="O21" s="49">
        <v>8</v>
      </c>
      <c r="P21" s="49"/>
      <c r="Q21" s="49"/>
      <c r="R21" s="15">
        <f t="shared" si="5"/>
        <v>4.8895</v>
      </c>
    </row>
    <row r="22" spans="1:18">
      <c r="A22" s="49">
        <v>17</v>
      </c>
      <c r="B22" s="49" t="s">
        <v>3472</v>
      </c>
      <c r="C22" s="49" t="s">
        <v>3473</v>
      </c>
      <c r="D22" s="50" t="s">
        <v>3494</v>
      </c>
      <c r="E22" s="49" t="s">
        <v>3495</v>
      </c>
      <c r="F22" s="51">
        <v>0</v>
      </c>
      <c r="G22" s="51">
        <v>1100</v>
      </c>
      <c r="H22" s="52">
        <f t="shared" si="4"/>
        <v>1.1</v>
      </c>
      <c r="I22" s="49">
        <v>100</v>
      </c>
      <c r="J22" s="49"/>
      <c r="K22" s="49">
        <v>1</v>
      </c>
      <c r="L22" s="49"/>
      <c r="M22" s="49">
        <v>5</v>
      </c>
      <c r="N22" s="49"/>
      <c r="O22" s="49"/>
      <c r="P22" s="49"/>
      <c r="Q22" s="49"/>
      <c r="R22" s="15">
        <f t="shared" si="5"/>
        <v>2.3235</v>
      </c>
    </row>
    <row r="23" spans="1:18">
      <c r="A23" s="49">
        <v>18</v>
      </c>
      <c r="B23" s="49" t="s">
        <v>3472</v>
      </c>
      <c r="C23" s="49" t="s">
        <v>3473</v>
      </c>
      <c r="D23" s="50" t="s">
        <v>3496</v>
      </c>
      <c r="E23" s="49" t="s">
        <v>3497</v>
      </c>
      <c r="F23" s="51">
        <v>0</v>
      </c>
      <c r="G23" s="51">
        <v>1000</v>
      </c>
      <c r="H23" s="52">
        <f t="shared" si="4"/>
        <v>1</v>
      </c>
      <c r="I23" s="49">
        <v>144</v>
      </c>
      <c r="J23" s="49"/>
      <c r="K23" s="49">
        <v>1</v>
      </c>
      <c r="L23" s="49"/>
      <c r="M23" s="49"/>
      <c r="N23" s="49"/>
      <c r="O23" s="49"/>
      <c r="P23" s="49"/>
      <c r="Q23" s="49"/>
      <c r="R23" s="15">
        <f t="shared" si="5"/>
        <v>2.2365</v>
      </c>
    </row>
    <row r="24" spans="1:18">
      <c r="A24" s="49">
        <v>19</v>
      </c>
      <c r="B24" s="49" t="s">
        <v>3472</v>
      </c>
      <c r="C24" s="49" t="s">
        <v>3473</v>
      </c>
      <c r="D24" s="50" t="s">
        <v>3498</v>
      </c>
      <c r="E24" s="49" t="s">
        <v>3499</v>
      </c>
      <c r="F24" s="51">
        <v>0</v>
      </c>
      <c r="G24" s="51">
        <v>900</v>
      </c>
      <c r="H24" s="52">
        <f t="shared" si="4"/>
        <v>0.9</v>
      </c>
      <c r="I24" s="49">
        <v>132</v>
      </c>
      <c r="J24" s="49"/>
      <c r="K24" s="49">
        <v>2</v>
      </c>
      <c r="L24" s="49"/>
      <c r="M24" s="49"/>
      <c r="N24" s="49"/>
      <c r="O24" s="49"/>
      <c r="P24" s="49"/>
      <c r="Q24" s="49"/>
      <c r="R24" s="15">
        <f t="shared" si="5"/>
        <v>2.211</v>
      </c>
    </row>
    <row r="25" spans="1:18">
      <c r="A25" s="49">
        <v>20</v>
      </c>
      <c r="B25" s="49" t="s">
        <v>3472</v>
      </c>
      <c r="C25" s="49" t="s">
        <v>3473</v>
      </c>
      <c r="D25" s="50" t="s">
        <v>3500</v>
      </c>
      <c r="E25" s="49" t="s">
        <v>3501</v>
      </c>
      <c r="F25" s="51">
        <v>0</v>
      </c>
      <c r="G25" s="51">
        <v>3000</v>
      </c>
      <c r="H25" s="52">
        <f t="shared" si="4"/>
        <v>3</v>
      </c>
      <c r="I25" s="49">
        <v>348</v>
      </c>
      <c r="J25" s="49"/>
      <c r="K25" s="49">
        <v>8</v>
      </c>
      <c r="L25" s="49"/>
      <c r="M25" s="49"/>
      <c r="N25" s="49">
        <v>4</v>
      </c>
      <c r="O25" s="49"/>
      <c r="P25" s="49"/>
      <c r="Q25" s="49"/>
      <c r="R25" s="15">
        <f t="shared" si="5"/>
        <v>6.294</v>
      </c>
    </row>
    <row r="26" spans="1:18">
      <c r="A26" s="49">
        <v>21</v>
      </c>
      <c r="B26" s="49" t="s">
        <v>3472</v>
      </c>
      <c r="C26" s="49" t="s">
        <v>3473</v>
      </c>
      <c r="D26" s="50" t="s">
        <v>3502</v>
      </c>
      <c r="E26" s="49" t="s">
        <v>3503</v>
      </c>
      <c r="F26" s="51">
        <v>0</v>
      </c>
      <c r="G26" s="51">
        <v>1500</v>
      </c>
      <c r="H26" s="52">
        <f t="shared" si="4"/>
        <v>1.5</v>
      </c>
      <c r="I26" s="49">
        <v>356</v>
      </c>
      <c r="J26" s="49"/>
      <c r="K26" s="49">
        <v>4</v>
      </c>
      <c r="L26" s="49"/>
      <c r="M26" s="49"/>
      <c r="N26" s="49"/>
      <c r="O26" s="49"/>
      <c r="P26" s="49"/>
      <c r="Q26" s="49"/>
      <c r="R26" s="15">
        <f t="shared" si="5"/>
        <v>5.756</v>
      </c>
    </row>
    <row r="27" spans="1:18">
      <c r="A27" s="49">
        <v>22</v>
      </c>
      <c r="B27" s="49" t="s">
        <v>3472</v>
      </c>
      <c r="C27" s="49" t="s">
        <v>3473</v>
      </c>
      <c r="D27" s="50" t="s">
        <v>3504</v>
      </c>
      <c r="E27" s="49" t="s">
        <v>3505</v>
      </c>
      <c r="F27" s="51">
        <v>0</v>
      </c>
      <c r="G27" s="51">
        <v>3000</v>
      </c>
      <c r="H27" s="52">
        <f t="shared" si="4"/>
        <v>3</v>
      </c>
      <c r="I27" s="49">
        <v>728</v>
      </c>
      <c r="J27" s="49"/>
      <c r="K27" s="49">
        <v>4</v>
      </c>
      <c r="L27" s="49"/>
      <c r="M27" s="49"/>
      <c r="N27" s="49"/>
      <c r="O27" s="49"/>
      <c r="P27" s="49"/>
      <c r="Q27" s="49"/>
      <c r="R27" s="15">
        <f t="shared" si="5"/>
        <v>11.15</v>
      </c>
    </row>
    <row r="28" spans="1:18">
      <c r="A28" s="49">
        <v>23</v>
      </c>
      <c r="B28" s="49" t="s">
        <v>3472</v>
      </c>
      <c r="C28" s="49" t="s">
        <v>3473</v>
      </c>
      <c r="D28" s="50" t="s">
        <v>3504</v>
      </c>
      <c r="E28" s="49" t="s">
        <v>3505</v>
      </c>
      <c r="F28" s="51">
        <v>3000</v>
      </c>
      <c r="G28" s="51">
        <v>6000</v>
      </c>
      <c r="H28" s="52">
        <f t="shared" si="4"/>
        <v>3</v>
      </c>
      <c r="I28" s="49">
        <v>1768</v>
      </c>
      <c r="J28" s="49"/>
      <c r="K28" s="49">
        <v>4</v>
      </c>
      <c r="L28" s="49"/>
      <c r="M28" s="49"/>
      <c r="N28" s="49"/>
      <c r="O28" s="49"/>
      <c r="P28" s="49"/>
      <c r="Q28" s="49"/>
      <c r="R28" s="15">
        <f t="shared" si="5"/>
        <v>26.23</v>
      </c>
    </row>
    <row r="29" spans="1:18">
      <c r="A29" s="49">
        <v>24</v>
      </c>
      <c r="B29" s="49" t="s">
        <v>3472</v>
      </c>
      <c r="C29" s="49" t="s">
        <v>3473</v>
      </c>
      <c r="D29" s="50" t="s">
        <v>3506</v>
      </c>
      <c r="E29" s="49" t="s">
        <v>3507</v>
      </c>
      <c r="F29" s="51">
        <v>0</v>
      </c>
      <c r="G29" s="51">
        <v>2000</v>
      </c>
      <c r="H29" s="52">
        <f t="shared" si="4"/>
        <v>2</v>
      </c>
      <c r="I29" s="49">
        <v>276</v>
      </c>
      <c r="J29" s="49"/>
      <c r="K29" s="49">
        <v>4</v>
      </c>
      <c r="L29" s="49"/>
      <c r="M29" s="49"/>
      <c r="N29" s="49"/>
      <c r="O29" s="49">
        <v>8</v>
      </c>
      <c r="P29" s="49"/>
      <c r="Q29" s="49"/>
      <c r="R29" s="15">
        <f t="shared" si="5"/>
        <v>4.676</v>
      </c>
    </row>
    <row r="30" spans="1:18">
      <c r="A30" s="49">
        <v>25</v>
      </c>
      <c r="B30" s="49" t="s">
        <v>3472</v>
      </c>
      <c r="C30" s="49" t="s">
        <v>3473</v>
      </c>
      <c r="D30" s="50" t="s">
        <v>3508</v>
      </c>
      <c r="E30" s="49" t="s">
        <v>277</v>
      </c>
      <c r="F30" s="51">
        <v>2000</v>
      </c>
      <c r="G30" s="51">
        <v>3000</v>
      </c>
      <c r="H30" s="52">
        <f t="shared" si="4"/>
        <v>1</v>
      </c>
      <c r="I30" s="49">
        <v>128</v>
      </c>
      <c r="J30" s="49"/>
      <c r="K30" s="49">
        <v>5</v>
      </c>
      <c r="L30" s="49"/>
      <c r="M30" s="49"/>
      <c r="N30" s="49"/>
      <c r="O30" s="49"/>
      <c r="P30" s="49"/>
      <c r="Q30" s="49"/>
      <c r="R30" s="15">
        <f t="shared" si="5"/>
        <v>2.5985</v>
      </c>
    </row>
    <row r="31" spans="1:18">
      <c r="A31" s="49">
        <v>26</v>
      </c>
      <c r="B31" s="49" t="s">
        <v>3472</v>
      </c>
      <c r="C31" s="49" t="s">
        <v>3473</v>
      </c>
      <c r="D31" s="50" t="s">
        <v>3509</v>
      </c>
      <c r="E31" s="49" t="s">
        <v>3510</v>
      </c>
      <c r="F31" s="51">
        <v>600</v>
      </c>
      <c r="G31" s="51">
        <v>3000</v>
      </c>
      <c r="H31" s="52">
        <f t="shared" si="4"/>
        <v>2.4</v>
      </c>
      <c r="I31" s="49">
        <v>364</v>
      </c>
      <c r="J31" s="49"/>
      <c r="K31" s="49">
        <v>2</v>
      </c>
      <c r="L31" s="49"/>
      <c r="M31" s="49"/>
      <c r="N31" s="49"/>
      <c r="O31" s="49"/>
      <c r="P31" s="49"/>
      <c r="Q31" s="49"/>
      <c r="R31" s="15">
        <f t="shared" si="5"/>
        <v>5.575</v>
      </c>
    </row>
    <row r="32" spans="1:18">
      <c r="A32" s="49">
        <v>27</v>
      </c>
      <c r="B32" s="49" t="s">
        <v>3472</v>
      </c>
      <c r="C32" s="49" t="s">
        <v>3473</v>
      </c>
      <c r="D32" s="50" t="s">
        <v>3511</v>
      </c>
      <c r="E32" s="49" t="s">
        <v>202</v>
      </c>
      <c r="F32" s="51">
        <v>0</v>
      </c>
      <c r="G32" s="51">
        <v>1900</v>
      </c>
      <c r="H32" s="52">
        <f t="shared" si="4"/>
        <v>1.9</v>
      </c>
      <c r="I32" s="49">
        <v>316</v>
      </c>
      <c r="J32" s="49"/>
      <c r="K32" s="49">
        <v>3</v>
      </c>
      <c r="L32" s="49"/>
      <c r="M32" s="49"/>
      <c r="N32" s="49"/>
      <c r="O32" s="49"/>
      <c r="P32" s="49"/>
      <c r="Q32" s="49"/>
      <c r="R32" s="15">
        <f t="shared" si="5"/>
        <v>5.0275</v>
      </c>
    </row>
    <row r="33" spans="1:18">
      <c r="A33" s="49">
        <v>28</v>
      </c>
      <c r="B33" s="49" t="s">
        <v>3472</v>
      </c>
      <c r="C33" s="49" t="s">
        <v>3473</v>
      </c>
      <c r="D33" s="50" t="s">
        <v>3512</v>
      </c>
      <c r="E33" s="49" t="s">
        <v>3513</v>
      </c>
      <c r="F33" s="51">
        <v>0</v>
      </c>
      <c r="G33" s="51">
        <v>1700</v>
      </c>
      <c r="H33" s="52">
        <f t="shared" si="4"/>
        <v>1.7</v>
      </c>
      <c r="I33" s="49">
        <v>336</v>
      </c>
      <c r="J33" s="49"/>
      <c r="K33" s="49">
        <v>4</v>
      </c>
      <c r="L33" s="49"/>
      <c r="M33" s="49"/>
      <c r="N33" s="49"/>
      <c r="O33" s="49"/>
      <c r="P33" s="49"/>
      <c r="Q33" s="49"/>
      <c r="R33" s="15">
        <f t="shared" si="5"/>
        <v>5.466</v>
      </c>
    </row>
    <row r="34" spans="1:18">
      <c r="A34" s="49">
        <v>29</v>
      </c>
      <c r="B34" s="49" t="s">
        <v>3472</v>
      </c>
      <c r="C34" s="49" t="s">
        <v>3473</v>
      </c>
      <c r="D34" s="50" t="s">
        <v>3514</v>
      </c>
      <c r="E34" s="49" t="s">
        <v>3515</v>
      </c>
      <c r="F34" s="51">
        <v>3000</v>
      </c>
      <c r="G34" s="51">
        <v>5600</v>
      </c>
      <c r="H34" s="52">
        <f t="shared" si="4"/>
        <v>2.6</v>
      </c>
      <c r="I34" s="49">
        <v>220</v>
      </c>
      <c r="J34" s="49"/>
      <c r="K34" s="49">
        <v>2</v>
      </c>
      <c r="L34" s="49"/>
      <c r="M34" s="49"/>
      <c r="N34" s="49"/>
      <c r="O34" s="49"/>
      <c r="P34" s="49"/>
      <c r="Q34" s="49"/>
      <c r="R34" s="15">
        <f t="shared" si="5"/>
        <v>3.487</v>
      </c>
    </row>
    <row r="35" spans="1:18">
      <c r="A35" s="49">
        <v>30</v>
      </c>
      <c r="B35" s="49" t="s">
        <v>3472</v>
      </c>
      <c r="C35" s="49" t="s">
        <v>3473</v>
      </c>
      <c r="D35" s="50" t="s">
        <v>3514</v>
      </c>
      <c r="E35" s="49" t="s">
        <v>3515</v>
      </c>
      <c r="F35" s="51">
        <v>5600</v>
      </c>
      <c r="G35" s="51">
        <v>7500</v>
      </c>
      <c r="H35" s="52">
        <f t="shared" si="4"/>
        <v>1.9</v>
      </c>
      <c r="I35" s="49">
        <v>820</v>
      </c>
      <c r="J35" s="49"/>
      <c r="K35" s="49"/>
      <c r="L35" s="49"/>
      <c r="M35" s="49"/>
      <c r="N35" s="49"/>
      <c r="O35" s="49"/>
      <c r="P35" s="49"/>
      <c r="Q35" s="49"/>
      <c r="R35" s="15">
        <f t="shared" si="5"/>
        <v>11.89</v>
      </c>
    </row>
    <row r="36" spans="1:18">
      <c r="A36" s="49">
        <v>31</v>
      </c>
      <c r="B36" s="49" t="s">
        <v>3472</v>
      </c>
      <c r="C36" s="49" t="s">
        <v>3473</v>
      </c>
      <c r="D36" s="50" t="s">
        <v>3516</v>
      </c>
      <c r="E36" s="49" t="s">
        <v>3517</v>
      </c>
      <c r="F36" s="51">
        <v>100</v>
      </c>
      <c r="G36" s="51">
        <v>1600</v>
      </c>
      <c r="H36" s="52">
        <f t="shared" si="4"/>
        <v>1.5</v>
      </c>
      <c r="I36" s="49">
        <v>132</v>
      </c>
      <c r="J36" s="49"/>
      <c r="K36" s="49">
        <v>1</v>
      </c>
      <c r="L36" s="49"/>
      <c r="M36" s="49"/>
      <c r="N36" s="49"/>
      <c r="O36" s="49"/>
      <c r="P36" s="49"/>
      <c r="Q36" s="49"/>
      <c r="R36" s="15">
        <f t="shared" si="5"/>
        <v>2.0625</v>
      </c>
    </row>
    <row r="37" spans="1:18">
      <c r="A37" s="49">
        <v>32</v>
      </c>
      <c r="B37" s="49" t="s">
        <v>3472</v>
      </c>
      <c r="C37" s="49" t="s">
        <v>3473</v>
      </c>
      <c r="D37" s="50" t="s">
        <v>3518</v>
      </c>
      <c r="E37" s="49" t="s">
        <v>3519</v>
      </c>
      <c r="F37" s="51">
        <v>3000</v>
      </c>
      <c r="G37" s="51">
        <v>3700</v>
      </c>
      <c r="H37" s="52">
        <f t="shared" si="4"/>
        <v>0.7</v>
      </c>
      <c r="I37" s="49">
        <v>448</v>
      </c>
      <c r="J37" s="49"/>
      <c r="K37" s="49">
        <v>3</v>
      </c>
      <c r="L37" s="49"/>
      <c r="M37" s="49"/>
      <c r="N37" s="49"/>
      <c r="O37" s="49"/>
      <c r="P37" s="49"/>
      <c r="Q37" s="49"/>
      <c r="R37" s="15">
        <f t="shared" si="5"/>
        <v>6.9415</v>
      </c>
    </row>
    <row r="38" spans="1:18">
      <c r="A38" s="49">
        <v>33</v>
      </c>
      <c r="B38" s="49" t="s">
        <v>3472</v>
      </c>
      <c r="C38" s="49" t="s">
        <v>3473</v>
      </c>
      <c r="D38" s="50" t="s">
        <v>3498</v>
      </c>
      <c r="E38" s="49" t="s">
        <v>3499</v>
      </c>
      <c r="F38" s="51">
        <v>0</v>
      </c>
      <c r="G38" s="51">
        <v>1100</v>
      </c>
      <c r="H38" s="52">
        <f t="shared" ref="H38" si="6">(G38-F38)/1000</f>
        <v>1.1</v>
      </c>
      <c r="I38" s="49">
        <v>188</v>
      </c>
      <c r="J38" s="49"/>
      <c r="K38" s="49">
        <v>1</v>
      </c>
      <c r="L38" s="49"/>
      <c r="M38" s="49"/>
      <c r="N38" s="49">
        <v>4</v>
      </c>
      <c r="O38" s="49">
        <v>8</v>
      </c>
      <c r="P38" s="49"/>
      <c r="Q38" s="49"/>
      <c r="R38" s="15">
        <f t="shared" si="5"/>
        <v>3.0145</v>
      </c>
    </row>
    <row r="39" spans="1:18">
      <c r="A39" s="49">
        <v>34</v>
      </c>
      <c r="B39" s="49" t="s">
        <v>3472</v>
      </c>
      <c r="C39" s="49" t="s">
        <v>3473</v>
      </c>
      <c r="D39" s="50" t="s">
        <v>3520</v>
      </c>
      <c r="E39" s="49" t="s">
        <v>3521</v>
      </c>
      <c r="F39" s="51">
        <v>0</v>
      </c>
      <c r="G39" s="51">
        <v>2400</v>
      </c>
      <c r="H39" s="52">
        <f t="shared" ref="H39:H44" si="7">(G39-F39)/1000</f>
        <v>2.4</v>
      </c>
      <c r="I39" s="49">
        <v>864</v>
      </c>
      <c r="J39" s="49"/>
      <c r="K39" s="49">
        <v>5</v>
      </c>
      <c r="L39" s="49"/>
      <c r="M39" s="49"/>
      <c r="N39" s="49"/>
      <c r="O39" s="49"/>
      <c r="P39" s="49"/>
      <c r="Q39" s="49"/>
      <c r="R39" s="15">
        <f t="shared" ref="R39:R70" si="8">J39*0.4461+K39*0.1485+L39*0.15*0.004+I39*0.0145+M39*0.145+N39*0.015+O39*0.01+P39*0.16+Q39*0.2</f>
        <v>13.2705</v>
      </c>
    </row>
    <row r="40" spans="1:18">
      <c r="A40" s="49">
        <v>35</v>
      </c>
      <c r="B40" s="49" t="s">
        <v>3472</v>
      </c>
      <c r="C40" s="49" t="s">
        <v>3473</v>
      </c>
      <c r="D40" s="50" t="s">
        <v>3520</v>
      </c>
      <c r="E40" s="49" t="s">
        <v>3521</v>
      </c>
      <c r="F40" s="51">
        <v>2400</v>
      </c>
      <c r="G40" s="51">
        <v>3300</v>
      </c>
      <c r="H40" s="52">
        <f t="shared" si="7"/>
        <v>0.9</v>
      </c>
      <c r="I40" s="49">
        <v>758</v>
      </c>
      <c r="J40" s="49"/>
      <c r="K40" s="49">
        <v>1</v>
      </c>
      <c r="L40" s="49"/>
      <c r="M40" s="49"/>
      <c r="N40" s="49"/>
      <c r="O40" s="49"/>
      <c r="P40" s="49"/>
      <c r="Q40" s="49"/>
      <c r="R40" s="15">
        <f t="shared" si="8"/>
        <v>11.1395</v>
      </c>
    </row>
    <row r="41" spans="1:18">
      <c r="A41" s="49">
        <v>36</v>
      </c>
      <c r="B41" s="49" t="s">
        <v>3472</v>
      </c>
      <c r="C41" s="49" t="s">
        <v>3473</v>
      </c>
      <c r="D41" s="50" t="s">
        <v>3522</v>
      </c>
      <c r="E41" s="49" t="s">
        <v>3523</v>
      </c>
      <c r="F41" s="51">
        <v>3000</v>
      </c>
      <c r="G41" s="51">
        <v>4200</v>
      </c>
      <c r="H41" s="52">
        <f t="shared" si="7"/>
        <v>1.2</v>
      </c>
      <c r="I41" s="49">
        <v>28</v>
      </c>
      <c r="J41" s="49"/>
      <c r="K41" s="49">
        <v>3</v>
      </c>
      <c r="L41" s="49"/>
      <c r="M41" s="49">
        <v>5</v>
      </c>
      <c r="N41" s="49"/>
      <c r="O41" s="49"/>
      <c r="P41" s="49"/>
      <c r="Q41" s="49"/>
      <c r="R41" s="15">
        <f t="shared" si="8"/>
        <v>1.5765</v>
      </c>
    </row>
    <row r="42" spans="1:18">
      <c r="A42" s="49">
        <v>37</v>
      </c>
      <c r="B42" s="49" t="s">
        <v>3472</v>
      </c>
      <c r="C42" s="49" t="s">
        <v>3473</v>
      </c>
      <c r="D42" s="50" t="s">
        <v>3524</v>
      </c>
      <c r="E42" s="49" t="s">
        <v>3525</v>
      </c>
      <c r="F42" s="51">
        <v>0</v>
      </c>
      <c r="G42" s="51">
        <v>3000</v>
      </c>
      <c r="H42" s="52">
        <f t="shared" si="7"/>
        <v>3</v>
      </c>
      <c r="I42" s="49">
        <v>1400</v>
      </c>
      <c r="J42" s="49"/>
      <c r="K42" s="49">
        <v>2</v>
      </c>
      <c r="L42" s="49"/>
      <c r="M42" s="49"/>
      <c r="N42" s="49"/>
      <c r="O42" s="49"/>
      <c r="P42" s="49"/>
      <c r="Q42" s="49"/>
      <c r="R42" s="15">
        <f t="shared" si="8"/>
        <v>20.597</v>
      </c>
    </row>
    <row r="43" spans="1:18">
      <c r="A43" s="49">
        <v>38</v>
      </c>
      <c r="B43" s="49" t="s">
        <v>3472</v>
      </c>
      <c r="C43" s="49" t="s">
        <v>3473</v>
      </c>
      <c r="D43" s="50" t="s">
        <v>3526</v>
      </c>
      <c r="E43" s="49" t="s">
        <v>3527</v>
      </c>
      <c r="F43" s="51">
        <v>0</v>
      </c>
      <c r="G43" s="51">
        <v>2600</v>
      </c>
      <c r="H43" s="52">
        <f t="shared" si="7"/>
        <v>2.6</v>
      </c>
      <c r="I43" s="49">
        <v>3536</v>
      </c>
      <c r="J43" s="49"/>
      <c r="K43" s="49">
        <v>1</v>
      </c>
      <c r="L43" s="49"/>
      <c r="M43" s="49"/>
      <c r="N43" s="49"/>
      <c r="O43" s="49"/>
      <c r="P43" s="49"/>
      <c r="Q43" s="49"/>
      <c r="R43" s="15">
        <f t="shared" si="8"/>
        <v>51.4205</v>
      </c>
    </row>
    <row r="44" spans="1:18">
      <c r="A44" s="49">
        <v>39</v>
      </c>
      <c r="B44" s="49" t="s">
        <v>3472</v>
      </c>
      <c r="C44" s="49" t="s">
        <v>3473</v>
      </c>
      <c r="D44" s="50" t="s">
        <v>3528</v>
      </c>
      <c r="E44" s="49" t="s">
        <v>3529</v>
      </c>
      <c r="F44" s="51">
        <v>0</v>
      </c>
      <c r="G44" s="51">
        <v>1700</v>
      </c>
      <c r="H44" s="52">
        <f t="shared" si="7"/>
        <v>1.7</v>
      </c>
      <c r="I44" s="49">
        <v>3128</v>
      </c>
      <c r="J44" s="49"/>
      <c r="K44" s="49">
        <v>1</v>
      </c>
      <c r="L44" s="49"/>
      <c r="M44" s="49"/>
      <c r="N44" s="49"/>
      <c r="O44" s="49"/>
      <c r="P44" s="49"/>
      <c r="Q44" s="49"/>
      <c r="R44" s="15">
        <f t="shared" si="8"/>
        <v>45.5045</v>
      </c>
    </row>
    <row r="45" spans="1:18">
      <c r="A45" s="49">
        <v>40</v>
      </c>
      <c r="B45" s="50" t="s">
        <v>3472</v>
      </c>
      <c r="C45" s="50" t="s">
        <v>3530</v>
      </c>
      <c r="D45" s="50" t="s">
        <v>3531</v>
      </c>
      <c r="E45" s="50" t="s">
        <v>3532</v>
      </c>
      <c r="F45" s="53">
        <v>0</v>
      </c>
      <c r="G45" s="53">
        <v>3000</v>
      </c>
      <c r="H45" s="54">
        <v>3</v>
      </c>
      <c r="I45" s="50">
        <v>804</v>
      </c>
      <c r="J45" s="50"/>
      <c r="K45" s="50">
        <v>13</v>
      </c>
      <c r="L45" s="50"/>
      <c r="M45" s="50"/>
      <c r="N45" s="50">
        <v>4</v>
      </c>
      <c r="O45" s="50">
        <v>16</v>
      </c>
      <c r="P45" s="50"/>
      <c r="Q45" s="50"/>
      <c r="R45" s="15">
        <f t="shared" si="8"/>
        <v>13.8085</v>
      </c>
    </row>
    <row r="46" spans="1:18">
      <c r="A46" s="49">
        <v>41</v>
      </c>
      <c r="B46" s="50" t="s">
        <v>3472</v>
      </c>
      <c r="C46" s="50" t="s">
        <v>3530</v>
      </c>
      <c r="D46" s="50" t="s">
        <v>3531</v>
      </c>
      <c r="E46" s="50" t="s">
        <v>3532</v>
      </c>
      <c r="F46" s="53">
        <v>3000</v>
      </c>
      <c r="G46" s="53">
        <v>3500</v>
      </c>
      <c r="H46" s="54">
        <v>0.5</v>
      </c>
      <c r="I46" s="50">
        <v>568</v>
      </c>
      <c r="J46" s="50"/>
      <c r="K46" s="50">
        <v>9</v>
      </c>
      <c r="L46" s="50"/>
      <c r="M46" s="50"/>
      <c r="N46" s="50"/>
      <c r="O46" s="50">
        <v>16</v>
      </c>
      <c r="P46" s="50"/>
      <c r="Q46" s="50"/>
      <c r="R46" s="15">
        <f t="shared" si="8"/>
        <v>9.7325</v>
      </c>
    </row>
    <row r="47" spans="1:18">
      <c r="A47" s="49">
        <v>42</v>
      </c>
      <c r="B47" s="50" t="s">
        <v>3472</v>
      </c>
      <c r="C47" s="50" t="s">
        <v>3530</v>
      </c>
      <c r="D47" s="50" t="s">
        <v>3533</v>
      </c>
      <c r="E47" s="50" t="s">
        <v>3534</v>
      </c>
      <c r="F47" s="53">
        <v>0</v>
      </c>
      <c r="G47" s="53">
        <v>1100</v>
      </c>
      <c r="H47" s="54">
        <v>1.1</v>
      </c>
      <c r="I47" s="50">
        <v>192</v>
      </c>
      <c r="J47" s="50"/>
      <c r="K47" s="50">
        <v>3</v>
      </c>
      <c r="L47" s="50"/>
      <c r="M47" s="50"/>
      <c r="N47" s="50"/>
      <c r="O47" s="50">
        <v>8</v>
      </c>
      <c r="P47" s="50"/>
      <c r="Q47" s="50"/>
      <c r="R47" s="15">
        <f t="shared" si="8"/>
        <v>3.3095</v>
      </c>
    </row>
    <row r="48" spans="1:18">
      <c r="A48" s="49">
        <v>43</v>
      </c>
      <c r="B48" s="50" t="s">
        <v>3472</v>
      </c>
      <c r="C48" s="50" t="s">
        <v>3530</v>
      </c>
      <c r="D48" s="50" t="s">
        <v>3535</v>
      </c>
      <c r="E48" s="50" t="s">
        <v>3536</v>
      </c>
      <c r="F48" s="53">
        <v>0</v>
      </c>
      <c r="G48" s="53">
        <v>1700</v>
      </c>
      <c r="H48" s="54">
        <v>1.7</v>
      </c>
      <c r="I48" s="50">
        <v>100</v>
      </c>
      <c r="J48" s="50"/>
      <c r="K48" s="50">
        <v>3</v>
      </c>
      <c r="L48" s="50"/>
      <c r="M48" s="50"/>
      <c r="N48" s="50"/>
      <c r="O48" s="50"/>
      <c r="P48" s="50"/>
      <c r="Q48" s="50"/>
      <c r="R48" s="15">
        <f t="shared" si="8"/>
        <v>1.8955</v>
      </c>
    </row>
    <row r="49" spans="1:18">
      <c r="A49" s="49">
        <v>44</v>
      </c>
      <c r="B49" s="50" t="s">
        <v>3472</v>
      </c>
      <c r="C49" s="50" t="s">
        <v>3530</v>
      </c>
      <c r="D49" s="50" t="s">
        <v>3537</v>
      </c>
      <c r="E49" s="50" t="s">
        <v>3538</v>
      </c>
      <c r="F49" s="53">
        <v>0</v>
      </c>
      <c r="G49" s="53">
        <v>1100</v>
      </c>
      <c r="H49" s="54">
        <v>1.1</v>
      </c>
      <c r="I49" s="50">
        <v>362</v>
      </c>
      <c r="J49" s="50"/>
      <c r="K49" s="50">
        <v>4</v>
      </c>
      <c r="L49" s="50"/>
      <c r="M49" s="50"/>
      <c r="N49" s="50"/>
      <c r="O49" s="50"/>
      <c r="P49" s="50"/>
      <c r="Q49" s="50"/>
      <c r="R49" s="15">
        <f t="shared" si="8"/>
        <v>5.843</v>
      </c>
    </row>
    <row r="50" spans="1:18">
      <c r="A50" s="49">
        <v>45</v>
      </c>
      <c r="B50" s="50" t="s">
        <v>3472</v>
      </c>
      <c r="C50" s="50" t="s">
        <v>3530</v>
      </c>
      <c r="D50" s="50" t="s">
        <v>3539</v>
      </c>
      <c r="E50" s="50" t="s">
        <v>3540</v>
      </c>
      <c r="F50" s="53">
        <v>0</v>
      </c>
      <c r="G50" s="53">
        <v>1100</v>
      </c>
      <c r="H50" s="54">
        <v>1.1</v>
      </c>
      <c r="I50" s="50">
        <v>460</v>
      </c>
      <c r="J50" s="50"/>
      <c r="K50" s="50"/>
      <c r="L50" s="50"/>
      <c r="M50" s="50"/>
      <c r="N50" s="50"/>
      <c r="O50" s="50"/>
      <c r="P50" s="50"/>
      <c r="Q50" s="50"/>
      <c r="R50" s="15">
        <f t="shared" si="8"/>
        <v>6.67</v>
      </c>
    </row>
    <row r="51" spans="1:18">
      <c r="A51" s="49">
        <v>46</v>
      </c>
      <c r="B51" s="50" t="s">
        <v>3472</v>
      </c>
      <c r="C51" s="50" t="s">
        <v>3530</v>
      </c>
      <c r="D51" s="50" t="s">
        <v>3541</v>
      </c>
      <c r="E51" s="50" t="s">
        <v>3542</v>
      </c>
      <c r="F51" s="53">
        <v>300</v>
      </c>
      <c r="G51" s="53">
        <v>800</v>
      </c>
      <c r="H51" s="50">
        <v>0.5</v>
      </c>
      <c r="I51" s="50">
        <v>40</v>
      </c>
      <c r="J51" s="50"/>
      <c r="K51" s="50">
        <v>3</v>
      </c>
      <c r="L51" s="50"/>
      <c r="M51" s="50"/>
      <c r="N51" s="50"/>
      <c r="O51" s="50">
        <v>8</v>
      </c>
      <c r="P51" s="50"/>
      <c r="Q51" s="50"/>
      <c r="R51" s="15">
        <f t="shared" si="8"/>
        <v>1.1055</v>
      </c>
    </row>
    <row r="52" spans="1:18">
      <c r="A52" s="49">
        <v>47</v>
      </c>
      <c r="B52" s="50" t="s">
        <v>3472</v>
      </c>
      <c r="C52" s="50" t="s">
        <v>3530</v>
      </c>
      <c r="D52" s="50" t="s">
        <v>3543</v>
      </c>
      <c r="E52" s="50" t="s">
        <v>3544</v>
      </c>
      <c r="F52" s="53">
        <v>0</v>
      </c>
      <c r="G52" s="53">
        <v>700</v>
      </c>
      <c r="H52" s="54">
        <v>0.7</v>
      </c>
      <c r="I52" s="50">
        <v>108</v>
      </c>
      <c r="J52" s="50"/>
      <c r="K52" s="50">
        <v>1</v>
      </c>
      <c r="L52" s="50"/>
      <c r="M52" s="50"/>
      <c r="N52" s="50">
        <v>4</v>
      </c>
      <c r="O52" s="50"/>
      <c r="P52" s="50"/>
      <c r="Q52" s="50"/>
      <c r="R52" s="15">
        <f t="shared" si="8"/>
        <v>1.7745</v>
      </c>
    </row>
    <row r="53" spans="1:18">
      <c r="A53" s="49">
        <v>48</v>
      </c>
      <c r="B53" s="50" t="s">
        <v>3472</v>
      </c>
      <c r="C53" s="50" t="s">
        <v>3530</v>
      </c>
      <c r="D53" s="50" t="s">
        <v>3545</v>
      </c>
      <c r="E53" s="50" t="s">
        <v>3546</v>
      </c>
      <c r="F53" s="53">
        <v>0</v>
      </c>
      <c r="G53" s="53">
        <v>900</v>
      </c>
      <c r="H53" s="54">
        <v>0.9</v>
      </c>
      <c r="I53" s="50">
        <v>192</v>
      </c>
      <c r="J53" s="50"/>
      <c r="K53" s="50">
        <v>2</v>
      </c>
      <c r="L53" s="50"/>
      <c r="M53" s="50"/>
      <c r="N53" s="50"/>
      <c r="O53" s="50"/>
      <c r="P53" s="50"/>
      <c r="Q53" s="50">
        <v>1</v>
      </c>
      <c r="R53" s="15">
        <f t="shared" si="8"/>
        <v>3.281</v>
      </c>
    </row>
    <row r="54" spans="1:18">
      <c r="A54" s="49">
        <v>49</v>
      </c>
      <c r="B54" s="50" t="s">
        <v>3472</v>
      </c>
      <c r="C54" s="50" t="s">
        <v>3530</v>
      </c>
      <c r="D54" s="50" t="s">
        <v>3547</v>
      </c>
      <c r="E54" s="50" t="s">
        <v>3548</v>
      </c>
      <c r="F54" s="53">
        <v>0</v>
      </c>
      <c r="G54" s="53">
        <v>800</v>
      </c>
      <c r="H54" s="54">
        <v>0.8</v>
      </c>
      <c r="I54" s="50">
        <v>224</v>
      </c>
      <c r="J54" s="50"/>
      <c r="K54" s="50">
        <v>1</v>
      </c>
      <c r="L54" s="50"/>
      <c r="M54" s="50"/>
      <c r="N54" s="50"/>
      <c r="O54" s="50"/>
      <c r="P54" s="50"/>
      <c r="Q54" s="50"/>
      <c r="R54" s="15">
        <f t="shared" si="8"/>
        <v>3.3965</v>
      </c>
    </row>
    <row r="55" spans="1:18">
      <c r="A55" s="49">
        <v>50</v>
      </c>
      <c r="B55" s="50" t="s">
        <v>3472</v>
      </c>
      <c r="C55" s="50" t="s">
        <v>3530</v>
      </c>
      <c r="D55" s="50" t="s">
        <v>3549</v>
      </c>
      <c r="E55" s="50" t="s">
        <v>3550</v>
      </c>
      <c r="F55" s="53">
        <v>0</v>
      </c>
      <c r="G55" s="53">
        <v>800</v>
      </c>
      <c r="H55" s="50">
        <v>0.8</v>
      </c>
      <c r="I55" s="50">
        <v>200</v>
      </c>
      <c r="J55" s="50"/>
      <c r="K55" s="50">
        <v>1</v>
      </c>
      <c r="L55" s="50"/>
      <c r="M55" s="50"/>
      <c r="N55" s="50">
        <v>8</v>
      </c>
      <c r="O55" s="50">
        <v>8</v>
      </c>
      <c r="P55" s="50"/>
      <c r="Q55" s="50"/>
      <c r="R55" s="15">
        <f t="shared" si="8"/>
        <v>3.2485</v>
      </c>
    </row>
    <row r="56" spans="1:18">
      <c r="A56" s="49">
        <v>51</v>
      </c>
      <c r="B56" s="50" t="s">
        <v>3472</v>
      </c>
      <c r="C56" s="50" t="s">
        <v>3530</v>
      </c>
      <c r="D56" s="50" t="s">
        <v>3551</v>
      </c>
      <c r="E56" s="50" t="s">
        <v>3552</v>
      </c>
      <c r="F56" s="53">
        <v>300</v>
      </c>
      <c r="G56" s="53">
        <v>900</v>
      </c>
      <c r="H56" s="54">
        <v>0.6</v>
      </c>
      <c r="I56" s="50">
        <v>88</v>
      </c>
      <c r="J56" s="50"/>
      <c r="K56" s="50">
        <v>2</v>
      </c>
      <c r="L56" s="50"/>
      <c r="M56" s="50"/>
      <c r="N56" s="50"/>
      <c r="O56" s="50">
        <v>8</v>
      </c>
      <c r="P56" s="50"/>
      <c r="Q56" s="50"/>
      <c r="R56" s="15">
        <f t="shared" si="8"/>
        <v>1.653</v>
      </c>
    </row>
    <row r="57" spans="1:18">
      <c r="A57" s="49">
        <v>52</v>
      </c>
      <c r="B57" s="50" t="s">
        <v>3472</v>
      </c>
      <c r="C57" s="50" t="s">
        <v>3530</v>
      </c>
      <c r="D57" s="50" t="s">
        <v>3553</v>
      </c>
      <c r="E57" s="50" t="s">
        <v>3554</v>
      </c>
      <c r="F57" s="53">
        <v>0</v>
      </c>
      <c r="G57" s="53">
        <v>600</v>
      </c>
      <c r="H57" s="54">
        <v>0.6</v>
      </c>
      <c r="I57" s="50">
        <v>64</v>
      </c>
      <c r="J57" s="50"/>
      <c r="K57" s="50">
        <v>4</v>
      </c>
      <c r="L57" s="50"/>
      <c r="M57" s="50"/>
      <c r="N57" s="50"/>
      <c r="O57" s="50"/>
      <c r="P57" s="50"/>
      <c r="Q57" s="50"/>
      <c r="R57" s="15">
        <f t="shared" si="8"/>
        <v>1.522</v>
      </c>
    </row>
    <row r="58" spans="1:18">
      <c r="A58" s="49">
        <v>53</v>
      </c>
      <c r="B58" s="50" t="s">
        <v>3472</v>
      </c>
      <c r="C58" s="50" t="s">
        <v>3530</v>
      </c>
      <c r="D58" s="50" t="s">
        <v>3555</v>
      </c>
      <c r="E58" s="50" t="s">
        <v>3556</v>
      </c>
      <c r="F58" s="53">
        <v>5600</v>
      </c>
      <c r="G58" s="53">
        <v>8600</v>
      </c>
      <c r="H58" s="54">
        <v>3</v>
      </c>
      <c r="I58" s="50">
        <v>680</v>
      </c>
      <c r="J58" s="50"/>
      <c r="K58" s="50">
        <v>12</v>
      </c>
      <c r="L58" s="50"/>
      <c r="M58" s="50"/>
      <c r="N58" s="50"/>
      <c r="O58" s="50"/>
      <c r="P58" s="50"/>
      <c r="Q58" s="50"/>
      <c r="R58" s="15">
        <f t="shared" si="8"/>
        <v>11.642</v>
      </c>
    </row>
    <row r="59" spans="1:18">
      <c r="A59" s="49">
        <v>54</v>
      </c>
      <c r="B59" s="50" t="s">
        <v>3472</v>
      </c>
      <c r="C59" s="50" t="s">
        <v>3530</v>
      </c>
      <c r="D59" s="50" t="s">
        <v>3557</v>
      </c>
      <c r="E59" s="50" t="s">
        <v>3558</v>
      </c>
      <c r="F59" s="53">
        <v>3200</v>
      </c>
      <c r="G59" s="53">
        <v>3600</v>
      </c>
      <c r="H59" s="54">
        <v>0.4</v>
      </c>
      <c r="I59" s="50">
        <v>28</v>
      </c>
      <c r="J59" s="50"/>
      <c r="K59" s="50">
        <v>3</v>
      </c>
      <c r="L59" s="50"/>
      <c r="M59" s="50"/>
      <c r="N59" s="50">
        <v>4</v>
      </c>
      <c r="O59" s="50"/>
      <c r="P59" s="50"/>
      <c r="Q59" s="50"/>
      <c r="R59" s="15">
        <f t="shared" si="8"/>
        <v>0.9115</v>
      </c>
    </row>
    <row r="60" spans="1:18">
      <c r="A60" s="49">
        <v>55</v>
      </c>
      <c r="B60" s="50" t="s">
        <v>3472</v>
      </c>
      <c r="C60" s="50" t="s">
        <v>3530</v>
      </c>
      <c r="D60" s="50" t="s">
        <v>3559</v>
      </c>
      <c r="E60" s="50" t="s">
        <v>3560</v>
      </c>
      <c r="F60" s="53">
        <v>800</v>
      </c>
      <c r="G60" s="53">
        <v>1300</v>
      </c>
      <c r="H60" s="54">
        <v>0.5</v>
      </c>
      <c r="I60" s="50">
        <v>44</v>
      </c>
      <c r="J60" s="50"/>
      <c r="K60" s="50">
        <v>5</v>
      </c>
      <c r="L60" s="50"/>
      <c r="M60" s="50"/>
      <c r="N60" s="50">
        <v>4</v>
      </c>
      <c r="O60" s="50">
        <v>8</v>
      </c>
      <c r="P60" s="50"/>
      <c r="Q60" s="50"/>
      <c r="R60" s="15">
        <f t="shared" si="8"/>
        <v>1.5205</v>
      </c>
    </row>
    <row r="61" spans="1:18">
      <c r="A61" s="49">
        <v>56</v>
      </c>
      <c r="B61" s="50" t="s">
        <v>3472</v>
      </c>
      <c r="C61" s="50" t="s">
        <v>3530</v>
      </c>
      <c r="D61" s="50" t="s">
        <v>3561</v>
      </c>
      <c r="E61" s="50" t="s">
        <v>3562</v>
      </c>
      <c r="F61" s="53">
        <v>0</v>
      </c>
      <c r="G61" s="53">
        <v>2900</v>
      </c>
      <c r="H61" s="54">
        <v>2.9</v>
      </c>
      <c r="I61" s="50">
        <v>504</v>
      </c>
      <c r="J61" s="50"/>
      <c r="K61" s="50">
        <v>2</v>
      </c>
      <c r="L61" s="50"/>
      <c r="M61" s="50"/>
      <c r="N61" s="50"/>
      <c r="O61" s="50"/>
      <c r="P61" s="50"/>
      <c r="Q61" s="50">
        <v>1</v>
      </c>
      <c r="R61" s="15">
        <f t="shared" si="8"/>
        <v>7.805</v>
      </c>
    </row>
    <row r="62" spans="1:18">
      <c r="A62" s="49">
        <v>57</v>
      </c>
      <c r="B62" s="50" t="s">
        <v>3472</v>
      </c>
      <c r="C62" s="50" t="s">
        <v>3530</v>
      </c>
      <c r="D62" s="50" t="s">
        <v>3563</v>
      </c>
      <c r="E62" s="50" t="s">
        <v>3564</v>
      </c>
      <c r="F62" s="53">
        <v>300</v>
      </c>
      <c r="G62" s="53">
        <v>3300</v>
      </c>
      <c r="H62" s="54">
        <v>3</v>
      </c>
      <c r="I62" s="50">
        <v>220</v>
      </c>
      <c r="J62" s="50"/>
      <c r="K62" s="50">
        <v>9</v>
      </c>
      <c r="L62" s="50"/>
      <c r="M62" s="50">
        <v>24</v>
      </c>
      <c r="N62" s="50"/>
      <c r="O62" s="50">
        <v>8</v>
      </c>
      <c r="P62" s="50"/>
      <c r="Q62" s="50">
        <v>1</v>
      </c>
      <c r="R62" s="15">
        <f t="shared" si="8"/>
        <v>8.2865</v>
      </c>
    </row>
    <row r="63" spans="1:18">
      <c r="A63" s="49">
        <v>58</v>
      </c>
      <c r="B63" s="50" t="s">
        <v>3472</v>
      </c>
      <c r="C63" s="50" t="s">
        <v>3530</v>
      </c>
      <c r="D63" s="50" t="s">
        <v>3563</v>
      </c>
      <c r="E63" s="50" t="s">
        <v>3564</v>
      </c>
      <c r="F63" s="53">
        <v>3300</v>
      </c>
      <c r="G63" s="53">
        <v>6300</v>
      </c>
      <c r="H63" s="54">
        <v>3</v>
      </c>
      <c r="I63" s="50">
        <v>68</v>
      </c>
      <c r="J63" s="50"/>
      <c r="K63" s="50"/>
      <c r="L63" s="50"/>
      <c r="M63" s="50"/>
      <c r="N63" s="50"/>
      <c r="O63" s="50"/>
      <c r="P63" s="50"/>
      <c r="Q63" s="50"/>
      <c r="R63" s="15">
        <f t="shared" si="8"/>
        <v>0.986</v>
      </c>
    </row>
    <row r="64" spans="1:18">
      <c r="A64" s="49">
        <v>59</v>
      </c>
      <c r="B64" s="50" t="s">
        <v>3472</v>
      </c>
      <c r="C64" s="50" t="s">
        <v>3530</v>
      </c>
      <c r="D64" s="50" t="s">
        <v>3563</v>
      </c>
      <c r="E64" s="50" t="s">
        <v>3564</v>
      </c>
      <c r="F64" s="53">
        <v>6300</v>
      </c>
      <c r="G64" s="53">
        <v>7200</v>
      </c>
      <c r="H64" s="54">
        <v>0.9</v>
      </c>
      <c r="I64" s="50">
        <v>176</v>
      </c>
      <c r="J64" s="50"/>
      <c r="K64" s="50"/>
      <c r="L64" s="50"/>
      <c r="M64" s="50"/>
      <c r="N64" s="50"/>
      <c r="O64" s="50"/>
      <c r="P64" s="50"/>
      <c r="Q64" s="50"/>
      <c r="R64" s="15">
        <f t="shared" si="8"/>
        <v>2.552</v>
      </c>
    </row>
    <row r="65" spans="1:18">
      <c r="A65" s="49">
        <v>60</v>
      </c>
      <c r="B65" s="50" t="s">
        <v>3472</v>
      </c>
      <c r="C65" s="50" t="s">
        <v>3530</v>
      </c>
      <c r="D65" s="50" t="s">
        <v>3565</v>
      </c>
      <c r="E65" s="50" t="s">
        <v>3566</v>
      </c>
      <c r="F65" s="53">
        <v>1700</v>
      </c>
      <c r="G65" s="53">
        <v>2600</v>
      </c>
      <c r="H65" s="54">
        <v>0.9</v>
      </c>
      <c r="I65" s="50">
        <v>96</v>
      </c>
      <c r="J65" s="50"/>
      <c r="K65" s="50">
        <v>7</v>
      </c>
      <c r="L65" s="50"/>
      <c r="M65" s="50"/>
      <c r="N65" s="50"/>
      <c r="O65" s="50"/>
      <c r="P65" s="50"/>
      <c r="Q65" s="50">
        <v>1</v>
      </c>
      <c r="R65" s="15">
        <f t="shared" si="8"/>
        <v>2.6315</v>
      </c>
    </row>
    <row r="66" spans="1:18">
      <c r="A66" s="49">
        <v>61</v>
      </c>
      <c r="B66" s="50" t="s">
        <v>3472</v>
      </c>
      <c r="C66" s="50" t="s">
        <v>3530</v>
      </c>
      <c r="D66" s="50" t="s">
        <v>3567</v>
      </c>
      <c r="E66" s="50" t="s">
        <v>3568</v>
      </c>
      <c r="F66" s="53">
        <v>500</v>
      </c>
      <c r="G66" s="53">
        <v>3000</v>
      </c>
      <c r="H66" s="54">
        <v>2.5</v>
      </c>
      <c r="I66" s="50">
        <v>320</v>
      </c>
      <c r="J66" s="50"/>
      <c r="K66" s="50">
        <v>11</v>
      </c>
      <c r="L66" s="50"/>
      <c r="M66" s="50"/>
      <c r="N66" s="50"/>
      <c r="O66" s="50"/>
      <c r="P66" s="50"/>
      <c r="Q66" s="50"/>
      <c r="R66" s="15">
        <f t="shared" si="8"/>
        <v>6.2735</v>
      </c>
    </row>
    <row r="67" spans="1:18">
      <c r="A67" s="49">
        <v>62</v>
      </c>
      <c r="B67" s="50" t="s">
        <v>3472</v>
      </c>
      <c r="C67" s="50" t="s">
        <v>3530</v>
      </c>
      <c r="D67" s="50" t="s">
        <v>3569</v>
      </c>
      <c r="E67" s="50" t="s">
        <v>3570</v>
      </c>
      <c r="F67" s="53">
        <v>500</v>
      </c>
      <c r="G67" s="53">
        <v>1200</v>
      </c>
      <c r="H67" s="54">
        <v>0.7</v>
      </c>
      <c r="I67" s="50">
        <v>64</v>
      </c>
      <c r="J67" s="50"/>
      <c r="K67" s="50">
        <v>5</v>
      </c>
      <c r="L67" s="50"/>
      <c r="M67" s="50"/>
      <c r="N67" s="50"/>
      <c r="O67" s="50"/>
      <c r="P67" s="50"/>
      <c r="Q67" s="50"/>
      <c r="R67" s="15">
        <f t="shared" si="8"/>
        <v>1.6705</v>
      </c>
    </row>
    <row r="68" spans="1:18">
      <c r="A68" s="49">
        <v>63</v>
      </c>
      <c r="B68" s="50" t="s">
        <v>3472</v>
      </c>
      <c r="C68" s="50" t="s">
        <v>3530</v>
      </c>
      <c r="D68" s="50" t="s">
        <v>3571</v>
      </c>
      <c r="E68" s="50" t="s">
        <v>3572</v>
      </c>
      <c r="F68" s="53">
        <v>500</v>
      </c>
      <c r="G68" s="53">
        <v>1400</v>
      </c>
      <c r="H68" s="54">
        <v>0.9</v>
      </c>
      <c r="I68" s="50">
        <v>132</v>
      </c>
      <c r="J68" s="50"/>
      <c r="K68" s="50">
        <v>1</v>
      </c>
      <c r="L68" s="50"/>
      <c r="M68" s="50"/>
      <c r="N68" s="50">
        <v>4</v>
      </c>
      <c r="O68" s="50"/>
      <c r="P68" s="50"/>
      <c r="Q68" s="50"/>
      <c r="R68" s="15">
        <f t="shared" si="8"/>
        <v>2.1225</v>
      </c>
    </row>
    <row r="69" spans="1:18">
      <c r="A69" s="49">
        <v>64</v>
      </c>
      <c r="B69" s="50" t="s">
        <v>3472</v>
      </c>
      <c r="C69" s="50" t="s">
        <v>3530</v>
      </c>
      <c r="D69" s="50" t="s">
        <v>3573</v>
      </c>
      <c r="E69" s="50" t="s">
        <v>3574</v>
      </c>
      <c r="F69" s="53">
        <v>0</v>
      </c>
      <c r="G69" s="53">
        <v>3000</v>
      </c>
      <c r="H69" s="54">
        <v>3</v>
      </c>
      <c r="I69" s="50">
        <v>432</v>
      </c>
      <c r="J69" s="50"/>
      <c r="K69" s="50">
        <v>12</v>
      </c>
      <c r="L69" s="50"/>
      <c r="M69" s="50"/>
      <c r="N69" s="50"/>
      <c r="O69" s="50"/>
      <c r="P69" s="50"/>
      <c r="Q69" s="50">
        <v>2</v>
      </c>
      <c r="R69" s="15">
        <f t="shared" si="8"/>
        <v>8.446</v>
      </c>
    </row>
    <row r="70" spans="1:18">
      <c r="A70" s="49">
        <v>65</v>
      </c>
      <c r="B70" s="50" t="s">
        <v>3472</v>
      </c>
      <c r="C70" s="50" t="s">
        <v>3530</v>
      </c>
      <c r="D70" s="50" t="s">
        <v>3573</v>
      </c>
      <c r="E70" s="50" t="s">
        <v>3574</v>
      </c>
      <c r="F70" s="53">
        <v>3000</v>
      </c>
      <c r="G70" s="53">
        <v>3300</v>
      </c>
      <c r="H70" s="54">
        <v>0.3</v>
      </c>
      <c r="I70" s="50">
        <v>60</v>
      </c>
      <c r="J70" s="50"/>
      <c r="K70" s="50"/>
      <c r="L70" s="50"/>
      <c r="M70" s="50"/>
      <c r="N70" s="50"/>
      <c r="O70" s="50"/>
      <c r="P70" s="50"/>
      <c r="Q70" s="50"/>
      <c r="R70" s="15">
        <f t="shared" ref="R70" si="9">J70*0.4461+K70*0.1485+L70*0.15*0.004+I70*0.0145+M70*0.145+N70*0.015+O70*0.01+P70*0.16+Q70*0.2</f>
        <v>0.87</v>
      </c>
    </row>
    <row r="71" spans="1:18">
      <c r="A71" s="49">
        <v>66</v>
      </c>
      <c r="B71" s="50" t="s">
        <v>3472</v>
      </c>
      <c r="C71" s="50" t="s">
        <v>3530</v>
      </c>
      <c r="D71" s="50" t="s">
        <v>3575</v>
      </c>
      <c r="E71" s="50" t="s">
        <v>3576</v>
      </c>
      <c r="F71" s="53">
        <v>0</v>
      </c>
      <c r="G71" s="53">
        <v>2200</v>
      </c>
      <c r="H71" s="54">
        <v>2.2</v>
      </c>
      <c r="I71" s="50">
        <v>528</v>
      </c>
      <c r="J71" s="50"/>
      <c r="K71" s="50">
        <v>4</v>
      </c>
      <c r="L71" s="50"/>
      <c r="M71" s="50"/>
      <c r="N71" s="50"/>
      <c r="O71" s="50"/>
      <c r="P71" s="50"/>
      <c r="Q71" s="50"/>
      <c r="R71" s="15">
        <f t="shared" ref="R71:R102" si="10">J71*0.4461+K71*0.1485+L71*0.15*0.004+I71*0.0145+M71*0.145+N71*0.015+O71*0.01+P71*0.16+Q71*0.2</f>
        <v>8.25</v>
      </c>
    </row>
    <row r="72" spans="1:18">
      <c r="A72" s="49">
        <v>67</v>
      </c>
      <c r="B72" s="50" t="s">
        <v>3472</v>
      </c>
      <c r="C72" s="50" t="s">
        <v>3530</v>
      </c>
      <c r="D72" s="50" t="s">
        <v>3577</v>
      </c>
      <c r="E72" s="50" t="s">
        <v>3578</v>
      </c>
      <c r="F72" s="53">
        <v>0</v>
      </c>
      <c r="G72" s="53">
        <v>600</v>
      </c>
      <c r="H72" s="54">
        <v>0.6</v>
      </c>
      <c r="I72" s="50">
        <v>28</v>
      </c>
      <c r="J72" s="50"/>
      <c r="K72" s="50">
        <v>2</v>
      </c>
      <c r="L72" s="50"/>
      <c r="M72" s="50"/>
      <c r="N72" s="50"/>
      <c r="O72" s="50"/>
      <c r="P72" s="50"/>
      <c r="Q72" s="50"/>
      <c r="R72" s="15">
        <f t="shared" si="10"/>
        <v>0.703</v>
      </c>
    </row>
    <row r="73" spans="1:18">
      <c r="A73" s="49">
        <v>68</v>
      </c>
      <c r="B73" s="50" t="s">
        <v>3472</v>
      </c>
      <c r="C73" s="50" t="s">
        <v>3530</v>
      </c>
      <c r="D73" s="50" t="s">
        <v>3579</v>
      </c>
      <c r="E73" s="50" t="s">
        <v>3580</v>
      </c>
      <c r="F73" s="53">
        <v>0</v>
      </c>
      <c r="G73" s="53">
        <v>2500</v>
      </c>
      <c r="H73" s="54">
        <v>2.5</v>
      </c>
      <c r="I73" s="50">
        <v>252</v>
      </c>
      <c r="J73" s="50"/>
      <c r="K73" s="50">
        <v>1</v>
      </c>
      <c r="L73" s="50"/>
      <c r="M73" s="50"/>
      <c r="N73" s="50"/>
      <c r="O73" s="50"/>
      <c r="P73" s="50"/>
      <c r="Q73" s="50"/>
      <c r="R73" s="15">
        <f t="shared" si="10"/>
        <v>3.8025</v>
      </c>
    </row>
    <row r="74" spans="1:18">
      <c r="A74" s="49">
        <v>69</v>
      </c>
      <c r="B74" s="50" t="s">
        <v>3472</v>
      </c>
      <c r="C74" s="50" t="s">
        <v>3530</v>
      </c>
      <c r="D74" s="50" t="s">
        <v>3581</v>
      </c>
      <c r="E74" s="50" t="s">
        <v>3582</v>
      </c>
      <c r="F74" s="53">
        <v>0</v>
      </c>
      <c r="G74" s="53">
        <v>3000</v>
      </c>
      <c r="H74" s="54">
        <v>3</v>
      </c>
      <c r="I74" s="50">
        <v>1868</v>
      </c>
      <c r="J74" s="50"/>
      <c r="K74" s="50">
        <v>7</v>
      </c>
      <c r="L74" s="50"/>
      <c r="M74" s="50"/>
      <c r="N74" s="50"/>
      <c r="O74" s="50">
        <v>24</v>
      </c>
      <c r="P74" s="50"/>
      <c r="Q74" s="50"/>
      <c r="R74" s="15">
        <f t="shared" si="10"/>
        <v>28.3655</v>
      </c>
    </row>
    <row r="75" spans="1:18">
      <c r="A75" s="49">
        <v>70</v>
      </c>
      <c r="B75" s="50" t="s">
        <v>3472</v>
      </c>
      <c r="C75" s="50" t="s">
        <v>3530</v>
      </c>
      <c r="D75" s="50" t="s">
        <v>3581</v>
      </c>
      <c r="E75" s="50" t="s">
        <v>3582</v>
      </c>
      <c r="F75" s="53">
        <v>3000</v>
      </c>
      <c r="G75" s="53">
        <v>3900</v>
      </c>
      <c r="H75" s="54">
        <v>0.9</v>
      </c>
      <c r="I75" s="50">
        <v>908</v>
      </c>
      <c r="J75" s="50"/>
      <c r="K75" s="50"/>
      <c r="L75" s="50"/>
      <c r="M75" s="50"/>
      <c r="N75" s="50"/>
      <c r="O75" s="50"/>
      <c r="P75" s="50"/>
      <c r="Q75" s="50"/>
      <c r="R75" s="15">
        <f t="shared" si="10"/>
        <v>13.166</v>
      </c>
    </row>
    <row r="76" spans="1:18">
      <c r="A76" s="49">
        <v>71</v>
      </c>
      <c r="B76" s="50" t="s">
        <v>3472</v>
      </c>
      <c r="C76" s="50" t="s">
        <v>3530</v>
      </c>
      <c r="D76" s="50" t="s">
        <v>3583</v>
      </c>
      <c r="E76" s="50" t="s">
        <v>3584</v>
      </c>
      <c r="F76" s="53">
        <v>0</v>
      </c>
      <c r="G76" s="53">
        <v>2200</v>
      </c>
      <c r="H76" s="54">
        <v>2.2</v>
      </c>
      <c r="I76" s="50">
        <v>160</v>
      </c>
      <c r="J76" s="50"/>
      <c r="K76" s="50">
        <v>4</v>
      </c>
      <c r="L76" s="50"/>
      <c r="M76" s="50"/>
      <c r="N76" s="50"/>
      <c r="O76" s="50"/>
      <c r="P76" s="50"/>
      <c r="Q76" s="50"/>
      <c r="R76" s="15">
        <f t="shared" si="10"/>
        <v>2.914</v>
      </c>
    </row>
    <row r="77" spans="1:18">
      <c r="A77" s="49">
        <v>72</v>
      </c>
      <c r="B77" s="50" t="s">
        <v>3472</v>
      </c>
      <c r="C77" s="50" t="s">
        <v>3530</v>
      </c>
      <c r="D77" s="50" t="s">
        <v>3585</v>
      </c>
      <c r="E77" s="50" t="s">
        <v>3586</v>
      </c>
      <c r="F77" s="53">
        <v>0</v>
      </c>
      <c r="G77" s="53">
        <v>2300</v>
      </c>
      <c r="H77" s="54">
        <v>2.3</v>
      </c>
      <c r="I77" s="50">
        <v>172</v>
      </c>
      <c r="J77" s="50"/>
      <c r="K77" s="50">
        <v>4</v>
      </c>
      <c r="L77" s="50"/>
      <c r="M77" s="50"/>
      <c r="N77" s="50"/>
      <c r="O77" s="50"/>
      <c r="P77" s="50"/>
      <c r="Q77" s="50"/>
      <c r="R77" s="15">
        <f t="shared" si="10"/>
        <v>3.088</v>
      </c>
    </row>
    <row r="78" spans="1:18">
      <c r="A78" s="49">
        <v>73</v>
      </c>
      <c r="B78" s="50" t="s">
        <v>3472</v>
      </c>
      <c r="C78" s="50" t="s">
        <v>3530</v>
      </c>
      <c r="D78" s="50" t="s">
        <v>3587</v>
      </c>
      <c r="E78" s="50" t="s">
        <v>3588</v>
      </c>
      <c r="F78" s="53">
        <v>300</v>
      </c>
      <c r="G78" s="53">
        <v>2000</v>
      </c>
      <c r="H78" s="54">
        <v>1.7</v>
      </c>
      <c r="I78" s="50">
        <v>200</v>
      </c>
      <c r="J78" s="50"/>
      <c r="K78" s="50">
        <v>11</v>
      </c>
      <c r="L78" s="50"/>
      <c r="M78" s="50"/>
      <c r="N78" s="50">
        <v>4</v>
      </c>
      <c r="O78" s="50"/>
      <c r="P78" s="50"/>
      <c r="Q78" s="50"/>
      <c r="R78" s="15">
        <f t="shared" si="10"/>
        <v>4.5935</v>
      </c>
    </row>
    <row r="79" spans="1:18">
      <c r="A79" s="49">
        <v>74</v>
      </c>
      <c r="B79" s="50" t="s">
        <v>3472</v>
      </c>
      <c r="C79" s="50" t="s">
        <v>3530</v>
      </c>
      <c r="D79" s="50" t="s">
        <v>3589</v>
      </c>
      <c r="E79" s="50" t="s">
        <v>3590</v>
      </c>
      <c r="F79" s="53">
        <v>0</v>
      </c>
      <c r="G79" s="53">
        <v>1300</v>
      </c>
      <c r="H79" s="54">
        <v>1.3</v>
      </c>
      <c r="I79" s="50">
        <v>796</v>
      </c>
      <c r="J79" s="50"/>
      <c r="K79" s="50">
        <v>1</v>
      </c>
      <c r="L79" s="50"/>
      <c r="M79" s="50"/>
      <c r="N79" s="50"/>
      <c r="O79" s="50"/>
      <c r="P79" s="50"/>
      <c r="Q79" s="50">
        <v>1</v>
      </c>
      <c r="R79" s="15">
        <f t="shared" si="10"/>
        <v>11.8905</v>
      </c>
    </row>
    <row r="80" spans="1:18">
      <c r="A80" s="49">
        <v>75</v>
      </c>
      <c r="B80" s="50" t="s">
        <v>3472</v>
      </c>
      <c r="C80" s="50" t="s">
        <v>3591</v>
      </c>
      <c r="D80" s="50" t="s">
        <v>3592</v>
      </c>
      <c r="E80" s="50" t="s">
        <v>3593</v>
      </c>
      <c r="F80" s="53">
        <v>0</v>
      </c>
      <c r="G80" s="53">
        <v>1900</v>
      </c>
      <c r="H80" s="57">
        <v>1.995</v>
      </c>
      <c r="I80" s="49">
        <v>200</v>
      </c>
      <c r="J80" s="50"/>
      <c r="K80" s="56">
        <v>3</v>
      </c>
      <c r="L80" s="49"/>
      <c r="M80" s="49"/>
      <c r="N80" s="49">
        <v>4</v>
      </c>
      <c r="O80" s="49"/>
      <c r="P80" s="49"/>
      <c r="Q80" s="49"/>
      <c r="R80" s="15">
        <f t="shared" si="10"/>
        <v>3.4055</v>
      </c>
    </row>
    <row r="81" spans="1:18">
      <c r="A81" s="49">
        <v>76</v>
      </c>
      <c r="B81" s="50" t="s">
        <v>3472</v>
      </c>
      <c r="C81" s="50" t="s">
        <v>3591</v>
      </c>
      <c r="D81" s="50" t="s">
        <v>3594</v>
      </c>
      <c r="E81" s="50" t="s">
        <v>3595</v>
      </c>
      <c r="F81" s="53">
        <v>0</v>
      </c>
      <c r="G81" s="53">
        <v>2500</v>
      </c>
      <c r="H81" s="57">
        <v>2.591</v>
      </c>
      <c r="I81" s="49"/>
      <c r="J81" s="50"/>
      <c r="K81" s="56">
        <v>6</v>
      </c>
      <c r="L81" s="49"/>
      <c r="M81" s="49"/>
      <c r="N81" s="49">
        <v>8</v>
      </c>
      <c r="O81" s="49"/>
      <c r="P81" s="49"/>
      <c r="Q81" s="49"/>
      <c r="R81" s="15">
        <f t="shared" si="10"/>
        <v>1.011</v>
      </c>
    </row>
    <row r="82" spans="1:18">
      <c r="A82" s="49">
        <v>77</v>
      </c>
      <c r="B82" s="50" t="s">
        <v>3472</v>
      </c>
      <c r="C82" s="50" t="s">
        <v>3591</v>
      </c>
      <c r="D82" s="50" t="s">
        <v>3596</v>
      </c>
      <c r="E82" s="50" t="s">
        <v>3597</v>
      </c>
      <c r="F82" s="53">
        <v>0</v>
      </c>
      <c r="G82" s="53">
        <v>2800</v>
      </c>
      <c r="H82" s="57">
        <v>2.8</v>
      </c>
      <c r="I82" s="49"/>
      <c r="J82" s="50"/>
      <c r="K82" s="56">
        <v>6</v>
      </c>
      <c r="L82" s="49"/>
      <c r="M82" s="49"/>
      <c r="N82" s="49">
        <v>4</v>
      </c>
      <c r="O82" s="49"/>
      <c r="P82" s="49"/>
      <c r="Q82" s="49"/>
      <c r="R82" s="15">
        <f t="shared" si="10"/>
        <v>0.951</v>
      </c>
    </row>
    <row r="83" spans="1:18">
      <c r="A83" s="49">
        <v>78</v>
      </c>
      <c r="B83" s="50" t="s">
        <v>3472</v>
      </c>
      <c r="C83" s="50" t="s">
        <v>3591</v>
      </c>
      <c r="D83" s="50" t="s">
        <v>3598</v>
      </c>
      <c r="E83" s="50" t="s">
        <v>3599</v>
      </c>
      <c r="F83" s="53">
        <v>0</v>
      </c>
      <c r="G83" s="53">
        <v>2600</v>
      </c>
      <c r="H83" s="57">
        <v>2.63</v>
      </c>
      <c r="I83" s="49"/>
      <c r="J83" s="50"/>
      <c r="K83" s="56">
        <v>6</v>
      </c>
      <c r="L83" s="49"/>
      <c r="M83" s="49"/>
      <c r="N83" s="49">
        <v>4</v>
      </c>
      <c r="O83" s="49"/>
      <c r="P83" s="49"/>
      <c r="Q83" s="49"/>
      <c r="R83" s="15">
        <f t="shared" si="10"/>
        <v>0.951</v>
      </c>
    </row>
    <row r="84" spans="1:18">
      <c r="A84" s="49">
        <v>79</v>
      </c>
      <c r="B84" s="50" t="s">
        <v>3472</v>
      </c>
      <c r="C84" s="50" t="s">
        <v>3591</v>
      </c>
      <c r="D84" s="50" t="s">
        <v>3600</v>
      </c>
      <c r="E84" s="50" t="s">
        <v>3601</v>
      </c>
      <c r="F84" s="53">
        <v>0</v>
      </c>
      <c r="G84" s="53">
        <v>1200</v>
      </c>
      <c r="H84" s="57">
        <v>1.237</v>
      </c>
      <c r="I84" s="49"/>
      <c r="J84" s="50"/>
      <c r="K84" s="56">
        <v>3</v>
      </c>
      <c r="L84" s="49"/>
      <c r="M84" s="49"/>
      <c r="N84" s="49">
        <v>4</v>
      </c>
      <c r="O84" s="49"/>
      <c r="P84" s="49"/>
      <c r="Q84" s="49"/>
      <c r="R84" s="15">
        <f t="shared" si="10"/>
        <v>0.5055</v>
      </c>
    </row>
    <row r="85" spans="1:18">
      <c r="A85" s="49">
        <v>80</v>
      </c>
      <c r="B85" s="50" t="s">
        <v>3472</v>
      </c>
      <c r="C85" s="50" t="s">
        <v>3591</v>
      </c>
      <c r="D85" s="50" t="s">
        <v>3602</v>
      </c>
      <c r="E85" s="50" t="s">
        <v>3603</v>
      </c>
      <c r="F85" s="53">
        <v>0</v>
      </c>
      <c r="G85" s="53">
        <v>1000</v>
      </c>
      <c r="H85" s="57">
        <v>1.09</v>
      </c>
      <c r="I85" s="49"/>
      <c r="J85" s="50"/>
      <c r="K85" s="56">
        <v>3</v>
      </c>
      <c r="L85" s="49"/>
      <c r="M85" s="49"/>
      <c r="N85" s="49">
        <v>4</v>
      </c>
      <c r="O85" s="49"/>
      <c r="P85" s="49"/>
      <c r="Q85" s="49"/>
      <c r="R85" s="15">
        <f t="shared" si="10"/>
        <v>0.5055</v>
      </c>
    </row>
    <row r="86" spans="1:18">
      <c r="A86" s="49">
        <v>81</v>
      </c>
      <c r="B86" s="50" t="s">
        <v>3472</v>
      </c>
      <c r="C86" s="50" t="s">
        <v>3591</v>
      </c>
      <c r="D86" s="50" t="s">
        <v>3604</v>
      </c>
      <c r="E86" s="50" t="s">
        <v>3605</v>
      </c>
      <c r="F86" s="53">
        <v>0</v>
      </c>
      <c r="G86" s="53">
        <v>1900</v>
      </c>
      <c r="H86" s="57">
        <v>1.947</v>
      </c>
      <c r="I86" s="49"/>
      <c r="J86" s="50"/>
      <c r="K86" s="56">
        <v>4</v>
      </c>
      <c r="L86" s="49"/>
      <c r="M86" s="49"/>
      <c r="N86" s="49">
        <v>4</v>
      </c>
      <c r="O86" s="49"/>
      <c r="P86" s="49"/>
      <c r="Q86" s="49"/>
      <c r="R86" s="15">
        <f t="shared" si="10"/>
        <v>0.654</v>
      </c>
    </row>
    <row r="87" spans="1:18">
      <c r="A87" s="49">
        <v>82</v>
      </c>
      <c r="B87" s="50" t="s">
        <v>3472</v>
      </c>
      <c r="C87" s="50" t="s">
        <v>3591</v>
      </c>
      <c r="D87" s="50" t="s">
        <v>3606</v>
      </c>
      <c r="E87" s="50" t="s">
        <v>3607</v>
      </c>
      <c r="F87" s="50" t="s">
        <v>100</v>
      </c>
      <c r="G87" s="50" t="s">
        <v>124</v>
      </c>
      <c r="H87" s="57">
        <v>3</v>
      </c>
      <c r="I87" s="49"/>
      <c r="J87" s="50"/>
      <c r="K87" s="56">
        <v>8</v>
      </c>
      <c r="L87" s="49"/>
      <c r="M87" s="49"/>
      <c r="N87" s="49">
        <v>2</v>
      </c>
      <c r="O87" s="49"/>
      <c r="P87" s="49"/>
      <c r="Q87" s="49"/>
      <c r="R87" s="15">
        <f t="shared" si="10"/>
        <v>1.218</v>
      </c>
    </row>
    <row r="88" spans="1:18">
      <c r="A88" s="49">
        <v>83</v>
      </c>
      <c r="B88" s="50" t="s">
        <v>3472</v>
      </c>
      <c r="C88" s="50" t="s">
        <v>3591</v>
      </c>
      <c r="D88" s="50" t="s">
        <v>3608</v>
      </c>
      <c r="E88" s="50" t="s">
        <v>3609</v>
      </c>
      <c r="F88" s="50" t="s">
        <v>100</v>
      </c>
      <c r="G88" s="50" t="s">
        <v>124</v>
      </c>
      <c r="H88" s="57">
        <v>3</v>
      </c>
      <c r="I88" s="49"/>
      <c r="J88" s="50"/>
      <c r="K88" s="56">
        <v>3</v>
      </c>
      <c r="L88" s="49"/>
      <c r="M88" s="49"/>
      <c r="N88" s="49">
        <v>4</v>
      </c>
      <c r="O88" s="49"/>
      <c r="P88" s="49"/>
      <c r="Q88" s="49"/>
      <c r="R88" s="15">
        <f t="shared" si="10"/>
        <v>0.5055</v>
      </c>
    </row>
    <row r="89" spans="1:18">
      <c r="A89" s="49">
        <v>84</v>
      </c>
      <c r="B89" s="50" t="s">
        <v>3472</v>
      </c>
      <c r="C89" s="50" t="s">
        <v>3591</v>
      </c>
      <c r="D89" s="50" t="s">
        <v>3610</v>
      </c>
      <c r="E89" s="50" t="s">
        <v>2139</v>
      </c>
      <c r="F89" s="50" t="s">
        <v>100</v>
      </c>
      <c r="G89" s="50" t="s">
        <v>124</v>
      </c>
      <c r="H89" s="57">
        <v>3</v>
      </c>
      <c r="I89" s="49"/>
      <c r="J89" s="50"/>
      <c r="K89" s="56">
        <v>4</v>
      </c>
      <c r="L89" s="49"/>
      <c r="M89" s="49"/>
      <c r="N89" s="49">
        <v>4</v>
      </c>
      <c r="O89" s="49">
        <v>4</v>
      </c>
      <c r="P89" s="49"/>
      <c r="Q89" s="49"/>
      <c r="R89" s="15">
        <f t="shared" si="10"/>
        <v>0.694</v>
      </c>
    </row>
    <row r="90" spans="1:18">
      <c r="A90" s="49">
        <v>85</v>
      </c>
      <c r="B90" s="50" t="s">
        <v>3472</v>
      </c>
      <c r="C90" s="50" t="s">
        <v>3591</v>
      </c>
      <c r="D90" s="50" t="s">
        <v>3611</v>
      </c>
      <c r="E90" s="50" t="s">
        <v>3612</v>
      </c>
      <c r="F90" s="50" t="s">
        <v>100</v>
      </c>
      <c r="G90" s="50" t="s">
        <v>124</v>
      </c>
      <c r="H90" s="57">
        <v>3</v>
      </c>
      <c r="I90" s="49"/>
      <c r="J90" s="50"/>
      <c r="K90" s="56">
        <v>3</v>
      </c>
      <c r="L90" s="49"/>
      <c r="M90" s="49"/>
      <c r="N90" s="49">
        <v>2</v>
      </c>
      <c r="O90" s="49"/>
      <c r="P90" s="49"/>
      <c r="Q90" s="49"/>
      <c r="R90" s="15">
        <f t="shared" si="10"/>
        <v>0.4755</v>
      </c>
    </row>
    <row r="91" spans="1:18">
      <c r="A91" s="49">
        <v>86</v>
      </c>
      <c r="B91" s="50" t="s">
        <v>3472</v>
      </c>
      <c r="C91" s="50" t="s">
        <v>3591</v>
      </c>
      <c r="D91" s="50" t="s">
        <v>3613</v>
      </c>
      <c r="E91" s="50" t="s">
        <v>3614</v>
      </c>
      <c r="F91" s="50" t="s">
        <v>100</v>
      </c>
      <c r="G91" s="50" t="s">
        <v>124</v>
      </c>
      <c r="H91" s="57">
        <v>3</v>
      </c>
      <c r="I91" s="49"/>
      <c r="J91" s="50"/>
      <c r="K91" s="56">
        <v>6</v>
      </c>
      <c r="L91" s="49"/>
      <c r="M91" s="49"/>
      <c r="N91" s="49">
        <v>4</v>
      </c>
      <c r="O91" s="49"/>
      <c r="P91" s="49"/>
      <c r="Q91" s="49"/>
      <c r="R91" s="15">
        <f t="shared" si="10"/>
        <v>0.951</v>
      </c>
    </row>
    <row r="92" spans="1:18">
      <c r="A92" s="49">
        <v>87</v>
      </c>
      <c r="B92" s="50" t="s">
        <v>3472</v>
      </c>
      <c r="C92" s="50" t="s">
        <v>3591</v>
      </c>
      <c r="D92" s="50" t="s">
        <v>3615</v>
      </c>
      <c r="E92" s="50" t="s">
        <v>3616</v>
      </c>
      <c r="F92" s="50" t="s">
        <v>100</v>
      </c>
      <c r="G92" s="50" t="s">
        <v>124</v>
      </c>
      <c r="H92" s="57">
        <v>3</v>
      </c>
      <c r="I92" s="49"/>
      <c r="J92" s="50"/>
      <c r="K92" s="56">
        <v>5</v>
      </c>
      <c r="L92" s="49"/>
      <c r="M92" s="49"/>
      <c r="N92" s="49">
        <v>2</v>
      </c>
      <c r="O92" s="49"/>
      <c r="P92" s="49"/>
      <c r="Q92" s="49"/>
      <c r="R92" s="15">
        <f t="shared" si="10"/>
        <v>0.7725</v>
      </c>
    </row>
    <row r="93" spans="1:18">
      <c r="A93" s="49">
        <v>88</v>
      </c>
      <c r="B93" s="50" t="s">
        <v>3472</v>
      </c>
      <c r="C93" s="50" t="s">
        <v>3591</v>
      </c>
      <c r="D93" s="50" t="s">
        <v>3617</v>
      </c>
      <c r="E93" s="50" t="s">
        <v>3618</v>
      </c>
      <c r="F93" s="50" t="s">
        <v>100</v>
      </c>
      <c r="G93" s="50" t="s">
        <v>124</v>
      </c>
      <c r="H93" s="57">
        <v>3</v>
      </c>
      <c r="I93" s="49"/>
      <c r="J93" s="50"/>
      <c r="K93" s="56">
        <v>5</v>
      </c>
      <c r="L93" s="49"/>
      <c r="M93" s="49"/>
      <c r="N93" s="49">
        <v>4</v>
      </c>
      <c r="O93" s="49"/>
      <c r="P93" s="49"/>
      <c r="Q93" s="49"/>
      <c r="R93" s="15">
        <f t="shared" si="10"/>
        <v>0.8025</v>
      </c>
    </row>
    <row r="94" spans="1:18">
      <c r="A94" s="49">
        <v>89</v>
      </c>
      <c r="B94" s="50" t="s">
        <v>3472</v>
      </c>
      <c r="C94" s="50" t="s">
        <v>3591</v>
      </c>
      <c r="D94" s="50" t="s">
        <v>3619</v>
      </c>
      <c r="E94" s="50" t="s">
        <v>3620</v>
      </c>
      <c r="F94" s="50" t="s">
        <v>100</v>
      </c>
      <c r="G94" s="50" t="s">
        <v>124</v>
      </c>
      <c r="H94" s="57">
        <v>3</v>
      </c>
      <c r="I94" s="49"/>
      <c r="J94" s="50"/>
      <c r="K94" s="56">
        <v>3</v>
      </c>
      <c r="L94" s="49"/>
      <c r="M94" s="49"/>
      <c r="N94" s="49">
        <v>2</v>
      </c>
      <c r="O94" s="49"/>
      <c r="P94" s="49"/>
      <c r="Q94" s="49"/>
      <c r="R94" s="15">
        <f t="shared" si="10"/>
        <v>0.4755</v>
      </c>
    </row>
    <row r="95" spans="1:18">
      <c r="A95" s="49">
        <v>90</v>
      </c>
      <c r="B95" s="50" t="s">
        <v>3472</v>
      </c>
      <c r="C95" s="50" t="s">
        <v>3591</v>
      </c>
      <c r="D95" s="50" t="s">
        <v>3621</v>
      </c>
      <c r="E95" s="50" t="s">
        <v>3622</v>
      </c>
      <c r="F95" s="50" t="s">
        <v>100</v>
      </c>
      <c r="G95" s="50" t="s">
        <v>124</v>
      </c>
      <c r="H95" s="57">
        <v>3</v>
      </c>
      <c r="I95" s="49"/>
      <c r="J95" s="50"/>
      <c r="K95" s="56">
        <v>8</v>
      </c>
      <c r="L95" s="49"/>
      <c r="M95" s="49"/>
      <c r="N95" s="49"/>
      <c r="O95" s="49"/>
      <c r="P95" s="49"/>
      <c r="Q95" s="49"/>
      <c r="R95" s="15">
        <f t="shared" si="10"/>
        <v>1.188</v>
      </c>
    </row>
    <row r="96" spans="1:18">
      <c r="A96" s="49">
        <v>91</v>
      </c>
      <c r="B96" s="50" t="s">
        <v>3472</v>
      </c>
      <c r="C96" s="50" t="s">
        <v>3591</v>
      </c>
      <c r="D96" s="50" t="s">
        <v>3623</v>
      </c>
      <c r="E96" s="50" t="s">
        <v>3624</v>
      </c>
      <c r="F96" s="50" t="s">
        <v>263</v>
      </c>
      <c r="G96" s="50" t="s">
        <v>211</v>
      </c>
      <c r="H96" s="57">
        <v>1.2</v>
      </c>
      <c r="I96" s="49"/>
      <c r="J96" s="49"/>
      <c r="K96" s="56">
        <v>2</v>
      </c>
      <c r="L96" s="49"/>
      <c r="M96" s="49"/>
      <c r="N96" s="49">
        <v>8</v>
      </c>
      <c r="O96" s="49">
        <v>4</v>
      </c>
      <c r="P96" s="49"/>
      <c r="Q96" s="49"/>
      <c r="R96" s="15">
        <f t="shared" si="10"/>
        <v>0.457</v>
      </c>
    </row>
    <row r="97" spans="1:18">
      <c r="A97" s="49">
        <v>92</v>
      </c>
      <c r="B97" s="50" t="s">
        <v>3472</v>
      </c>
      <c r="C97" s="50" t="s">
        <v>3591</v>
      </c>
      <c r="D97" s="50" t="s">
        <v>3625</v>
      </c>
      <c r="E97" s="50" t="s">
        <v>3626</v>
      </c>
      <c r="F97" s="53">
        <v>0</v>
      </c>
      <c r="G97" s="53">
        <v>3000</v>
      </c>
      <c r="H97" s="57">
        <v>3</v>
      </c>
      <c r="I97" s="49">
        <v>120</v>
      </c>
      <c r="J97" s="50"/>
      <c r="K97" s="56">
        <v>19</v>
      </c>
      <c r="L97" s="49"/>
      <c r="M97" s="49"/>
      <c r="N97" s="49">
        <v>12</v>
      </c>
      <c r="O97" s="49"/>
      <c r="P97" s="49"/>
      <c r="Q97" s="49"/>
      <c r="R97" s="15">
        <f t="shared" si="10"/>
        <v>4.7415</v>
      </c>
    </row>
    <row r="98" spans="1:18">
      <c r="A98" s="49">
        <v>93</v>
      </c>
      <c r="B98" s="50" t="s">
        <v>3472</v>
      </c>
      <c r="C98" s="50" t="s">
        <v>3591</v>
      </c>
      <c r="D98" s="50" t="s">
        <v>3625</v>
      </c>
      <c r="E98" s="50" t="s">
        <v>3626</v>
      </c>
      <c r="F98" s="53">
        <v>3000</v>
      </c>
      <c r="G98" s="53">
        <v>4000</v>
      </c>
      <c r="H98" s="57">
        <v>1.05</v>
      </c>
      <c r="I98" s="49"/>
      <c r="J98" s="50"/>
      <c r="K98" s="56">
        <v>5</v>
      </c>
      <c r="L98" s="49"/>
      <c r="M98" s="49"/>
      <c r="N98" s="49">
        <v>4</v>
      </c>
      <c r="O98" s="49"/>
      <c r="P98" s="49"/>
      <c r="Q98" s="49"/>
      <c r="R98" s="15">
        <f t="shared" si="10"/>
        <v>0.8025</v>
      </c>
    </row>
    <row r="99" spans="1:18">
      <c r="A99" s="49">
        <v>94</v>
      </c>
      <c r="B99" s="50" t="s">
        <v>3472</v>
      </c>
      <c r="C99" s="50" t="s">
        <v>3591</v>
      </c>
      <c r="D99" s="50" t="s">
        <v>3627</v>
      </c>
      <c r="E99" s="50" t="s">
        <v>3628</v>
      </c>
      <c r="F99" s="53">
        <v>0</v>
      </c>
      <c r="G99" s="53">
        <v>1700</v>
      </c>
      <c r="H99" s="57">
        <v>1.719</v>
      </c>
      <c r="I99" s="49"/>
      <c r="J99" s="50"/>
      <c r="K99" s="56">
        <v>4</v>
      </c>
      <c r="L99" s="49"/>
      <c r="M99" s="49"/>
      <c r="N99" s="49">
        <v>12</v>
      </c>
      <c r="O99" s="49"/>
      <c r="P99" s="49"/>
      <c r="Q99" s="49"/>
      <c r="R99" s="15">
        <f t="shared" si="10"/>
        <v>0.774</v>
      </c>
    </row>
    <row r="100" spans="1:18">
      <c r="A100" s="49">
        <v>95</v>
      </c>
      <c r="B100" s="50" t="s">
        <v>3472</v>
      </c>
      <c r="C100" s="50" t="s">
        <v>3591</v>
      </c>
      <c r="D100" s="50" t="s">
        <v>3629</v>
      </c>
      <c r="E100" s="50" t="s">
        <v>3630</v>
      </c>
      <c r="F100" s="53">
        <v>0</v>
      </c>
      <c r="G100" s="53">
        <v>1600</v>
      </c>
      <c r="H100" s="57">
        <v>1.602</v>
      </c>
      <c r="I100" s="49"/>
      <c r="J100" s="50"/>
      <c r="K100" s="56">
        <v>8</v>
      </c>
      <c r="L100" s="49"/>
      <c r="M100" s="49"/>
      <c r="N100" s="49">
        <v>8</v>
      </c>
      <c r="O100" s="49"/>
      <c r="P100" s="49"/>
      <c r="Q100" s="49"/>
      <c r="R100" s="15">
        <f t="shared" si="10"/>
        <v>1.308</v>
      </c>
    </row>
    <row r="101" spans="1:18">
      <c r="A101" s="49">
        <v>96</v>
      </c>
      <c r="B101" s="50" t="s">
        <v>3472</v>
      </c>
      <c r="C101" s="50" t="s">
        <v>3591</v>
      </c>
      <c r="D101" s="50" t="s">
        <v>3631</v>
      </c>
      <c r="E101" s="50" t="s">
        <v>929</v>
      </c>
      <c r="F101" s="53">
        <v>0</v>
      </c>
      <c r="G101" s="53">
        <v>2900</v>
      </c>
      <c r="H101" s="57">
        <v>2.997</v>
      </c>
      <c r="I101" s="49"/>
      <c r="J101" s="50"/>
      <c r="K101" s="56">
        <v>6</v>
      </c>
      <c r="L101" s="49"/>
      <c r="M101" s="49"/>
      <c r="N101" s="58">
        <v>40</v>
      </c>
      <c r="O101" s="49"/>
      <c r="P101" s="49"/>
      <c r="Q101" s="49"/>
      <c r="R101" s="15">
        <f t="shared" si="10"/>
        <v>1.491</v>
      </c>
    </row>
    <row r="102" spans="1:18">
      <c r="A102" s="49">
        <v>97</v>
      </c>
      <c r="B102" s="50" t="s">
        <v>3472</v>
      </c>
      <c r="C102" s="50" t="s">
        <v>3591</v>
      </c>
      <c r="D102" s="50" t="s">
        <v>3632</v>
      </c>
      <c r="E102" s="50" t="s">
        <v>3633</v>
      </c>
      <c r="F102" s="53">
        <v>0</v>
      </c>
      <c r="G102" s="53">
        <v>3000</v>
      </c>
      <c r="H102" s="57">
        <v>3</v>
      </c>
      <c r="I102" s="49"/>
      <c r="J102" s="50"/>
      <c r="K102" s="56">
        <v>9</v>
      </c>
      <c r="L102" s="49"/>
      <c r="M102" s="49"/>
      <c r="N102" s="49">
        <v>12</v>
      </c>
      <c r="O102" s="49"/>
      <c r="P102" s="49"/>
      <c r="Q102" s="49"/>
      <c r="R102" s="15">
        <f t="shared" si="10"/>
        <v>1.5165</v>
      </c>
    </row>
    <row r="103" spans="1:18">
      <c r="A103" s="49">
        <v>98</v>
      </c>
      <c r="B103" s="50" t="s">
        <v>3472</v>
      </c>
      <c r="C103" s="50" t="s">
        <v>3591</v>
      </c>
      <c r="D103" s="50" t="s">
        <v>3632</v>
      </c>
      <c r="E103" s="50" t="s">
        <v>3633</v>
      </c>
      <c r="F103" s="53">
        <v>3000</v>
      </c>
      <c r="G103" s="53">
        <v>3200</v>
      </c>
      <c r="H103" s="57">
        <v>0.2</v>
      </c>
      <c r="I103" s="49"/>
      <c r="J103" s="50"/>
      <c r="K103" s="56">
        <v>2</v>
      </c>
      <c r="L103" s="49"/>
      <c r="M103" s="49"/>
      <c r="N103" s="49">
        <v>4</v>
      </c>
      <c r="O103" s="49"/>
      <c r="P103" s="49"/>
      <c r="Q103" s="49"/>
      <c r="R103" s="15">
        <f t="shared" ref="R103:R134" si="11">J103*0.4461+K103*0.1485+L103*0.15*0.004+I103*0.0145+M103*0.145+N103*0.015+O103*0.01+P103*0.16+Q103*0.2</f>
        <v>0.357</v>
      </c>
    </row>
    <row r="104" spans="1:18">
      <c r="A104" s="49">
        <v>99</v>
      </c>
      <c r="B104" s="50" t="s">
        <v>3472</v>
      </c>
      <c r="C104" s="50" t="s">
        <v>3591</v>
      </c>
      <c r="D104" s="50" t="s">
        <v>3634</v>
      </c>
      <c r="E104" s="50" t="s">
        <v>3635</v>
      </c>
      <c r="F104" s="53">
        <v>0</v>
      </c>
      <c r="G104" s="53">
        <v>2500</v>
      </c>
      <c r="H104" s="57">
        <v>2.578</v>
      </c>
      <c r="I104" s="49"/>
      <c r="J104" s="50"/>
      <c r="K104" s="56">
        <v>13</v>
      </c>
      <c r="L104" s="49"/>
      <c r="M104" s="49"/>
      <c r="N104" s="49">
        <v>20</v>
      </c>
      <c r="O104" s="49"/>
      <c r="P104" s="49"/>
      <c r="Q104" s="49"/>
      <c r="R104" s="15">
        <f t="shared" si="11"/>
        <v>2.2305</v>
      </c>
    </row>
    <row r="105" spans="1:18">
      <c r="A105" s="49">
        <v>100</v>
      </c>
      <c r="B105" s="50" t="s">
        <v>3472</v>
      </c>
      <c r="C105" s="50" t="s">
        <v>3591</v>
      </c>
      <c r="D105" s="50" t="s">
        <v>3636</v>
      </c>
      <c r="E105" s="50" t="s">
        <v>3637</v>
      </c>
      <c r="F105" s="53">
        <v>0</v>
      </c>
      <c r="G105" s="50" t="s">
        <v>54</v>
      </c>
      <c r="H105" s="57">
        <v>1.9</v>
      </c>
      <c r="I105" s="49">
        <v>50</v>
      </c>
      <c r="J105" s="50"/>
      <c r="K105" s="56">
        <v>1</v>
      </c>
      <c r="L105" s="49"/>
      <c r="M105" s="49"/>
      <c r="N105" s="49">
        <v>14</v>
      </c>
      <c r="O105" s="49"/>
      <c r="P105" s="49"/>
      <c r="Q105" s="49"/>
      <c r="R105" s="15">
        <f t="shared" si="11"/>
        <v>1.0835</v>
      </c>
    </row>
    <row r="106" spans="1:18">
      <c r="A106" s="49">
        <v>101</v>
      </c>
      <c r="B106" s="50" t="s">
        <v>3472</v>
      </c>
      <c r="C106" s="50" t="s">
        <v>3591</v>
      </c>
      <c r="D106" s="50" t="s">
        <v>3636</v>
      </c>
      <c r="E106" s="50" t="s">
        <v>3637</v>
      </c>
      <c r="F106" s="50" t="s">
        <v>65</v>
      </c>
      <c r="G106" s="50" t="s">
        <v>151</v>
      </c>
      <c r="H106" s="57">
        <v>2.3</v>
      </c>
      <c r="I106" s="49">
        <v>60</v>
      </c>
      <c r="J106" s="50"/>
      <c r="K106" s="56">
        <v>5</v>
      </c>
      <c r="L106" s="49"/>
      <c r="M106" s="49"/>
      <c r="N106" s="49">
        <v>12</v>
      </c>
      <c r="O106" s="49"/>
      <c r="P106" s="49"/>
      <c r="Q106" s="49"/>
      <c r="R106" s="15">
        <f t="shared" si="11"/>
        <v>1.7925</v>
      </c>
    </row>
    <row r="107" spans="1:18">
      <c r="A107" s="49">
        <v>102</v>
      </c>
      <c r="B107" s="50" t="s">
        <v>3472</v>
      </c>
      <c r="C107" s="50" t="s">
        <v>3591</v>
      </c>
      <c r="D107" s="50" t="s">
        <v>3636</v>
      </c>
      <c r="E107" s="50" t="s">
        <v>3637</v>
      </c>
      <c r="F107" s="50" t="s">
        <v>270</v>
      </c>
      <c r="G107" s="50" t="s">
        <v>3638</v>
      </c>
      <c r="H107" s="57">
        <v>1.8</v>
      </c>
      <c r="I107" s="49">
        <v>150</v>
      </c>
      <c r="J107" s="50"/>
      <c r="K107" s="56">
        <v>8</v>
      </c>
      <c r="L107" s="49"/>
      <c r="M107" s="49"/>
      <c r="N107" s="49">
        <v>4</v>
      </c>
      <c r="O107" s="49"/>
      <c r="P107" s="49"/>
      <c r="Q107" s="49"/>
      <c r="R107" s="15">
        <f t="shared" si="11"/>
        <v>3.423</v>
      </c>
    </row>
    <row r="108" spans="1:18">
      <c r="A108" s="49">
        <v>103</v>
      </c>
      <c r="B108" s="50" t="s">
        <v>3472</v>
      </c>
      <c r="C108" s="50" t="s">
        <v>3591</v>
      </c>
      <c r="D108" s="50" t="s">
        <v>3639</v>
      </c>
      <c r="E108" s="50" t="s">
        <v>3640</v>
      </c>
      <c r="F108" s="53">
        <v>0</v>
      </c>
      <c r="G108" s="50" t="s">
        <v>133</v>
      </c>
      <c r="H108" s="57">
        <v>1.6</v>
      </c>
      <c r="I108" s="49"/>
      <c r="J108" s="50"/>
      <c r="K108" s="56">
        <v>5</v>
      </c>
      <c r="L108" s="49"/>
      <c r="M108" s="49"/>
      <c r="N108" s="49">
        <v>4</v>
      </c>
      <c r="O108" s="49"/>
      <c r="P108" s="49"/>
      <c r="Q108" s="49"/>
      <c r="R108" s="15">
        <f t="shared" si="11"/>
        <v>0.8025</v>
      </c>
    </row>
    <row r="109" spans="1:18">
      <c r="A109" s="49">
        <v>104</v>
      </c>
      <c r="B109" s="50" t="s">
        <v>3472</v>
      </c>
      <c r="C109" s="50" t="s">
        <v>3591</v>
      </c>
      <c r="D109" s="50" t="s">
        <v>3641</v>
      </c>
      <c r="E109" s="50" t="s">
        <v>3642</v>
      </c>
      <c r="F109" s="53">
        <v>0</v>
      </c>
      <c r="G109" s="50" t="s">
        <v>351</v>
      </c>
      <c r="H109" s="57">
        <v>2.3</v>
      </c>
      <c r="I109" s="49"/>
      <c r="J109" s="50"/>
      <c r="K109" s="56">
        <v>5</v>
      </c>
      <c r="L109" s="49"/>
      <c r="M109" s="49"/>
      <c r="N109" s="49">
        <v>12</v>
      </c>
      <c r="O109" s="49"/>
      <c r="P109" s="49"/>
      <c r="Q109" s="49"/>
      <c r="R109" s="15">
        <f t="shared" si="11"/>
        <v>0.9225</v>
      </c>
    </row>
    <row r="110" spans="1:18">
      <c r="A110" s="49">
        <v>105</v>
      </c>
      <c r="B110" s="50" t="s">
        <v>3472</v>
      </c>
      <c r="C110" s="50" t="s">
        <v>3591</v>
      </c>
      <c r="D110" s="50" t="s">
        <v>3643</v>
      </c>
      <c r="E110" s="50" t="s">
        <v>3644</v>
      </c>
      <c r="F110" s="53">
        <v>0</v>
      </c>
      <c r="G110" s="50" t="s">
        <v>49</v>
      </c>
      <c r="H110" s="57">
        <v>2.25</v>
      </c>
      <c r="I110" s="49"/>
      <c r="J110" s="50"/>
      <c r="K110" s="56">
        <v>5</v>
      </c>
      <c r="L110" s="49"/>
      <c r="M110" s="49"/>
      <c r="N110" s="49">
        <v>2</v>
      </c>
      <c r="O110" s="49"/>
      <c r="P110" s="49"/>
      <c r="Q110" s="49"/>
      <c r="R110" s="15">
        <f t="shared" si="11"/>
        <v>0.7725</v>
      </c>
    </row>
    <row r="111" spans="1:18">
      <c r="A111" s="49">
        <v>106</v>
      </c>
      <c r="B111" s="50" t="s">
        <v>3472</v>
      </c>
      <c r="C111" s="50" t="s">
        <v>3591</v>
      </c>
      <c r="D111" s="50" t="s">
        <v>3645</v>
      </c>
      <c r="E111" s="50" t="s">
        <v>3646</v>
      </c>
      <c r="F111" s="50" t="s">
        <v>100</v>
      </c>
      <c r="G111" s="50" t="s">
        <v>124</v>
      </c>
      <c r="H111" s="57">
        <v>3</v>
      </c>
      <c r="I111" s="49"/>
      <c r="J111" s="50"/>
      <c r="K111" s="56">
        <v>3</v>
      </c>
      <c r="L111" s="49"/>
      <c r="M111" s="49"/>
      <c r="N111" s="49">
        <v>4</v>
      </c>
      <c r="O111" s="49"/>
      <c r="P111" s="49"/>
      <c r="Q111" s="49"/>
      <c r="R111" s="15">
        <f t="shared" si="11"/>
        <v>0.5055</v>
      </c>
    </row>
    <row r="112" spans="1:18">
      <c r="A112" s="49">
        <v>107</v>
      </c>
      <c r="B112" s="50" t="s">
        <v>3472</v>
      </c>
      <c r="C112" s="50" t="s">
        <v>3591</v>
      </c>
      <c r="D112" s="50" t="s">
        <v>3647</v>
      </c>
      <c r="E112" s="50" t="s">
        <v>899</v>
      </c>
      <c r="F112" s="50" t="s">
        <v>100</v>
      </c>
      <c r="G112" s="50" t="s">
        <v>124</v>
      </c>
      <c r="H112" s="57">
        <v>3</v>
      </c>
      <c r="I112" s="49">
        <v>165</v>
      </c>
      <c r="J112" s="50"/>
      <c r="K112" s="59">
        <v>37</v>
      </c>
      <c r="L112" s="49"/>
      <c r="M112" s="49"/>
      <c r="N112" s="49">
        <v>8</v>
      </c>
      <c r="O112" s="49"/>
      <c r="P112" s="49"/>
      <c r="Q112" s="49"/>
      <c r="R112" s="15">
        <f t="shared" si="11"/>
        <v>8.007</v>
      </c>
    </row>
    <row r="113" spans="1:18">
      <c r="A113" s="49">
        <v>108</v>
      </c>
      <c r="B113" s="50" t="s">
        <v>3472</v>
      </c>
      <c r="C113" s="50" t="s">
        <v>3591</v>
      </c>
      <c r="D113" s="50" t="s">
        <v>3648</v>
      </c>
      <c r="E113" s="50" t="s">
        <v>3649</v>
      </c>
      <c r="F113" s="50" t="s">
        <v>100</v>
      </c>
      <c r="G113" s="50" t="s">
        <v>124</v>
      </c>
      <c r="H113" s="57">
        <v>3</v>
      </c>
      <c r="I113" s="49"/>
      <c r="J113" s="50"/>
      <c r="K113" s="59">
        <v>56</v>
      </c>
      <c r="L113" s="49"/>
      <c r="M113" s="49"/>
      <c r="N113" s="49">
        <v>12</v>
      </c>
      <c r="O113" s="49"/>
      <c r="P113" s="49"/>
      <c r="Q113" s="49"/>
      <c r="R113" s="15">
        <f t="shared" si="11"/>
        <v>8.496</v>
      </c>
    </row>
    <row r="114" spans="1:18">
      <c r="A114" s="49">
        <v>109</v>
      </c>
      <c r="B114" s="50" t="s">
        <v>3472</v>
      </c>
      <c r="C114" s="50" t="s">
        <v>3591</v>
      </c>
      <c r="D114" s="50" t="s">
        <v>3650</v>
      </c>
      <c r="E114" s="50" t="s">
        <v>3651</v>
      </c>
      <c r="F114" s="50" t="s">
        <v>100</v>
      </c>
      <c r="G114" s="50" t="s">
        <v>124</v>
      </c>
      <c r="H114" s="57">
        <v>3</v>
      </c>
      <c r="I114" s="49"/>
      <c r="J114" s="50"/>
      <c r="K114" s="56">
        <v>8</v>
      </c>
      <c r="L114" s="49"/>
      <c r="M114" s="49"/>
      <c r="N114" s="49">
        <v>2</v>
      </c>
      <c r="O114" s="49"/>
      <c r="P114" s="49"/>
      <c r="Q114" s="49"/>
      <c r="R114" s="15">
        <f t="shared" si="11"/>
        <v>1.218</v>
      </c>
    </row>
    <row r="115" spans="1:18">
      <c r="A115" s="49">
        <v>110</v>
      </c>
      <c r="B115" s="50" t="s">
        <v>3472</v>
      </c>
      <c r="C115" s="50" t="s">
        <v>3591</v>
      </c>
      <c r="D115" s="50" t="s">
        <v>3652</v>
      </c>
      <c r="E115" s="50" t="s">
        <v>3653</v>
      </c>
      <c r="F115" s="50" t="s">
        <v>100</v>
      </c>
      <c r="G115" s="50" t="s">
        <v>124</v>
      </c>
      <c r="H115" s="57">
        <v>3</v>
      </c>
      <c r="I115" s="49"/>
      <c r="J115" s="50"/>
      <c r="K115" s="59">
        <v>27</v>
      </c>
      <c r="L115" s="49"/>
      <c r="M115" s="49"/>
      <c r="N115" s="49">
        <v>2</v>
      </c>
      <c r="O115" s="49"/>
      <c r="P115" s="49"/>
      <c r="Q115" s="49"/>
      <c r="R115" s="15">
        <f t="shared" si="11"/>
        <v>4.0395</v>
      </c>
    </row>
    <row r="116" spans="1:18">
      <c r="A116" s="49">
        <v>111</v>
      </c>
      <c r="B116" s="50" t="s">
        <v>3472</v>
      </c>
      <c r="C116" s="50" t="s">
        <v>3591</v>
      </c>
      <c r="D116" s="50" t="s">
        <v>3654</v>
      </c>
      <c r="E116" s="50" t="s">
        <v>3655</v>
      </c>
      <c r="F116" s="50" t="s">
        <v>100</v>
      </c>
      <c r="G116" s="50" t="s">
        <v>124</v>
      </c>
      <c r="H116" s="57">
        <v>3</v>
      </c>
      <c r="I116" s="49"/>
      <c r="J116" s="50"/>
      <c r="K116" s="56">
        <v>5</v>
      </c>
      <c r="L116" s="49"/>
      <c r="M116" s="49"/>
      <c r="N116" s="49">
        <v>2</v>
      </c>
      <c r="O116" s="49"/>
      <c r="P116" s="49"/>
      <c r="Q116" s="49"/>
      <c r="R116" s="15">
        <f t="shared" si="11"/>
        <v>0.7725</v>
      </c>
    </row>
    <row r="117" spans="1:18">
      <c r="A117" s="49">
        <v>112</v>
      </c>
      <c r="B117" s="50" t="s">
        <v>3472</v>
      </c>
      <c r="C117" s="50" t="s">
        <v>3591</v>
      </c>
      <c r="D117" s="50" t="s">
        <v>3656</v>
      </c>
      <c r="E117" s="50" t="s">
        <v>1525</v>
      </c>
      <c r="F117" s="50" t="s">
        <v>100</v>
      </c>
      <c r="G117" s="50" t="s">
        <v>124</v>
      </c>
      <c r="H117" s="57">
        <v>3</v>
      </c>
      <c r="I117" s="49"/>
      <c r="J117" s="50"/>
      <c r="K117" s="56">
        <v>6</v>
      </c>
      <c r="L117" s="49"/>
      <c r="M117" s="49"/>
      <c r="N117" s="49"/>
      <c r="O117" s="49"/>
      <c r="P117" s="49"/>
      <c r="Q117" s="49"/>
      <c r="R117" s="15">
        <f t="shared" si="11"/>
        <v>0.891</v>
      </c>
    </row>
    <row r="118" spans="1:18">
      <c r="A118" s="49">
        <v>113</v>
      </c>
      <c r="B118" s="50" t="s">
        <v>3472</v>
      </c>
      <c r="C118" s="50" t="s">
        <v>3591</v>
      </c>
      <c r="D118" s="50" t="s">
        <v>3657</v>
      </c>
      <c r="E118" s="50" t="s">
        <v>3658</v>
      </c>
      <c r="F118" s="50" t="s">
        <v>100</v>
      </c>
      <c r="G118" s="50" t="s">
        <v>54</v>
      </c>
      <c r="H118" s="57">
        <v>1.9</v>
      </c>
      <c r="I118" s="49">
        <v>100</v>
      </c>
      <c r="J118" s="50"/>
      <c r="K118" s="56">
        <v>4</v>
      </c>
      <c r="L118" s="49"/>
      <c r="M118" s="49"/>
      <c r="N118" s="49">
        <v>12</v>
      </c>
      <c r="O118" s="49"/>
      <c r="P118" s="49"/>
      <c r="Q118" s="49"/>
      <c r="R118" s="15">
        <f t="shared" si="11"/>
        <v>2.224</v>
      </c>
    </row>
    <row r="119" spans="1:18">
      <c r="A119" s="49">
        <v>114</v>
      </c>
      <c r="B119" s="50" t="s">
        <v>3472</v>
      </c>
      <c r="C119" s="50" t="s">
        <v>3591</v>
      </c>
      <c r="D119" s="50" t="s">
        <v>3659</v>
      </c>
      <c r="E119" s="50" t="s">
        <v>3660</v>
      </c>
      <c r="F119" s="50" t="s">
        <v>100</v>
      </c>
      <c r="G119" s="50" t="s">
        <v>54</v>
      </c>
      <c r="H119" s="57">
        <v>1.9</v>
      </c>
      <c r="I119" s="49"/>
      <c r="J119" s="50"/>
      <c r="K119" s="56">
        <v>9</v>
      </c>
      <c r="L119" s="49"/>
      <c r="M119" s="49"/>
      <c r="N119" s="49">
        <v>4</v>
      </c>
      <c r="O119" s="49"/>
      <c r="P119" s="49"/>
      <c r="Q119" s="49"/>
      <c r="R119" s="15">
        <f t="shared" si="11"/>
        <v>1.3965</v>
      </c>
    </row>
    <row r="120" spans="1:18">
      <c r="A120" s="49">
        <v>115</v>
      </c>
      <c r="B120" s="50" t="s">
        <v>3472</v>
      </c>
      <c r="C120" s="50" t="s">
        <v>3591</v>
      </c>
      <c r="D120" s="50" t="s">
        <v>3659</v>
      </c>
      <c r="E120" s="50" t="s">
        <v>3660</v>
      </c>
      <c r="F120" s="50" t="s">
        <v>618</v>
      </c>
      <c r="G120" s="50" t="s">
        <v>278</v>
      </c>
      <c r="H120" s="57">
        <v>1.1</v>
      </c>
      <c r="I120" s="49"/>
      <c r="J120" s="50"/>
      <c r="K120" s="56">
        <v>5</v>
      </c>
      <c r="L120" s="49"/>
      <c r="M120" s="49"/>
      <c r="N120" s="49">
        <v>16</v>
      </c>
      <c r="O120" s="49"/>
      <c r="P120" s="49"/>
      <c r="Q120" s="49"/>
      <c r="R120" s="15">
        <f t="shared" si="11"/>
        <v>0.9825</v>
      </c>
    </row>
    <row r="121" spans="1:18">
      <c r="A121" s="49">
        <v>116</v>
      </c>
      <c r="B121" s="50" t="s">
        <v>3472</v>
      </c>
      <c r="C121" s="50" t="s">
        <v>3591</v>
      </c>
      <c r="D121" s="50" t="s">
        <v>3661</v>
      </c>
      <c r="E121" s="50" t="s">
        <v>3662</v>
      </c>
      <c r="F121" s="50" t="s">
        <v>100</v>
      </c>
      <c r="G121" s="50" t="s">
        <v>79</v>
      </c>
      <c r="H121" s="57">
        <v>0.9</v>
      </c>
      <c r="I121" s="49"/>
      <c r="J121" s="50"/>
      <c r="K121" s="56">
        <v>2</v>
      </c>
      <c r="L121" s="49"/>
      <c r="M121" s="49"/>
      <c r="N121" s="49">
        <v>12</v>
      </c>
      <c r="O121" s="49"/>
      <c r="P121" s="49"/>
      <c r="Q121" s="49"/>
      <c r="R121" s="15">
        <f t="shared" si="11"/>
        <v>0.477</v>
      </c>
    </row>
    <row r="122" spans="1:18">
      <c r="A122" s="49">
        <v>117</v>
      </c>
      <c r="B122" s="50" t="s">
        <v>3472</v>
      </c>
      <c r="C122" s="50" t="s">
        <v>3591</v>
      </c>
      <c r="D122" s="50" t="s">
        <v>3663</v>
      </c>
      <c r="E122" s="50" t="s">
        <v>3664</v>
      </c>
      <c r="F122" s="53">
        <v>0</v>
      </c>
      <c r="G122" s="50" t="s">
        <v>128</v>
      </c>
      <c r="H122" s="57">
        <v>1.8</v>
      </c>
      <c r="I122" s="49"/>
      <c r="J122" s="50"/>
      <c r="K122" s="56">
        <v>2</v>
      </c>
      <c r="L122" s="49"/>
      <c r="M122" s="49"/>
      <c r="N122" s="49">
        <v>4</v>
      </c>
      <c r="O122" s="58">
        <v>200</v>
      </c>
      <c r="P122" s="49"/>
      <c r="Q122" s="49"/>
      <c r="R122" s="15">
        <f t="shared" si="11"/>
        <v>2.357</v>
      </c>
    </row>
    <row r="123" spans="1:18">
      <c r="A123" s="49">
        <v>118</v>
      </c>
      <c r="B123" s="50" t="s">
        <v>3472</v>
      </c>
      <c r="C123" s="50" t="s">
        <v>3591</v>
      </c>
      <c r="D123" s="50" t="s">
        <v>3665</v>
      </c>
      <c r="E123" s="50" t="s">
        <v>3666</v>
      </c>
      <c r="F123" s="50" t="s">
        <v>100</v>
      </c>
      <c r="G123" s="50" t="s">
        <v>124</v>
      </c>
      <c r="H123" s="57">
        <v>3</v>
      </c>
      <c r="I123" s="49"/>
      <c r="J123" s="50"/>
      <c r="K123" s="56">
        <v>8</v>
      </c>
      <c r="L123" s="49"/>
      <c r="M123" s="49"/>
      <c r="N123" s="49">
        <v>16</v>
      </c>
      <c r="O123" s="49">
        <v>8</v>
      </c>
      <c r="P123" s="49"/>
      <c r="Q123" s="49"/>
      <c r="R123" s="15">
        <f t="shared" si="11"/>
        <v>1.508</v>
      </c>
    </row>
    <row r="124" spans="1:18">
      <c r="A124" s="49">
        <v>119</v>
      </c>
      <c r="B124" s="50" t="s">
        <v>3472</v>
      </c>
      <c r="C124" s="50" t="s">
        <v>3591</v>
      </c>
      <c r="D124" s="50" t="s">
        <v>3667</v>
      </c>
      <c r="E124" s="50" t="s">
        <v>3668</v>
      </c>
      <c r="F124" s="53">
        <v>0</v>
      </c>
      <c r="G124" s="50" t="s">
        <v>83</v>
      </c>
      <c r="H124" s="57">
        <v>1.4</v>
      </c>
      <c r="I124" s="49"/>
      <c r="J124" s="50"/>
      <c r="K124" s="56">
        <v>9</v>
      </c>
      <c r="L124" s="49"/>
      <c r="M124" s="49"/>
      <c r="N124" s="49">
        <v>4</v>
      </c>
      <c r="O124" s="49">
        <v>30</v>
      </c>
      <c r="P124" s="49"/>
      <c r="Q124" s="49"/>
      <c r="R124" s="15">
        <f t="shared" si="11"/>
        <v>1.6965</v>
      </c>
    </row>
    <row r="125" spans="1:18">
      <c r="A125" s="49">
        <v>120</v>
      </c>
      <c r="B125" s="50" t="s">
        <v>3472</v>
      </c>
      <c r="C125" s="50" t="s">
        <v>3591</v>
      </c>
      <c r="D125" s="50" t="s">
        <v>3667</v>
      </c>
      <c r="E125" s="50" t="s">
        <v>3668</v>
      </c>
      <c r="F125" s="50" t="s">
        <v>618</v>
      </c>
      <c r="G125" s="50" t="s">
        <v>144</v>
      </c>
      <c r="H125" s="57">
        <v>1.2</v>
      </c>
      <c r="I125" s="49"/>
      <c r="J125" s="50"/>
      <c r="K125" s="56">
        <v>5</v>
      </c>
      <c r="L125" s="49"/>
      <c r="M125" s="49"/>
      <c r="N125" s="49">
        <v>8</v>
      </c>
      <c r="O125" s="49"/>
      <c r="P125" s="49"/>
      <c r="Q125" s="49"/>
      <c r="R125" s="15">
        <f t="shared" si="11"/>
        <v>0.8625</v>
      </c>
    </row>
    <row r="126" spans="1:18">
      <c r="A126" s="49">
        <v>121</v>
      </c>
      <c r="B126" s="50" t="s">
        <v>3472</v>
      </c>
      <c r="C126" s="50" t="s">
        <v>3591</v>
      </c>
      <c r="D126" s="50" t="s">
        <v>3669</v>
      </c>
      <c r="E126" s="50" t="s">
        <v>3670</v>
      </c>
      <c r="F126" s="53">
        <v>0</v>
      </c>
      <c r="G126" s="53">
        <v>3000</v>
      </c>
      <c r="H126" s="57">
        <v>3</v>
      </c>
      <c r="I126" s="49"/>
      <c r="J126" s="50"/>
      <c r="K126" s="56">
        <v>8</v>
      </c>
      <c r="L126" s="49"/>
      <c r="M126" s="49"/>
      <c r="N126" s="49">
        <v>4</v>
      </c>
      <c r="O126" s="49"/>
      <c r="P126" s="49"/>
      <c r="Q126" s="49"/>
      <c r="R126" s="15">
        <f t="shared" si="11"/>
        <v>1.248</v>
      </c>
    </row>
    <row r="127" spans="1:18">
      <c r="A127" s="49">
        <v>122</v>
      </c>
      <c r="B127" s="50" t="s">
        <v>3472</v>
      </c>
      <c r="C127" s="50" t="s">
        <v>3591</v>
      </c>
      <c r="D127" s="50" t="s">
        <v>3669</v>
      </c>
      <c r="E127" s="50" t="s">
        <v>3670</v>
      </c>
      <c r="F127" s="53">
        <v>3000</v>
      </c>
      <c r="G127" s="53">
        <v>5400</v>
      </c>
      <c r="H127" s="57">
        <v>2.4</v>
      </c>
      <c r="I127" s="49">
        <v>50</v>
      </c>
      <c r="J127" s="50"/>
      <c r="K127" s="56">
        <v>7</v>
      </c>
      <c r="L127" s="49"/>
      <c r="M127" s="49"/>
      <c r="N127" s="49"/>
      <c r="O127" s="49"/>
      <c r="P127" s="49"/>
      <c r="Q127" s="49"/>
      <c r="R127" s="15">
        <f t="shared" si="11"/>
        <v>1.7645</v>
      </c>
    </row>
    <row r="128" spans="1:18">
      <c r="A128" s="49">
        <v>123</v>
      </c>
      <c r="B128" s="50" t="s">
        <v>3472</v>
      </c>
      <c r="C128" s="50" t="s">
        <v>3591</v>
      </c>
      <c r="D128" s="50" t="s">
        <v>3671</v>
      </c>
      <c r="E128" s="50" t="s">
        <v>3096</v>
      </c>
      <c r="F128" s="53">
        <v>0</v>
      </c>
      <c r="G128" s="53">
        <v>3000</v>
      </c>
      <c r="H128" s="57">
        <v>3</v>
      </c>
      <c r="I128" s="49"/>
      <c r="J128" s="50"/>
      <c r="K128" s="56">
        <v>6</v>
      </c>
      <c r="L128" s="49"/>
      <c r="M128" s="49"/>
      <c r="N128" s="49">
        <v>4</v>
      </c>
      <c r="O128" s="49"/>
      <c r="P128" s="49"/>
      <c r="Q128" s="49"/>
      <c r="R128" s="15">
        <f t="shared" si="11"/>
        <v>0.951</v>
      </c>
    </row>
    <row r="129" spans="1:18">
      <c r="A129" s="49">
        <v>124</v>
      </c>
      <c r="B129" s="50" t="s">
        <v>3472</v>
      </c>
      <c r="C129" s="50" t="s">
        <v>3591</v>
      </c>
      <c r="D129" s="50" t="s">
        <v>3671</v>
      </c>
      <c r="E129" s="50" t="s">
        <v>3096</v>
      </c>
      <c r="F129" s="53">
        <v>3000</v>
      </c>
      <c r="G129" s="53">
        <v>5500</v>
      </c>
      <c r="H129" s="57">
        <v>2.5</v>
      </c>
      <c r="I129" s="49"/>
      <c r="J129" s="50"/>
      <c r="K129" s="56">
        <v>2</v>
      </c>
      <c r="L129" s="49"/>
      <c r="M129" s="49"/>
      <c r="N129" s="49"/>
      <c r="O129" s="49"/>
      <c r="P129" s="49"/>
      <c r="Q129" s="49"/>
      <c r="R129" s="15">
        <f t="shared" si="11"/>
        <v>0.297</v>
      </c>
    </row>
    <row r="130" spans="1:18">
      <c r="A130" s="49">
        <v>125</v>
      </c>
      <c r="B130" s="50" t="s">
        <v>3472</v>
      </c>
      <c r="C130" s="50" t="s">
        <v>3591</v>
      </c>
      <c r="D130" s="50" t="s">
        <v>3672</v>
      </c>
      <c r="E130" s="50" t="s">
        <v>3673</v>
      </c>
      <c r="F130" s="53">
        <v>0</v>
      </c>
      <c r="G130" s="53">
        <v>3000</v>
      </c>
      <c r="H130" s="57">
        <v>3</v>
      </c>
      <c r="I130" s="49">
        <v>60</v>
      </c>
      <c r="J130" s="50"/>
      <c r="K130" s="56">
        <v>9</v>
      </c>
      <c r="L130" s="49"/>
      <c r="M130" s="49"/>
      <c r="N130" s="49">
        <v>8</v>
      </c>
      <c r="O130" s="49"/>
      <c r="P130" s="49"/>
      <c r="Q130" s="49"/>
      <c r="R130" s="15">
        <f t="shared" si="11"/>
        <v>2.3265</v>
      </c>
    </row>
    <row r="131" spans="1:18">
      <c r="A131" s="49">
        <v>126</v>
      </c>
      <c r="B131" s="50" t="s">
        <v>3472</v>
      </c>
      <c r="C131" s="50" t="s">
        <v>3591</v>
      </c>
      <c r="D131" s="50" t="s">
        <v>3672</v>
      </c>
      <c r="E131" s="50" t="s">
        <v>3673</v>
      </c>
      <c r="F131" s="53">
        <v>3000</v>
      </c>
      <c r="G131" s="53">
        <v>3600</v>
      </c>
      <c r="H131" s="57">
        <v>0.6</v>
      </c>
      <c r="I131" s="49"/>
      <c r="J131" s="50"/>
      <c r="K131" s="56">
        <v>1</v>
      </c>
      <c r="L131" s="49"/>
      <c r="M131" s="49"/>
      <c r="N131" s="49"/>
      <c r="O131" s="49"/>
      <c r="P131" s="49"/>
      <c r="Q131" s="49"/>
      <c r="R131" s="15">
        <f t="shared" si="11"/>
        <v>0.1485</v>
      </c>
    </row>
    <row r="132" spans="1:18">
      <c r="A132" s="49">
        <v>127</v>
      </c>
      <c r="B132" s="50" t="s">
        <v>3472</v>
      </c>
      <c r="C132" s="50" t="s">
        <v>3591</v>
      </c>
      <c r="D132" s="50" t="s">
        <v>3674</v>
      </c>
      <c r="E132" s="50" t="s">
        <v>3675</v>
      </c>
      <c r="F132" s="53">
        <v>0</v>
      </c>
      <c r="G132" s="53">
        <v>3000</v>
      </c>
      <c r="H132" s="57">
        <v>3</v>
      </c>
      <c r="I132" s="49"/>
      <c r="J132" s="50"/>
      <c r="K132" s="56">
        <v>4</v>
      </c>
      <c r="L132" s="49"/>
      <c r="M132" s="49"/>
      <c r="N132" s="49">
        <v>8</v>
      </c>
      <c r="O132" s="49"/>
      <c r="P132" s="49"/>
      <c r="Q132" s="49"/>
      <c r="R132" s="15">
        <f t="shared" si="11"/>
        <v>0.714</v>
      </c>
    </row>
    <row r="133" spans="1:18">
      <c r="A133" s="49">
        <v>128</v>
      </c>
      <c r="B133" s="50" t="s">
        <v>3472</v>
      </c>
      <c r="C133" s="50" t="s">
        <v>3591</v>
      </c>
      <c r="D133" s="50" t="s">
        <v>3674</v>
      </c>
      <c r="E133" s="50" t="s">
        <v>3675</v>
      </c>
      <c r="F133" s="53">
        <v>3000</v>
      </c>
      <c r="G133" s="53">
        <v>5700</v>
      </c>
      <c r="H133" s="57">
        <v>2.7</v>
      </c>
      <c r="I133" s="49"/>
      <c r="J133" s="50"/>
      <c r="K133" s="56">
        <v>5</v>
      </c>
      <c r="L133" s="49"/>
      <c r="M133" s="49"/>
      <c r="N133" s="49"/>
      <c r="O133" s="49"/>
      <c r="P133" s="49"/>
      <c r="Q133" s="49"/>
      <c r="R133" s="15">
        <f t="shared" si="11"/>
        <v>0.7425</v>
      </c>
    </row>
    <row r="134" spans="1:18">
      <c r="A134" s="49">
        <v>129</v>
      </c>
      <c r="B134" s="50" t="s">
        <v>3472</v>
      </c>
      <c r="C134" s="50" t="s">
        <v>3591</v>
      </c>
      <c r="D134" s="50" t="s">
        <v>3676</v>
      </c>
      <c r="E134" s="50" t="s">
        <v>3677</v>
      </c>
      <c r="F134" s="53">
        <v>0</v>
      </c>
      <c r="G134" s="53">
        <v>1100</v>
      </c>
      <c r="H134" s="57">
        <v>1.1</v>
      </c>
      <c r="I134" s="49">
        <v>70</v>
      </c>
      <c r="J134" s="50"/>
      <c r="K134" s="56">
        <v>9</v>
      </c>
      <c r="L134" s="49"/>
      <c r="M134" s="49"/>
      <c r="N134" s="49">
        <v>4</v>
      </c>
      <c r="O134" s="49"/>
      <c r="P134" s="49"/>
      <c r="Q134" s="49"/>
      <c r="R134" s="15">
        <f t="shared" ref="R134" si="12">J134*0.4461+K134*0.1485+L134*0.15*0.004+I134*0.0145+M134*0.145+N134*0.015+O134*0.01+P134*0.16+Q134*0.2</f>
        <v>2.4115</v>
      </c>
    </row>
    <row r="135" spans="1:18">
      <c r="A135" s="49">
        <v>130</v>
      </c>
      <c r="B135" s="50" t="s">
        <v>3472</v>
      </c>
      <c r="C135" s="50" t="s">
        <v>3591</v>
      </c>
      <c r="D135" s="50" t="s">
        <v>3678</v>
      </c>
      <c r="E135" s="50" t="s">
        <v>3679</v>
      </c>
      <c r="F135" s="53">
        <v>0</v>
      </c>
      <c r="G135" s="53">
        <v>3000</v>
      </c>
      <c r="H135" s="57">
        <v>3</v>
      </c>
      <c r="I135" s="49"/>
      <c r="J135" s="50"/>
      <c r="K135" s="56">
        <v>5</v>
      </c>
      <c r="L135" s="49"/>
      <c r="M135" s="49"/>
      <c r="N135" s="49">
        <v>4</v>
      </c>
      <c r="O135" s="49"/>
      <c r="P135" s="49"/>
      <c r="Q135" s="49"/>
      <c r="R135" s="15">
        <f t="shared" ref="R135:R166" si="13">J135*0.4461+K135*0.1485+L135*0.15*0.004+I135*0.0145+M135*0.145+N135*0.015+O135*0.01+P135*0.16+Q135*0.2</f>
        <v>0.8025</v>
      </c>
    </row>
    <row r="136" spans="1:18">
      <c r="A136" s="49">
        <v>131</v>
      </c>
      <c r="B136" s="50" t="s">
        <v>3472</v>
      </c>
      <c r="C136" s="50" t="s">
        <v>3591</v>
      </c>
      <c r="D136" s="50" t="s">
        <v>3678</v>
      </c>
      <c r="E136" s="50" t="s">
        <v>3679</v>
      </c>
      <c r="F136" s="53">
        <v>3000</v>
      </c>
      <c r="G136" s="53">
        <v>4800</v>
      </c>
      <c r="H136" s="57">
        <v>1.8</v>
      </c>
      <c r="I136" s="49"/>
      <c r="J136" s="50"/>
      <c r="K136" s="56">
        <v>4</v>
      </c>
      <c r="L136" s="49"/>
      <c r="M136" s="49"/>
      <c r="N136" s="49">
        <v>4</v>
      </c>
      <c r="O136" s="49"/>
      <c r="P136" s="49"/>
      <c r="Q136" s="49"/>
      <c r="R136" s="15">
        <f t="shared" si="13"/>
        <v>0.654</v>
      </c>
    </row>
    <row r="137" spans="1:18">
      <c r="A137" s="49">
        <v>132</v>
      </c>
      <c r="B137" s="50" t="s">
        <v>3472</v>
      </c>
      <c r="C137" s="50" t="s">
        <v>3591</v>
      </c>
      <c r="D137" s="50" t="s">
        <v>3680</v>
      </c>
      <c r="E137" s="50" t="s">
        <v>3681</v>
      </c>
      <c r="F137" s="50" t="s">
        <v>100</v>
      </c>
      <c r="G137" s="50" t="s">
        <v>124</v>
      </c>
      <c r="H137" s="57">
        <v>3</v>
      </c>
      <c r="I137" s="49"/>
      <c r="J137" s="50"/>
      <c r="K137" s="56">
        <v>4</v>
      </c>
      <c r="L137" s="49"/>
      <c r="M137" s="49"/>
      <c r="N137" s="49">
        <v>10</v>
      </c>
      <c r="O137" s="49"/>
      <c r="P137" s="49"/>
      <c r="Q137" s="49"/>
      <c r="R137" s="15">
        <f t="shared" si="13"/>
        <v>0.744</v>
      </c>
    </row>
    <row r="138" spans="1:18">
      <c r="A138" s="49">
        <v>133</v>
      </c>
      <c r="B138" s="50" t="s">
        <v>3472</v>
      </c>
      <c r="C138" s="50" t="s">
        <v>3591</v>
      </c>
      <c r="D138" s="50" t="s">
        <v>3682</v>
      </c>
      <c r="E138" s="50" t="s">
        <v>3683</v>
      </c>
      <c r="F138" s="50" t="s">
        <v>100</v>
      </c>
      <c r="G138" s="50" t="s">
        <v>124</v>
      </c>
      <c r="H138" s="57">
        <v>3</v>
      </c>
      <c r="I138" s="49"/>
      <c r="J138" s="50"/>
      <c r="K138" s="56">
        <v>2</v>
      </c>
      <c r="L138" s="49"/>
      <c r="M138" s="49"/>
      <c r="N138" s="49">
        <v>4</v>
      </c>
      <c r="O138" s="49">
        <v>6</v>
      </c>
      <c r="P138" s="49"/>
      <c r="Q138" s="49"/>
      <c r="R138" s="15">
        <f t="shared" si="13"/>
        <v>0.417</v>
      </c>
    </row>
    <row r="139" spans="1:18">
      <c r="A139" s="49">
        <v>134</v>
      </c>
      <c r="B139" s="50" t="s">
        <v>3472</v>
      </c>
      <c r="C139" s="50" t="s">
        <v>3591</v>
      </c>
      <c r="D139" s="50" t="s">
        <v>3684</v>
      </c>
      <c r="E139" s="50" t="s">
        <v>3685</v>
      </c>
      <c r="F139" s="50" t="s">
        <v>100</v>
      </c>
      <c r="G139" s="50" t="s">
        <v>124</v>
      </c>
      <c r="H139" s="57">
        <v>3</v>
      </c>
      <c r="I139" s="49"/>
      <c r="J139" s="50"/>
      <c r="K139" s="56">
        <v>3</v>
      </c>
      <c r="L139" s="49"/>
      <c r="M139" s="49"/>
      <c r="N139" s="49">
        <v>2</v>
      </c>
      <c r="O139" s="49">
        <v>6</v>
      </c>
      <c r="P139" s="49"/>
      <c r="Q139" s="49"/>
      <c r="R139" s="15">
        <f t="shared" si="13"/>
        <v>0.5355</v>
      </c>
    </row>
    <row r="140" spans="1:18">
      <c r="A140" s="49">
        <v>135</v>
      </c>
      <c r="B140" s="50" t="s">
        <v>3472</v>
      </c>
      <c r="C140" s="50" t="s">
        <v>3591</v>
      </c>
      <c r="D140" s="50" t="s">
        <v>3686</v>
      </c>
      <c r="E140" s="50" t="s">
        <v>3687</v>
      </c>
      <c r="F140" s="50" t="s">
        <v>100</v>
      </c>
      <c r="G140" s="50" t="s">
        <v>124</v>
      </c>
      <c r="H140" s="57">
        <v>3</v>
      </c>
      <c r="I140" s="49"/>
      <c r="J140" s="50"/>
      <c r="K140" s="56">
        <v>6</v>
      </c>
      <c r="L140" s="49"/>
      <c r="M140" s="49"/>
      <c r="N140" s="49"/>
      <c r="O140" s="49"/>
      <c r="P140" s="49"/>
      <c r="Q140" s="49"/>
      <c r="R140" s="15">
        <f t="shared" si="13"/>
        <v>0.891</v>
      </c>
    </row>
    <row r="141" spans="1:18">
      <c r="A141" s="49">
        <v>136</v>
      </c>
      <c r="B141" s="50" t="s">
        <v>3472</v>
      </c>
      <c r="C141" s="50" t="s">
        <v>3591</v>
      </c>
      <c r="D141" s="50" t="s">
        <v>3688</v>
      </c>
      <c r="E141" s="50" t="s">
        <v>3689</v>
      </c>
      <c r="F141" s="50" t="s">
        <v>100</v>
      </c>
      <c r="G141" s="50" t="s">
        <v>124</v>
      </c>
      <c r="H141" s="57">
        <v>3</v>
      </c>
      <c r="I141" s="49"/>
      <c r="J141" s="50"/>
      <c r="K141" s="56">
        <v>5</v>
      </c>
      <c r="L141" s="49"/>
      <c r="M141" s="49"/>
      <c r="N141" s="49">
        <v>4</v>
      </c>
      <c r="O141" s="49"/>
      <c r="P141" s="49"/>
      <c r="Q141" s="49"/>
      <c r="R141" s="15">
        <f t="shared" si="13"/>
        <v>0.8025</v>
      </c>
    </row>
    <row r="142" spans="1:18">
      <c r="A142" s="49">
        <v>137</v>
      </c>
      <c r="B142" s="50" t="s">
        <v>3472</v>
      </c>
      <c r="C142" s="50" t="s">
        <v>3591</v>
      </c>
      <c r="D142" s="50" t="s">
        <v>3690</v>
      </c>
      <c r="E142" s="50" t="s">
        <v>2852</v>
      </c>
      <c r="F142" s="50" t="s">
        <v>100</v>
      </c>
      <c r="G142" s="50" t="s">
        <v>124</v>
      </c>
      <c r="H142" s="57">
        <v>3</v>
      </c>
      <c r="I142" s="49"/>
      <c r="J142" s="50"/>
      <c r="K142" s="56">
        <v>3</v>
      </c>
      <c r="L142" s="49"/>
      <c r="M142" s="49"/>
      <c r="N142" s="49"/>
      <c r="O142" s="49"/>
      <c r="P142" s="49"/>
      <c r="Q142" s="49"/>
      <c r="R142" s="15">
        <f t="shared" si="13"/>
        <v>0.4455</v>
      </c>
    </row>
    <row r="143" spans="1:18">
      <c r="A143" s="49">
        <v>138</v>
      </c>
      <c r="B143" s="50" t="s">
        <v>3472</v>
      </c>
      <c r="C143" s="50" t="s">
        <v>3591</v>
      </c>
      <c r="D143" s="50" t="s">
        <v>3691</v>
      </c>
      <c r="E143" s="50" t="s">
        <v>3692</v>
      </c>
      <c r="F143" s="50" t="s">
        <v>100</v>
      </c>
      <c r="G143" s="50" t="s">
        <v>124</v>
      </c>
      <c r="H143" s="57">
        <v>3</v>
      </c>
      <c r="I143" s="49"/>
      <c r="J143" s="50"/>
      <c r="K143" s="56">
        <v>3</v>
      </c>
      <c r="L143" s="49"/>
      <c r="M143" s="49"/>
      <c r="N143" s="49">
        <v>4</v>
      </c>
      <c r="O143" s="49"/>
      <c r="P143" s="49"/>
      <c r="Q143" s="49"/>
      <c r="R143" s="15">
        <f t="shared" si="13"/>
        <v>0.5055</v>
      </c>
    </row>
    <row r="144" spans="1:18">
      <c r="A144" s="49">
        <v>139</v>
      </c>
      <c r="B144" s="50" t="s">
        <v>3472</v>
      </c>
      <c r="C144" s="50" t="s">
        <v>3591</v>
      </c>
      <c r="D144" s="50" t="s">
        <v>3693</v>
      </c>
      <c r="E144" s="50" t="s">
        <v>3694</v>
      </c>
      <c r="F144" s="50" t="s">
        <v>100</v>
      </c>
      <c r="G144" s="50" t="s">
        <v>124</v>
      </c>
      <c r="H144" s="57">
        <v>3</v>
      </c>
      <c r="I144" s="49"/>
      <c r="J144" s="50"/>
      <c r="K144" s="56">
        <v>2</v>
      </c>
      <c r="L144" s="49"/>
      <c r="M144" s="49"/>
      <c r="N144" s="49"/>
      <c r="O144" s="49"/>
      <c r="P144" s="49"/>
      <c r="Q144" s="49"/>
      <c r="R144" s="15">
        <f t="shared" si="13"/>
        <v>0.297</v>
      </c>
    </row>
    <row r="145" spans="1:18">
      <c r="A145" s="49">
        <v>140</v>
      </c>
      <c r="B145" s="50" t="s">
        <v>3472</v>
      </c>
      <c r="C145" s="50" t="s">
        <v>3591</v>
      </c>
      <c r="D145" s="50" t="s">
        <v>3695</v>
      </c>
      <c r="E145" s="50" t="s">
        <v>3696</v>
      </c>
      <c r="F145" s="50" t="s">
        <v>100</v>
      </c>
      <c r="G145" s="50" t="s">
        <v>124</v>
      </c>
      <c r="H145" s="57">
        <v>3</v>
      </c>
      <c r="I145" s="49"/>
      <c r="J145" s="50"/>
      <c r="K145" s="56">
        <v>6</v>
      </c>
      <c r="L145" s="49"/>
      <c r="M145" s="49"/>
      <c r="N145" s="49">
        <v>4</v>
      </c>
      <c r="O145" s="49"/>
      <c r="P145" s="49"/>
      <c r="Q145" s="49"/>
      <c r="R145" s="15">
        <f t="shared" si="13"/>
        <v>0.951</v>
      </c>
    </row>
    <row r="146" spans="1:18">
      <c r="A146" s="49">
        <v>141</v>
      </c>
      <c r="B146" s="50" t="s">
        <v>3472</v>
      </c>
      <c r="C146" s="50" t="s">
        <v>3591</v>
      </c>
      <c r="D146" s="50" t="s">
        <v>3697</v>
      </c>
      <c r="E146" s="50" t="s">
        <v>3698</v>
      </c>
      <c r="F146" s="50" t="s">
        <v>100</v>
      </c>
      <c r="G146" s="50" t="s">
        <v>124</v>
      </c>
      <c r="H146" s="57">
        <v>3</v>
      </c>
      <c r="I146" s="49"/>
      <c r="J146" s="50"/>
      <c r="K146" s="56">
        <v>5</v>
      </c>
      <c r="L146" s="49"/>
      <c r="M146" s="49"/>
      <c r="N146" s="49">
        <v>4</v>
      </c>
      <c r="O146" s="49"/>
      <c r="P146" s="49"/>
      <c r="Q146" s="49"/>
      <c r="R146" s="15">
        <f t="shared" si="13"/>
        <v>0.8025</v>
      </c>
    </row>
    <row r="147" spans="1:18">
      <c r="A147" s="49">
        <v>142</v>
      </c>
      <c r="B147" s="50" t="s">
        <v>3472</v>
      </c>
      <c r="C147" s="50" t="s">
        <v>3591</v>
      </c>
      <c r="D147" s="50" t="s">
        <v>3699</v>
      </c>
      <c r="E147" s="50" t="s">
        <v>3700</v>
      </c>
      <c r="F147" s="50" t="s">
        <v>100</v>
      </c>
      <c r="G147" s="50" t="s">
        <v>124</v>
      </c>
      <c r="H147" s="57">
        <v>3</v>
      </c>
      <c r="I147" s="49"/>
      <c r="J147" s="50"/>
      <c r="K147" s="56">
        <v>3</v>
      </c>
      <c r="L147" s="49"/>
      <c r="M147" s="49"/>
      <c r="N147" s="49"/>
      <c r="O147" s="49"/>
      <c r="P147" s="49"/>
      <c r="Q147" s="49"/>
      <c r="R147" s="15">
        <f t="shared" si="13"/>
        <v>0.4455</v>
      </c>
    </row>
    <row r="148" spans="1:18">
      <c r="A148" s="49">
        <v>143</v>
      </c>
      <c r="B148" s="50" t="s">
        <v>3472</v>
      </c>
      <c r="C148" s="50" t="s">
        <v>3591</v>
      </c>
      <c r="D148" s="50" t="s">
        <v>3701</v>
      </c>
      <c r="E148" s="50" t="s">
        <v>3702</v>
      </c>
      <c r="F148" s="50" t="s">
        <v>100</v>
      </c>
      <c r="G148" s="50" t="s">
        <v>124</v>
      </c>
      <c r="H148" s="57">
        <v>3</v>
      </c>
      <c r="I148" s="49"/>
      <c r="J148" s="50"/>
      <c r="K148" s="56">
        <v>3</v>
      </c>
      <c r="L148" s="49"/>
      <c r="M148" s="49"/>
      <c r="N148" s="49">
        <v>4</v>
      </c>
      <c r="O148" s="49"/>
      <c r="P148" s="49"/>
      <c r="Q148" s="49"/>
      <c r="R148" s="15">
        <f t="shared" si="13"/>
        <v>0.5055</v>
      </c>
    </row>
    <row r="149" spans="1:18">
      <c r="A149" s="49">
        <v>144</v>
      </c>
      <c r="B149" s="50" t="s">
        <v>3472</v>
      </c>
      <c r="C149" s="50" t="s">
        <v>3591</v>
      </c>
      <c r="D149" s="50" t="s">
        <v>3703</v>
      </c>
      <c r="E149" s="50" t="s">
        <v>3704</v>
      </c>
      <c r="F149" s="50" t="s">
        <v>100</v>
      </c>
      <c r="G149" s="50" t="s">
        <v>124</v>
      </c>
      <c r="H149" s="57">
        <v>3</v>
      </c>
      <c r="I149" s="49"/>
      <c r="J149" s="50"/>
      <c r="K149" s="56">
        <v>5</v>
      </c>
      <c r="L149" s="49"/>
      <c r="M149" s="49"/>
      <c r="N149" s="49">
        <v>4</v>
      </c>
      <c r="O149" s="49"/>
      <c r="P149" s="49"/>
      <c r="Q149" s="49"/>
      <c r="R149" s="15">
        <f t="shared" si="13"/>
        <v>0.8025</v>
      </c>
    </row>
    <row r="150" spans="1:18">
      <c r="A150" s="49">
        <v>145</v>
      </c>
      <c r="B150" s="50" t="s">
        <v>3472</v>
      </c>
      <c r="C150" s="50" t="s">
        <v>3591</v>
      </c>
      <c r="D150" s="50" t="s">
        <v>3705</v>
      </c>
      <c r="E150" s="50" t="s">
        <v>3706</v>
      </c>
      <c r="F150" s="50" t="s">
        <v>100</v>
      </c>
      <c r="G150" s="50" t="s">
        <v>124</v>
      </c>
      <c r="H150" s="57">
        <v>3</v>
      </c>
      <c r="I150" s="49"/>
      <c r="J150" s="50"/>
      <c r="K150" s="56">
        <v>3</v>
      </c>
      <c r="L150" s="49"/>
      <c r="M150" s="49"/>
      <c r="N150" s="49"/>
      <c r="O150" s="49"/>
      <c r="P150" s="49"/>
      <c r="Q150" s="49"/>
      <c r="R150" s="15">
        <f t="shared" si="13"/>
        <v>0.4455</v>
      </c>
    </row>
    <row r="151" spans="1:18">
      <c r="A151" s="49">
        <v>146</v>
      </c>
      <c r="B151" s="50" t="s">
        <v>3472</v>
      </c>
      <c r="C151" s="50" t="s">
        <v>3591</v>
      </c>
      <c r="D151" s="50" t="s">
        <v>3707</v>
      </c>
      <c r="E151" s="50" t="s">
        <v>3708</v>
      </c>
      <c r="F151" s="53">
        <v>0</v>
      </c>
      <c r="G151" s="50" t="s">
        <v>124</v>
      </c>
      <c r="H151" s="57">
        <v>3</v>
      </c>
      <c r="I151" s="49"/>
      <c r="J151" s="50"/>
      <c r="K151" s="56">
        <v>6</v>
      </c>
      <c r="L151" s="49"/>
      <c r="M151" s="49"/>
      <c r="N151" s="58">
        <v>44</v>
      </c>
      <c r="O151" s="49">
        <v>12</v>
      </c>
      <c r="P151" s="49"/>
      <c r="Q151" s="49"/>
      <c r="R151" s="15">
        <f t="shared" si="13"/>
        <v>1.671</v>
      </c>
    </row>
    <row r="152" spans="1:18">
      <c r="A152" s="49">
        <v>147</v>
      </c>
      <c r="B152" s="50" t="s">
        <v>3472</v>
      </c>
      <c r="C152" s="50" t="s">
        <v>3591</v>
      </c>
      <c r="D152" s="50" t="s">
        <v>3709</v>
      </c>
      <c r="E152" s="50" t="s">
        <v>850</v>
      </c>
      <c r="F152" s="53">
        <v>0</v>
      </c>
      <c r="G152" s="50" t="s">
        <v>124</v>
      </c>
      <c r="H152" s="57">
        <v>3</v>
      </c>
      <c r="I152" s="49"/>
      <c r="J152" s="50"/>
      <c r="K152" s="56">
        <v>20</v>
      </c>
      <c r="L152" s="49"/>
      <c r="M152" s="49"/>
      <c r="N152" s="58">
        <v>40</v>
      </c>
      <c r="O152" s="49">
        <v>22</v>
      </c>
      <c r="P152" s="49"/>
      <c r="Q152" s="49"/>
      <c r="R152" s="15">
        <f t="shared" si="13"/>
        <v>3.79</v>
      </c>
    </row>
    <row r="153" spans="1:18">
      <c r="A153" s="49">
        <v>148</v>
      </c>
      <c r="B153" s="50" t="s">
        <v>3472</v>
      </c>
      <c r="C153" s="50" t="s">
        <v>3591</v>
      </c>
      <c r="D153" s="50" t="s">
        <v>3710</v>
      </c>
      <c r="E153" s="50" t="s">
        <v>3711</v>
      </c>
      <c r="F153" s="50" t="s">
        <v>100</v>
      </c>
      <c r="G153" s="50" t="s">
        <v>351</v>
      </c>
      <c r="H153" s="57">
        <v>2.3</v>
      </c>
      <c r="I153" s="49"/>
      <c r="J153" s="50"/>
      <c r="K153" s="56">
        <v>2</v>
      </c>
      <c r="L153" s="49"/>
      <c r="M153" s="49"/>
      <c r="N153" s="49">
        <v>8</v>
      </c>
      <c r="O153" s="49"/>
      <c r="P153" s="49"/>
      <c r="Q153" s="49"/>
      <c r="R153" s="15">
        <f t="shared" si="13"/>
        <v>0.417</v>
      </c>
    </row>
    <row r="154" spans="1:18">
      <c r="A154" s="49">
        <v>149</v>
      </c>
      <c r="B154" s="50" t="s">
        <v>3472</v>
      </c>
      <c r="C154" s="50" t="s">
        <v>3591</v>
      </c>
      <c r="D154" s="50" t="s">
        <v>3712</v>
      </c>
      <c r="E154" s="50" t="s">
        <v>3713</v>
      </c>
      <c r="F154" s="50" t="s">
        <v>100</v>
      </c>
      <c r="G154" s="50" t="s">
        <v>255</v>
      </c>
      <c r="H154" s="57">
        <v>2.7</v>
      </c>
      <c r="I154" s="49">
        <v>80</v>
      </c>
      <c r="J154" s="50"/>
      <c r="K154" s="56">
        <v>16</v>
      </c>
      <c r="L154" s="49"/>
      <c r="M154" s="49"/>
      <c r="N154" s="49">
        <v>14</v>
      </c>
      <c r="O154" s="49"/>
      <c r="P154" s="49"/>
      <c r="Q154" s="49"/>
      <c r="R154" s="15">
        <f t="shared" si="13"/>
        <v>3.746</v>
      </c>
    </row>
    <row r="155" spans="1:18">
      <c r="A155" s="49">
        <v>150</v>
      </c>
      <c r="B155" s="50" t="s">
        <v>3472</v>
      </c>
      <c r="C155" s="50" t="s">
        <v>3591</v>
      </c>
      <c r="D155" s="50" t="s">
        <v>3714</v>
      </c>
      <c r="E155" s="50" t="s">
        <v>3715</v>
      </c>
      <c r="F155" s="50" t="s">
        <v>100</v>
      </c>
      <c r="G155" s="50" t="s">
        <v>124</v>
      </c>
      <c r="H155" s="57">
        <v>3</v>
      </c>
      <c r="I155" s="49"/>
      <c r="J155" s="50"/>
      <c r="K155" s="56">
        <v>8</v>
      </c>
      <c r="L155" s="49"/>
      <c r="M155" s="49"/>
      <c r="N155" s="49">
        <v>20</v>
      </c>
      <c r="O155" s="49"/>
      <c r="P155" s="49"/>
      <c r="Q155" s="49"/>
      <c r="R155" s="15">
        <f t="shared" si="13"/>
        <v>1.488</v>
      </c>
    </row>
    <row r="156" spans="1:18">
      <c r="A156" s="49">
        <v>151</v>
      </c>
      <c r="B156" s="50" t="s">
        <v>3472</v>
      </c>
      <c r="C156" s="50" t="s">
        <v>3591</v>
      </c>
      <c r="D156" s="50" t="s">
        <v>3716</v>
      </c>
      <c r="E156" s="50" t="s">
        <v>3717</v>
      </c>
      <c r="F156" s="50" t="s">
        <v>100</v>
      </c>
      <c r="G156" s="50" t="s">
        <v>351</v>
      </c>
      <c r="H156" s="57">
        <v>2.3</v>
      </c>
      <c r="I156" s="49"/>
      <c r="J156" s="50"/>
      <c r="K156" s="56">
        <v>2</v>
      </c>
      <c r="L156" s="49"/>
      <c r="M156" s="49"/>
      <c r="N156" s="49"/>
      <c r="O156" s="49"/>
      <c r="P156" s="49"/>
      <c r="Q156" s="49"/>
      <c r="R156" s="15">
        <f t="shared" si="13"/>
        <v>0.297</v>
      </c>
    </row>
    <row r="157" spans="1:18">
      <c r="A157" s="49">
        <v>152</v>
      </c>
      <c r="B157" s="50" t="s">
        <v>3472</v>
      </c>
      <c r="C157" s="50" t="s">
        <v>3591</v>
      </c>
      <c r="D157" s="50" t="s">
        <v>3718</v>
      </c>
      <c r="E157" s="50" t="s">
        <v>3719</v>
      </c>
      <c r="F157" s="50" t="s">
        <v>100</v>
      </c>
      <c r="G157" s="50" t="s">
        <v>255</v>
      </c>
      <c r="H157" s="57">
        <v>2.7</v>
      </c>
      <c r="I157" s="49"/>
      <c r="J157" s="50"/>
      <c r="K157" s="56">
        <v>13</v>
      </c>
      <c r="L157" s="49"/>
      <c r="M157" s="49"/>
      <c r="N157" s="49">
        <v>16</v>
      </c>
      <c r="O157" s="49"/>
      <c r="P157" s="49"/>
      <c r="Q157" s="49"/>
      <c r="R157" s="15">
        <f t="shared" si="13"/>
        <v>2.1705</v>
      </c>
    </row>
    <row r="158" spans="1:18">
      <c r="A158" s="49">
        <v>153</v>
      </c>
      <c r="B158" s="50" t="s">
        <v>3472</v>
      </c>
      <c r="C158" s="50" t="s">
        <v>3591</v>
      </c>
      <c r="D158" s="50" t="s">
        <v>3720</v>
      </c>
      <c r="E158" s="50" t="s">
        <v>3721</v>
      </c>
      <c r="F158" s="50" t="s">
        <v>100</v>
      </c>
      <c r="G158" s="50" t="s">
        <v>124</v>
      </c>
      <c r="H158" s="57">
        <v>3</v>
      </c>
      <c r="I158" s="49"/>
      <c r="J158" s="50"/>
      <c r="K158" s="56">
        <v>16</v>
      </c>
      <c r="L158" s="49"/>
      <c r="M158" s="49"/>
      <c r="N158" s="58">
        <v>32</v>
      </c>
      <c r="O158" s="49"/>
      <c r="P158" s="49"/>
      <c r="Q158" s="49"/>
      <c r="R158" s="15">
        <f t="shared" si="13"/>
        <v>2.856</v>
      </c>
    </row>
    <row r="159" spans="1:18">
      <c r="A159" s="49">
        <v>154</v>
      </c>
      <c r="B159" s="50" t="s">
        <v>3472</v>
      </c>
      <c r="C159" s="50" t="s">
        <v>3591</v>
      </c>
      <c r="D159" s="50" t="s">
        <v>3722</v>
      </c>
      <c r="E159" s="50" t="s">
        <v>3723</v>
      </c>
      <c r="F159" s="50" t="s">
        <v>100</v>
      </c>
      <c r="G159" s="50" t="s">
        <v>351</v>
      </c>
      <c r="H159" s="57">
        <v>2.3</v>
      </c>
      <c r="I159" s="49"/>
      <c r="J159" s="50"/>
      <c r="K159" s="56">
        <v>13</v>
      </c>
      <c r="L159" s="49"/>
      <c r="M159" s="49"/>
      <c r="N159" s="49">
        <v>12</v>
      </c>
      <c r="O159" s="49"/>
      <c r="P159" s="49"/>
      <c r="Q159" s="49"/>
      <c r="R159" s="15">
        <f t="shared" si="13"/>
        <v>2.1105</v>
      </c>
    </row>
    <row r="160" spans="1:18">
      <c r="A160" s="49">
        <v>155</v>
      </c>
      <c r="B160" s="50" t="s">
        <v>3472</v>
      </c>
      <c r="C160" s="50" t="s">
        <v>3591</v>
      </c>
      <c r="D160" s="50" t="s">
        <v>3724</v>
      </c>
      <c r="E160" s="50" t="s">
        <v>3725</v>
      </c>
      <c r="F160" s="50" t="s">
        <v>100</v>
      </c>
      <c r="G160" s="50" t="s">
        <v>255</v>
      </c>
      <c r="H160" s="57">
        <v>2.7</v>
      </c>
      <c r="I160" s="49"/>
      <c r="J160" s="50"/>
      <c r="K160" s="56">
        <v>21</v>
      </c>
      <c r="L160" s="49"/>
      <c r="M160" s="49"/>
      <c r="N160" s="49">
        <v>16</v>
      </c>
      <c r="O160" s="49"/>
      <c r="P160" s="49"/>
      <c r="Q160" s="49"/>
      <c r="R160" s="15">
        <f t="shared" si="13"/>
        <v>3.3585</v>
      </c>
    </row>
    <row r="161" spans="1:18">
      <c r="A161" s="49">
        <v>156</v>
      </c>
      <c r="B161" s="50" t="s">
        <v>3472</v>
      </c>
      <c r="C161" s="50" t="s">
        <v>3591</v>
      </c>
      <c r="D161" s="50" t="s">
        <v>3726</v>
      </c>
      <c r="E161" s="50" t="s">
        <v>3727</v>
      </c>
      <c r="F161" s="53">
        <v>0</v>
      </c>
      <c r="G161" s="53">
        <v>3000</v>
      </c>
      <c r="H161" s="57">
        <v>3</v>
      </c>
      <c r="I161" s="49"/>
      <c r="J161" s="50"/>
      <c r="K161" s="56">
        <v>8</v>
      </c>
      <c r="L161" s="49"/>
      <c r="M161" s="49"/>
      <c r="N161" s="49"/>
      <c r="O161" s="49"/>
      <c r="P161" s="49"/>
      <c r="Q161" s="49"/>
      <c r="R161" s="15">
        <f t="shared" si="13"/>
        <v>1.188</v>
      </c>
    </row>
    <row r="162" spans="1:18">
      <c r="A162" s="49">
        <v>157</v>
      </c>
      <c r="B162" s="50" t="s">
        <v>3472</v>
      </c>
      <c r="C162" s="50" t="s">
        <v>3591</v>
      </c>
      <c r="D162" s="50" t="s">
        <v>3726</v>
      </c>
      <c r="E162" s="50" t="s">
        <v>3727</v>
      </c>
      <c r="F162" s="53">
        <v>3000</v>
      </c>
      <c r="G162" s="53">
        <v>6000</v>
      </c>
      <c r="H162" s="57">
        <v>3</v>
      </c>
      <c r="I162" s="49"/>
      <c r="J162" s="50"/>
      <c r="K162" s="56">
        <v>13</v>
      </c>
      <c r="L162" s="49"/>
      <c r="M162" s="49"/>
      <c r="N162" s="49">
        <v>4</v>
      </c>
      <c r="O162" s="49"/>
      <c r="P162" s="49"/>
      <c r="Q162" s="49"/>
      <c r="R162" s="15">
        <f t="shared" si="13"/>
        <v>1.9905</v>
      </c>
    </row>
    <row r="163" spans="1:18">
      <c r="A163" s="49">
        <v>158</v>
      </c>
      <c r="B163" s="50" t="s">
        <v>3472</v>
      </c>
      <c r="C163" s="50" t="s">
        <v>3591</v>
      </c>
      <c r="D163" s="50" t="s">
        <v>3726</v>
      </c>
      <c r="E163" s="50" t="s">
        <v>3727</v>
      </c>
      <c r="F163" s="53">
        <v>6000</v>
      </c>
      <c r="G163" s="53">
        <v>7700</v>
      </c>
      <c r="H163" s="57">
        <v>1.7</v>
      </c>
      <c r="I163" s="49"/>
      <c r="J163" s="50"/>
      <c r="K163" s="56">
        <v>5</v>
      </c>
      <c r="L163" s="49"/>
      <c r="M163" s="49"/>
      <c r="N163" s="49"/>
      <c r="O163" s="49"/>
      <c r="P163" s="49"/>
      <c r="Q163" s="49"/>
      <c r="R163" s="15">
        <f t="shared" si="13"/>
        <v>0.7425</v>
      </c>
    </row>
    <row r="164" spans="1:18">
      <c r="A164" s="49">
        <v>159</v>
      </c>
      <c r="B164" s="50" t="s">
        <v>3472</v>
      </c>
      <c r="C164" s="50" t="s">
        <v>3591</v>
      </c>
      <c r="D164" s="50" t="s">
        <v>3728</v>
      </c>
      <c r="E164" s="50" t="s">
        <v>3729</v>
      </c>
      <c r="F164" s="53">
        <v>0</v>
      </c>
      <c r="G164" s="53">
        <v>2400</v>
      </c>
      <c r="H164" s="57">
        <v>2.4</v>
      </c>
      <c r="I164" s="49"/>
      <c r="J164" s="50"/>
      <c r="K164" s="56">
        <v>13</v>
      </c>
      <c r="L164" s="49"/>
      <c r="M164" s="49"/>
      <c r="N164" s="49">
        <v>4</v>
      </c>
      <c r="O164" s="49"/>
      <c r="P164" s="49"/>
      <c r="Q164" s="49"/>
      <c r="R164" s="15">
        <f t="shared" si="13"/>
        <v>1.9905</v>
      </c>
    </row>
    <row r="165" spans="1:18">
      <c r="A165" s="49">
        <v>160</v>
      </c>
      <c r="B165" s="50" t="s">
        <v>3472</v>
      </c>
      <c r="C165" s="50" t="s">
        <v>3591</v>
      </c>
      <c r="D165" s="50" t="s">
        <v>3730</v>
      </c>
      <c r="E165" s="50" t="s">
        <v>3731</v>
      </c>
      <c r="F165" s="50" t="s">
        <v>100</v>
      </c>
      <c r="G165" s="50" t="s">
        <v>255</v>
      </c>
      <c r="H165" s="57">
        <v>2.7</v>
      </c>
      <c r="I165" s="49"/>
      <c r="J165" s="50"/>
      <c r="K165" s="56">
        <v>11</v>
      </c>
      <c r="L165" s="49"/>
      <c r="M165" s="49"/>
      <c r="N165" s="49">
        <v>4</v>
      </c>
      <c r="O165" s="49"/>
      <c r="P165" s="49"/>
      <c r="Q165" s="49"/>
      <c r="R165" s="15">
        <f t="shared" si="13"/>
        <v>1.6935</v>
      </c>
    </row>
    <row r="166" spans="1:18">
      <c r="A166" s="49">
        <v>161</v>
      </c>
      <c r="B166" s="50" t="s">
        <v>3472</v>
      </c>
      <c r="C166" s="50" t="s">
        <v>3591</v>
      </c>
      <c r="D166" s="50" t="s">
        <v>3732</v>
      </c>
      <c r="E166" s="50" t="s">
        <v>3733</v>
      </c>
      <c r="F166" s="50" t="s">
        <v>100</v>
      </c>
      <c r="G166" s="50" t="s">
        <v>124</v>
      </c>
      <c r="H166" s="57">
        <v>3</v>
      </c>
      <c r="I166" s="49"/>
      <c r="J166" s="50"/>
      <c r="K166" s="56">
        <v>12</v>
      </c>
      <c r="L166" s="49"/>
      <c r="M166" s="49"/>
      <c r="N166" s="58">
        <v>44</v>
      </c>
      <c r="O166" s="49"/>
      <c r="P166" s="49"/>
      <c r="Q166" s="49"/>
      <c r="R166" s="15">
        <f t="shared" si="13"/>
        <v>2.442</v>
      </c>
    </row>
    <row r="167" spans="1:18">
      <c r="A167" s="49">
        <v>162</v>
      </c>
      <c r="B167" s="50" t="s">
        <v>3472</v>
      </c>
      <c r="C167" s="50" t="s">
        <v>3591</v>
      </c>
      <c r="D167" s="50" t="s">
        <v>3734</v>
      </c>
      <c r="E167" s="50" t="s">
        <v>3735</v>
      </c>
      <c r="F167" s="50" t="s">
        <v>100</v>
      </c>
      <c r="G167" s="50" t="s">
        <v>351</v>
      </c>
      <c r="H167" s="57">
        <v>2.3</v>
      </c>
      <c r="I167" s="49">
        <v>40</v>
      </c>
      <c r="J167" s="50"/>
      <c r="K167" s="56">
        <v>23</v>
      </c>
      <c r="L167" s="49"/>
      <c r="M167" s="49"/>
      <c r="N167" s="49">
        <v>24</v>
      </c>
      <c r="O167" s="49"/>
      <c r="P167" s="49"/>
      <c r="Q167" s="49"/>
      <c r="R167" s="15">
        <f t="shared" ref="R167:R198" si="14">J167*0.4461+K167*0.1485+L167*0.15*0.004+I167*0.0145+M167*0.145+N167*0.015+O167*0.01+P167*0.16+Q167*0.2</f>
        <v>4.3555</v>
      </c>
    </row>
    <row r="168" spans="1:18">
      <c r="A168" s="49">
        <v>163</v>
      </c>
      <c r="B168" s="50" t="s">
        <v>3472</v>
      </c>
      <c r="C168" s="50" t="s">
        <v>3591</v>
      </c>
      <c r="D168" s="50" t="s">
        <v>3736</v>
      </c>
      <c r="E168" s="50" t="s">
        <v>3737</v>
      </c>
      <c r="F168" s="53">
        <v>0</v>
      </c>
      <c r="G168" s="53">
        <v>3000</v>
      </c>
      <c r="H168" s="57">
        <v>3</v>
      </c>
      <c r="I168" s="49"/>
      <c r="J168" s="50"/>
      <c r="K168" s="56">
        <v>8</v>
      </c>
      <c r="L168" s="49"/>
      <c r="M168" s="49"/>
      <c r="N168" s="49">
        <v>20</v>
      </c>
      <c r="O168" s="49">
        <v>18</v>
      </c>
      <c r="P168" s="49"/>
      <c r="Q168" s="49"/>
      <c r="R168" s="15">
        <f t="shared" si="14"/>
        <v>1.668</v>
      </c>
    </row>
    <row r="169" spans="1:18">
      <c r="A169" s="49">
        <v>164</v>
      </c>
      <c r="B169" s="50" t="s">
        <v>3472</v>
      </c>
      <c r="C169" s="50" t="s">
        <v>3591</v>
      </c>
      <c r="D169" s="50" t="s">
        <v>3736</v>
      </c>
      <c r="E169" s="50" t="s">
        <v>3737</v>
      </c>
      <c r="F169" s="53">
        <v>3000</v>
      </c>
      <c r="G169" s="53">
        <v>5500</v>
      </c>
      <c r="H169" s="57">
        <v>2.5</v>
      </c>
      <c r="I169" s="49"/>
      <c r="J169" s="50"/>
      <c r="K169" s="56">
        <v>8</v>
      </c>
      <c r="L169" s="49"/>
      <c r="M169" s="49"/>
      <c r="N169" s="58">
        <v>52</v>
      </c>
      <c r="O169" s="49"/>
      <c r="P169" s="49"/>
      <c r="Q169" s="49"/>
      <c r="R169" s="15">
        <f t="shared" si="14"/>
        <v>1.968</v>
      </c>
    </row>
    <row r="170" spans="1:18">
      <c r="A170" s="49">
        <v>165</v>
      </c>
      <c r="B170" s="50" t="s">
        <v>3472</v>
      </c>
      <c r="C170" s="50" t="s">
        <v>3591</v>
      </c>
      <c r="D170" s="50" t="s">
        <v>3738</v>
      </c>
      <c r="E170" s="50" t="s">
        <v>3739</v>
      </c>
      <c r="F170" s="53">
        <v>0</v>
      </c>
      <c r="G170" s="53">
        <v>3000</v>
      </c>
      <c r="H170" s="57">
        <v>1.47</v>
      </c>
      <c r="I170" s="49"/>
      <c r="J170" s="50"/>
      <c r="K170" s="56">
        <v>8</v>
      </c>
      <c r="L170" s="49"/>
      <c r="M170" s="49"/>
      <c r="N170" s="58">
        <v>28</v>
      </c>
      <c r="O170" s="49"/>
      <c r="P170" s="49"/>
      <c r="Q170" s="49"/>
      <c r="R170" s="15">
        <f t="shared" si="14"/>
        <v>1.608</v>
      </c>
    </row>
    <row r="171" spans="1:18">
      <c r="A171" s="49">
        <v>166</v>
      </c>
      <c r="B171" s="50" t="s">
        <v>3472</v>
      </c>
      <c r="C171" s="50" t="s">
        <v>3591</v>
      </c>
      <c r="D171" s="50" t="s">
        <v>3738</v>
      </c>
      <c r="E171" s="50" t="s">
        <v>3739</v>
      </c>
      <c r="F171" s="53">
        <v>3000</v>
      </c>
      <c r="G171" s="53">
        <v>5100</v>
      </c>
      <c r="H171" s="57">
        <v>2.1</v>
      </c>
      <c r="I171" s="49"/>
      <c r="J171" s="50"/>
      <c r="K171" s="56">
        <v>3</v>
      </c>
      <c r="L171" s="49"/>
      <c r="M171" s="49"/>
      <c r="N171" s="49">
        <v>12</v>
      </c>
      <c r="O171" s="49"/>
      <c r="P171" s="49"/>
      <c r="Q171" s="49"/>
      <c r="R171" s="15">
        <f t="shared" si="14"/>
        <v>0.6255</v>
      </c>
    </row>
    <row r="172" spans="1:18">
      <c r="A172" s="49">
        <v>167</v>
      </c>
      <c r="B172" s="50" t="s">
        <v>3472</v>
      </c>
      <c r="C172" s="50" t="s">
        <v>3591</v>
      </c>
      <c r="D172" s="50" t="s">
        <v>3740</v>
      </c>
      <c r="E172" s="50" t="s">
        <v>3741</v>
      </c>
      <c r="F172" s="53">
        <v>0</v>
      </c>
      <c r="G172" s="53">
        <v>2300</v>
      </c>
      <c r="H172" s="57">
        <v>2.3</v>
      </c>
      <c r="I172" s="49">
        <v>300</v>
      </c>
      <c r="J172" s="50"/>
      <c r="K172" s="56">
        <v>5</v>
      </c>
      <c r="L172" s="49"/>
      <c r="M172" s="49"/>
      <c r="N172" s="49">
        <v>4</v>
      </c>
      <c r="O172" s="49">
        <v>10</v>
      </c>
      <c r="P172" s="49"/>
      <c r="Q172" s="49"/>
      <c r="R172" s="15">
        <f t="shared" si="14"/>
        <v>5.2525</v>
      </c>
    </row>
    <row r="173" spans="1:18">
      <c r="A173" s="49">
        <v>168</v>
      </c>
      <c r="B173" s="50" t="s">
        <v>3472</v>
      </c>
      <c r="C173" s="50" t="s">
        <v>3591</v>
      </c>
      <c r="D173" s="50" t="s">
        <v>3742</v>
      </c>
      <c r="E173" s="50" t="s">
        <v>3743</v>
      </c>
      <c r="F173" s="53">
        <v>0</v>
      </c>
      <c r="G173" s="53">
        <v>3000</v>
      </c>
      <c r="H173" s="57">
        <v>3</v>
      </c>
      <c r="I173" s="49"/>
      <c r="J173" s="50"/>
      <c r="K173" s="56">
        <v>11</v>
      </c>
      <c r="L173" s="49"/>
      <c r="M173" s="49"/>
      <c r="N173" s="49"/>
      <c r="O173" s="49"/>
      <c r="P173" s="49"/>
      <c r="Q173" s="49"/>
      <c r="R173" s="15">
        <f t="shared" si="14"/>
        <v>1.6335</v>
      </c>
    </row>
    <row r="174" spans="1:18">
      <c r="A174" s="49">
        <v>169</v>
      </c>
      <c r="B174" s="50" t="s">
        <v>3472</v>
      </c>
      <c r="C174" s="50" t="s">
        <v>3591</v>
      </c>
      <c r="D174" s="50" t="s">
        <v>3742</v>
      </c>
      <c r="E174" s="50" t="s">
        <v>3743</v>
      </c>
      <c r="F174" s="53">
        <v>3000</v>
      </c>
      <c r="G174" s="53">
        <v>6000</v>
      </c>
      <c r="H174" s="57">
        <v>3</v>
      </c>
      <c r="I174" s="49"/>
      <c r="J174" s="50"/>
      <c r="K174" s="56">
        <v>3</v>
      </c>
      <c r="L174" s="49"/>
      <c r="M174" s="49"/>
      <c r="N174" s="49"/>
      <c r="O174" s="49"/>
      <c r="P174" s="49"/>
      <c r="Q174" s="49"/>
      <c r="R174" s="15">
        <f t="shared" si="14"/>
        <v>0.4455</v>
      </c>
    </row>
    <row r="175" spans="1:18">
      <c r="A175" s="49">
        <v>170</v>
      </c>
      <c r="B175" s="50" t="s">
        <v>3472</v>
      </c>
      <c r="C175" s="50" t="s">
        <v>3591</v>
      </c>
      <c r="D175" s="50" t="s">
        <v>3742</v>
      </c>
      <c r="E175" s="50" t="s">
        <v>3743</v>
      </c>
      <c r="F175" s="53">
        <v>6000</v>
      </c>
      <c r="G175" s="53">
        <v>8900</v>
      </c>
      <c r="H175" s="57">
        <v>2.9</v>
      </c>
      <c r="I175" s="49"/>
      <c r="J175" s="50"/>
      <c r="K175" s="56">
        <v>5</v>
      </c>
      <c r="L175" s="49"/>
      <c r="M175" s="49"/>
      <c r="N175" s="49"/>
      <c r="O175" s="49"/>
      <c r="P175" s="49"/>
      <c r="Q175" s="49"/>
      <c r="R175" s="15">
        <f t="shared" si="14"/>
        <v>0.7425</v>
      </c>
    </row>
    <row r="176" spans="1:18">
      <c r="A176" s="49">
        <v>171</v>
      </c>
      <c r="B176" s="50" t="s">
        <v>3472</v>
      </c>
      <c r="C176" s="50" t="s">
        <v>3591</v>
      </c>
      <c r="D176" s="50" t="s">
        <v>3744</v>
      </c>
      <c r="E176" s="50" t="s">
        <v>3745</v>
      </c>
      <c r="F176" s="50" t="s">
        <v>100</v>
      </c>
      <c r="G176" s="50" t="s">
        <v>128</v>
      </c>
      <c r="H176" s="57">
        <v>1.8</v>
      </c>
      <c r="I176" s="49">
        <v>300</v>
      </c>
      <c r="J176" s="49"/>
      <c r="K176" s="56">
        <v>9</v>
      </c>
      <c r="L176" s="49"/>
      <c r="M176" s="49"/>
      <c r="N176" s="49"/>
      <c r="O176" s="58">
        <v>140</v>
      </c>
      <c r="P176" s="49"/>
      <c r="Q176" s="49"/>
      <c r="R176" s="15">
        <f t="shared" si="14"/>
        <v>7.0865</v>
      </c>
    </row>
    <row r="177" spans="1:18">
      <c r="A177" s="49">
        <v>172</v>
      </c>
      <c r="B177" s="50" t="s">
        <v>3472</v>
      </c>
      <c r="C177" s="50" t="s">
        <v>3591</v>
      </c>
      <c r="D177" s="50" t="s">
        <v>3746</v>
      </c>
      <c r="E177" s="50" t="s">
        <v>3747</v>
      </c>
      <c r="F177" s="50" t="s">
        <v>100</v>
      </c>
      <c r="G177" s="50" t="s">
        <v>128</v>
      </c>
      <c r="H177" s="57">
        <v>1.8</v>
      </c>
      <c r="I177" s="49"/>
      <c r="J177" s="49"/>
      <c r="K177" s="56">
        <v>13</v>
      </c>
      <c r="L177" s="49"/>
      <c r="M177" s="49"/>
      <c r="N177" s="49">
        <v>8</v>
      </c>
      <c r="O177" s="49"/>
      <c r="P177" s="49"/>
      <c r="Q177" s="49"/>
      <c r="R177" s="15">
        <f t="shared" si="14"/>
        <v>2.0505</v>
      </c>
    </row>
    <row r="178" spans="1:18">
      <c r="A178" s="49">
        <v>173</v>
      </c>
      <c r="B178" s="50" t="s">
        <v>3472</v>
      </c>
      <c r="C178" s="50" t="s">
        <v>3591</v>
      </c>
      <c r="D178" s="50" t="s">
        <v>3748</v>
      </c>
      <c r="E178" s="50" t="s">
        <v>3749</v>
      </c>
      <c r="F178" s="50" t="s">
        <v>100</v>
      </c>
      <c r="G178" s="50" t="s">
        <v>263</v>
      </c>
      <c r="H178" s="57">
        <v>2.8</v>
      </c>
      <c r="I178" s="49"/>
      <c r="J178" s="49"/>
      <c r="K178" s="56">
        <v>20</v>
      </c>
      <c r="L178" s="49"/>
      <c r="M178" s="49"/>
      <c r="N178" s="49">
        <v>4</v>
      </c>
      <c r="O178" s="49">
        <v>18</v>
      </c>
      <c r="P178" s="49"/>
      <c r="Q178" s="49"/>
      <c r="R178" s="15">
        <f t="shared" si="14"/>
        <v>3.21</v>
      </c>
    </row>
    <row r="179" spans="1:18">
      <c r="A179" s="49">
        <v>174</v>
      </c>
      <c r="B179" s="50" t="s">
        <v>3472</v>
      </c>
      <c r="C179" s="50" t="s">
        <v>3591</v>
      </c>
      <c r="D179" s="50" t="s">
        <v>3748</v>
      </c>
      <c r="E179" s="50" t="s">
        <v>3749</v>
      </c>
      <c r="F179" s="50" t="s">
        <v>136</v>
      </c>
      <c r="G179" s="50" t="s">
        <v>1240</v>
      </c>
      <c r="H179" s="57">
        <v>1.8</v>
      </c>
      <c r="I179" s="49"/>
      <c r="J179" s="49"/>
      <c r="K179" s="56">
        <v>9</v>
      </c>
      <c r="L179" s="49"/>
      <c r="M179" s="49"/>
      <c r="N179" s="49">
        <v>4</v>
      </c>
      <c r="O179" s="49"/>
      <c r="P179" s="49"/>
      <c r="Q179" s="49"/>
      <c r="R179" s="15">
        <f t="shared" si="14"/>
        <v>1.3965</v>
      </c>
    </row>
    <row r="180" spans="1:18">
      <c r="A180" s="49">
        <v>175</v>
      </c>
      <c r="B180" s="50" t="s">
        <v>3472</v>
      </c>
      <c r="C180" s="50" t="s">
        <v>3591</v>
      </c>
      <c r="D180" s="50" t="s">
        <v>3750</v>
      </c>
      <c r="E180" s="50" t="s">
        <v>3751</v>
      </c>
      <c r="F180" s="50" t="s">
        <v>100</v>
      </c>
      <c r="G180" s="50" t="s">
        <v>255</v>
      </c>
      <c r="H180" s="57">
        <v>2.7</v>
      </c>
      <c r="I180" s="49"/>
      <c r="J180" s="49"/>
      <c r="K180" s="56">
        <v>5</v>
      </c>
      <c r="L180" s="49"/>
      <c r="M180" s="49"/>
      <c r="N180" s="49">
        <v>4</v>
      </c>
      <c r="O180" s="49"/>
      <c r="P180" s="49"/>
      <c r="Q180" s="49"/>
      <c r="R180" s="15">
        <f t="shared" si="14"/>
        <v>0.8025</v>
      </c>
    </row>
    <row r="181" spans="1:18">
      <c r="A181" s="49">
        <v>176</v>
      </c>
      <c r="B181" s="50" t="s">
        <v>3472</v>
      </c>
      <c r="C181" s="50" t="s">
        <v>3591</v>
      </c>
      <c r="D181" s="50" t="s">
        <v>3750</v>
      </c>
      <c r="E181" s="50" t="s">
        <v>3751</v>
      </c>
      <c r="F181" s="50" t="s">
        <v>1340</v>
      </c>
      <c r="G181" s="50" t="s">
        <v>1356</v>
      </c>
      <c r="H181" s="57">
        <v>2</v>
      </c>
      <c r="I181" s="49"/>
      <c r="J181" s="49"/>
      <c r="K181" s="56">
        <v>6</v>
      </c>
      <c r="L181" s="49"/>
      <c r="M181" s="49"/>
      <c r="N181" s="49">
        <v>2</v>
      </c>
      <c r="O181" s="49"/>
      <c r="P181" s="49"/>
      <c r="Q181" s="49"/>
      <c r="R181" s="15">
        <f t="shared" si="14"/>
        <v>0.921</v>
      </c>
    </row>
    <row r="182" spans="1:18">
      <c r="A182" s="49">
        <v>177</v>
      </c>
      <c r="B182" s="50" t="s">
        <v>3472</v>
      </c>
      <c r="C182" s="50" t="s">
        <v>3591</v>
      </c>
      <c r="D182" s="50" t="s">
        <v>3752</v>
      </c>
      <c r="E182" s="50" t="s">
        <v>2982</v>
      </c>
      <c r="F182" s="50" t="s">
        <v>100</v>
      </c>
      <c r="G182" s="50" t="s">
        <v>49</v>
      </c>
      <c r="H182" s="57">
        <v>2.2</v>
      </c>
      <c r="I182" s="49"/>
      <c r="J182" s="49"/>
      <c r="K182" s="56">
        <v>11</v>
      </c>
      <c r="L182" s="49"/>
      <c r="M182" s="49"/>
      <c r="N182" s="49"/>
      <c r="O182" s="49"/>
      <c r="P182" s="49"/>
      <c r="Q182" s="49"/>
      <c r="R182" s="15">
        <f t="shared" si="14"/>
        <v>1.6335</v>
      </c>
    </row>
    <row r="183" spans="1:18">
      <c r="A183" s="49">
        <v>178</v>
      </c>
      <c r="B183" s="50" t="s">
        <v>3472</v>
      </c>
      <c r="C183" s="50" t="s">
        <v>3591</v>
      </c>
      <c r="D183" s="50" t="s">
        <v>3753</v>
      </c>
      <c r="E183" s="50" t="s">
        <v>3754</v>
      </c>
      <c r="F183" s="50" t="s">
        <v>100</v>
      </c>
      <c r="G183" s="50" t="s">
        <v>124</v>
      </c>
      <c r="H183" s="57">
        <v>3</v>
      </c>
      <c r="I183" s="49"/>
      <c r="J183" s="49"/>
      <c r="K183" s="56">
        <v>20</v>
      </c>
      <c r="L183" s="49"/>
      <c r="M183" s="49"/>
      <c r="N183" s="49"/>
      <c r="O183" s="49"/>
      <c r="P183" s="49"/>
      <c r="Q183" s="49"/>
      <c r="R183" s="15">
        <f t="shared" si="14"/>
        <v>2.97</v>
      </c>
    </row>
    <row r="184" spans="1:18">
      <c r="A184" s="49">
        <v>179</v>
      </c>
      <c r="B184" s="50" t="s">
        <v>3472</v>
      </c>
      <c r="C184" s="50" t="s">
        <v>3591</v>
      </c>
      <c r="D184" s="50" t="s">
        <v>3753</v>
      </c>
      <c r="E184" s="50" t="s">
        <v>3754</v>
      </c>
      <c r="F184" s="50" t="s">
        <v>1340</v>
      </c>
      <c r="G184" s="50" t="s">
        <v>771</v>
      </c>
      <c r="H184" s="57">
        <v>1.9</v>
      </c>
      <c r="I184" s="49"/>
      <c r="J184" s="49"/>
      <c r="K184" s="56">
        <v>12</v>
      </c>
      <c r="L184" s="49"/>
      <c r="M184" s="49"/>
      <c r="N184" s="49"/>
      <c r="O184" s="49"/>
      <c r="P184" s="49"/>
      <c r="Q184" s="49"/>
      <c r="R184" s="15">
        <f t="shared" si="14"/>
        <v>1.782</v>
      </c>
    </row>
    <row r="185" spans="1:18">
      <c r="A185" s="49">
        <v>180</v>
      </c>
      <c r="B185" s="50" t="s">
        <v>3472</v>
      </c>
      <c r="C185" s="50" t="s">
        <v>3591</v>
      </c>
      <c r="D185" s="50" t="s">
        <v>3755</v>
      </c>
      <c r="E185" s="50" t="s">
        <v>3756</v>
      </c>
      <c r="F185" s="50" t="s">
        <v>100</v>
      </c>
      <c r="G185" s="50" t="s">
        <v>351</v>
      </c>
      <c r="H185" s="57">
        <v>2.35</v>
      </c>
      <c r="I185" s="49"/>
      <c r="J185" s="49"/>
      <c r="K185" s="56">
        <v>17</v>
      </c>
      <c r="L185" s="49"/>
      <c r="M185" s="49"/>
      <c r="N185" s="49">
        <v>16</v>
      </c>
      <c r="O185" s="49"/>
      <c r="P185" s="49"/>
      <c r="Q185" s="49"/>
      <c r="R185" s="15">
        <f t="shared" si="14"/>
        <v>2.7645</v>
      </c>
    </row>
    <row r="186" spans="1:18">
      <c r="A186" s="49">
        <v>181</v>
      </c>
      <c r="B186" s="50" t="s">
        <v>3472</v>
      </c>
      <c r="C186" s="50" t="s">
        <v>3591</v>
      </c>
      <c r="D186" s="50" t="s">
        <v>3755</v>
      </c>
      <c r="E186" s="50" t="s">
        <v>3756</v>
      </c>
      <c r="F186" s="50" t="s">
        <v>346</v>
      </c>
      <c r="G186" s="50" t="s">
        <v>211</v>
      </c>
      <c r="H186" s="57">
        <v>0.8</v>
      </c>
      <c r="I186" s="49"/>
      <c r="J186" s="49"/>
      <c r="K186" s="56">
        <v>5</v>
      </c>
      <c r="L186" s="49"/>
      <c r="M186" s="49"/>
      <c r="N186" s="49"/>
      <c r="O186" s="49"/>
      <c r="P186" s="49"/>
      <c r="Q186" s="49"/>
      <c r="R186" s="15">
        <f t="shared" si="14"/>
        <v>0.7425</v>
      </c>
    </row>
    <row r="187" spans="1:18">
      <c r="A187" s="49">
        <v>182</v>
      </c>
      <c r="B187" s="50" t="s">
        <v>3472</v>
      </c>
      <c r="C187" s="50" t="s">
        <v>3591</v>
      </c>
      <c r="D187" s="50" t="s">
        <v>3757</v>
      </c>
      <c r="E187" s="50" t="s">
        <v>3758</v>
      </c>
      <c r="F187" s="50" t="s">
        <v>100</v>
      </c>
      <c r="G187" s="50" t="s">
        <v>187</v>
      </c>
      <c r="H187" s="57">
        <v>2.5</v>
      </c>
      <c r="I187" s="49"/>
      <c r="J187" s="49"/>
      <c r="K187" s="56">
        <v>12</v>
      </c>
      <c r="L187" s="49"/>
      <c r="M187" s="49"/>
      <c r="N187" s="49"/>
      <c r="O187" s="49"/>
      <c r="P187" s="49"/>
      <c r="Q187" s="49"/>
      <c r="R187" s="15">
        <f t="shared" si="14"/>
        <v>1.782</v>
      </c>
    </row>
    <row r="188" spans="1:18">
      <c r="A188" s="49">
        <v>183</v>
      </c>
      <c r="B188" s="50" t="s">
        <v>3472</v>
      </c>
      <c r="C188" s="50" t="s">
        <v>3591</v>
      </c>
      <c r="D188" s="50" t="s">
        <v>3757</v>
      </c>
      <c r="E188" s="50" t="s">
        <v>3758</v>
      </c>
      <c r="F188" s="50" t="s">
        <v>346</v>
      </c>
      <c r="G188" s="50" t="s">
        <v>211</v>
      </c>
      <c r="H188" s="57">
        <v>0.8</v>
      </c>
      <c r="I188" s="49"/>
      <c r="J188" s="49"/>
      <c r="K188" s="56">
        <v>6</v>
      </c>
      <c r="L188" s="49"/>
      <c r="M188" s="49"/>
      <c r="N188" s="49"/>
      <c r="O188" s="49"/>
      <c r="P188" s="49"/>
      <c r="Q188" s="49"/>
      <c r="R188" s="15">
        <f t="shared" si="14"/>
        <v>0.891</v>
      </c>
    </row>
    <row r="189" spans="1:18">
      <c r="A189" s="49">
        <v>184</v>
      </c>
      <c r="B189" s="50" t="s">
        <v>3472</v>
      </c>
      <c r="C189" s="50" t="s">
        <v>3591</v>
      </c>
      <c r="D189" s="50" t="s">
        <v>3757</v>
      </c>
      <c r="E189" s="50" t="s">
        <v>3758</v>
      </c>
      <c r="F189" s="50" t="s">
        <v>1239</v>
      </c>
      <c r="G189" s="50" t="s">
        <v>3759</v>
      </c>
      <c r="H189" s="57">
        <v>1.7</v>
      </c>
      <c r="I189" s="49"/>
      <c r="J189" s="49"/>
      <c r="K189" s="56">
        <v>9</v>
      </c>
      <c r="L189" s="49"/>
      <c r="M189" s="49"/>
      <c r="N189" s="49"/>
      <c r="O189" s="49"/>
      <c r="P189" s="49"/>
      <c r="Q189" s="49"/>
      <c r="R189" s="15">
        <f t="shared" si="14"/>
        <v>1.3365</v>
      </c>
    </row>
    <row r="190" spans="1:18">
      <c r="A190" s="49">
        <v>185</v>
      </c>
      <c r="B190" s="50" t="s">
        <v>3472</v>
      </c>
      <c r="C190" s="50" t="s">
        <v>3591</v>
      </c>
      <c r="D190" s="50" t="s">
        <v>3760</v>
      </c>
      <c r="E190" s="50" t="s">
        <v>3761</v>
      </c>
      <c r="F190" s="53">
        <v>0</v>
      </c>
      <c r="G190" s="53">
        <v>1700</v>
      </c>
      <c r="H190" s="57">
        <v>1.7</v>
      </c>
      <c r="I190" s="49"/>
      <c r="J190" s="50"/>
      <c r="K190" s="56">
        <v>6</v>
      </c>
      <c r="L190" s="49"/>
      <c r="M190" s="49"/>
      <c r="N190" s="49">
        <v>12</v>
      </c>
      <c r="O190" s="49"/>
      <c r="P190" s="49"/>
      <c r="Q190" s="49"/>
      <c r="R190" s="15">
        <f t="shared" si="14"/>
        <v>1.071</v>
      </c>
    </row>
    <row r="191" spans="1:18">
      <c r="A191" s="49">
        <v>186</v>
      </c>
      <c r="B191" s="50" t="s">
        <v>3472</v>
      </c>
      <c r="C191" s="50" t="s">
        <v>3591</v>
      </c>
      <c r="D191" s="50" t="s">
        <v>3762</v>
      </c>
      <c r="E191" s="50" t="s">
        <v>3763</v>
      </c>
      <c r="F191" s="53">
        <v>0</v>
      </c>
      <c r="G191" s="53">
        <v>3000</v>
      </c>
      <c r="H191" s="57">
        <v>3</v>
      </c>
      <c r="I191" s="49"/>
      <c r="J191" s="50"/>
      <c r="K191" s="56">
        <v>9</v>
      </c>
      <c r="L191" s="49"/>
      <c r="M191" s="49"/>
      <c r="N191" s="49">
        <v>12</v>
      </c>
      <c r="O191" s="49"/>
      <c r="P191" s="49"/>
      <c r="Q191" s="49"/>
      <c r="R191" s="15">
        <f t="shared" si="14"/>
        <v>1.5165</v>
      </c>
    </row>
    <row r="192" spans="1:18">
      <c r="A192" s="49">
        <v>187</v>
      </c>
      <c r="B192" s="50" t="s">
        <v>3472</v>
      </c>
      <c r="C192" s="50" t="s">
        <v>3591</v>
      </c>
      <c r="D192" s="50" t="s">
        <v>3762</v>
      </c>
      <c r="E192" s="50" t="s">
        <v>3763</v>
      </c>
      <c r="F192" s="53">
        <v>3000</v>
      </c>
      <c r="G192" s="53">
        <v>4000</v>
      </c>
      <c r="H192" s="57">
        <v>1.033</v>
      </c>
      <c r="I192" s="49"/>
      <c r="J192" s="50"/>
      <c r="K192" s="56">
        <v>4</v>
      </c>
      <c r="L192" s="49"/>
      <c r="M192" s="49"/>
      <c r="N192" s="49">
        <v>4</v>
      </c>
      <c r="O192" s="49"/>
      <c r="P192" s="49"/>
      <c r="Q192" s="49"/>
      <c r="R192" s="15">
        <f t="shared" si="14"/>
        <v>0.654</v>
      </c>
    </row>
    <row r="193" spans="1:18">
      <c r="A193" s="49">
        <v>188</v>
      </c>
      <c r="B193" s="50" t="s">
        <v>3472</v>
      </c>
      <c r="C193" s="50" t="s">
        <v>3591</v>
      </c>
      <c r="D193" s="50" t="s">
        <v>3764</v>
      </c>
      <c r="E193" s="50" t="s">
        <v>3765</v>
      </c>
      <c r="F193" s="53">
        <v>0</v>
      </c>
      <c r="G193" s="53">
        <v>1300</v>
      </c>
      <c r="H193" s="57">
        <v>1.33</v>
      </c>
      <c r="I193" s="49"/>
      <c r="J193" s="50"/>
      <c r="K193" s="56">
        <v>3</v>
      </c>
      <c r="L193" s="49"/>
      <c r="M193" s="49"/>
      <c r="N193" s="49">
        <v>4</v>
      </c>
      <c r="O193" s="49"/>
      <c r="P193" s="49"/>
      <c r="Q193" s="49"/>
      <c r="R193" s="15">
        <f t="shared" si="14"/>
        <v>0.5055</v>
      </c>
    </row>
    <row r="194" spans="1:18">
      <c r="A194" s="49">
        <v>189</v>
      </c>
      <c r="B194" s="50" t="s">
        <v>3472</v>
      </c>
      <c r="C194" s="50" t="s">
        <v>3591</v>
      </c>
      <c r="D194" s="50" t="s">
        <v>3766</v>
      </c>
      <c r="E194" s="50" t="s">
        <v>3767</v>
      </c>
      <c r="F194" s="53">
        <v>0</v>
      </c>
      <c r="G194" s="53">
        <v>1700</v>
      </c>
      <c r="H194" s="57">
        <v>1.77</v>
      </c>
      <c r="I194" s="49"/>
      <c r="J194" s="50"/>
      <c r="K194" s="56">
        <v>16</v>
      </c>
      <c r="L194" s="49"/>
      <c r="M194" s="49"/>
      <c r="N194" s="49">
        <v>16</v>
      </c>
      <c r="O194" s="49"/>
      <c r="P194" s="49"/>
      <c r="Q194" s="49"/>
      <c r="R194" s="15">
        <f t="shared" si="14"/>
        <v>2.616</v>
      </c>
    </row>
    <row r="195" spans="1:18">
      <c r="A195" s="49">
        <v>190</v>
      </c>
      <c r="B195" s="50" t="s">
        <v>3472</v>
      </c>
      <c r="C195" s="50" t="s">
        <v>3591</v>
      </c>
      <c r="D195" s="50" t="s">
        <v>3768</v>
      </c>
      <c r="E195" s="50" t="s">
        <v>3769</v>
      </c>
      <c r="F195" s="53">
        <v>4000</v>
      </c>
      <c r="G195" s="53">
        <v>4400</v>
      </c>
      <c r="H195" s="57">
        <v>0.45</v>
      </c>
      <c r="I195" s="49"/>
      <c r="J195" s="50"/>
      <c r="K195" s="56"/>
      <c r="L195" s="49"/>
      <c r="M195" s="49"/>
      <c r="N195" s="49"/>
      <c r="O195" s="58">
        <v>225</v>
      </c>
      <c r="P195" s="49"/>
      <c r="Q195" s="49"/>
      <c r="R195" s="15">
        <f t="shared" si="14"/>
        <v>2.25</v>
      </c>
    </row>
    <row r="196" spans="1:18">
      <c r="A196" s="49">
        <v>191</v>
      </c>
      <c r="B196" s="50" t="s">
        <v>3472</v>
      </c>
      <c r="C196" s="50" t="s">
        <v>3591</v>
      </c>
      <c r="D196" s="50" t="s">
        <v>3770</v>
      </c>
      <c r="E196" s="50" t="s">
        <v>3771</v>
      </c>
      <c r="F196" s="53">
        <v>0</v>
      </c>
      <c r="G196" s="53">
        <v>900</v>
      </c>
      <c r="H196" s="57">
        <v>0.92</v>
      </c>
      <c r="I196" s="49"/>
      <c r="J196" s="50"/>
      <c r="K196" s="56">
        <v>10</v>
      </c>
      <c r="L196" s="49"/>
      <c r="M196" s="49"/>
      <c r="N196" s="49">
        <v>12</v>
      </c>
      <c r="O196" s="49"/>
      <c r="P196" s="49"/>
      <c r="Q196" s="49">
        <v>1</v>
      </c>
      <c r="R196" s="15">
        <f t="shared" si="14"/>
        <v>1.865</v>
      </c>
    </row>
    <row r="197" spans="1:18">
      <c r="A197" s="49">
        <v>192</v>
      </c>
      <c r="B197" s="50" t="s">
        <v>3472</v>
      </c>
      <c r="C197" s="50" t="s">
        <v>3591</v>
      </c>
      <c r="D197" s="50" t="s">
        <v>3772</v>
      </c>
      <c r="E197" s="50" t="s">
        <v>3773</v>
      </c>
      <c r="F197" s="53">
        <v>0</v>
      </c>
      <c r="G197" s="53">
        <v>3000</v>
      </c>
      <c r="H197" s="57">
        <v>3</v>
      </c>
      <c r="I197" s="49"/>
      <c r="J197" s="50"/>
      <c r="K197" s="56">
        <v>14</v>
      </c>
      <c r="L197" s="49"/>
      <c r="M197" s="49"/>
      <c r="N197" s="49">
        <v>12</v>
      </c>
      <c r="O197" s="49"/>
      <c r="P197" s="49"/>
      <c r="Q197" s="49">
        <v>1</v>
      </c>
      <c r="R197" s="15">
        <f t="shared" si="14"/>
        <v>2.459</v>
      </c>
    </row>
    <row r="198" spans="1:18">
      <c r="A198" s="49">
        <v>193</v>
      </c>
      <c r="B198" s="50" t="s">
        <v>3472</v>
      </c>
      <c r="C198" s="50" t="s">
        <v>3591</v>
      </c>
      <c r="D198" s="50" t="s">
        <v>3772</v>
      </c>
      <c r="E198" s="50" t="s">
        <v>3773</v>
      </c>
      <c r="F198" s="53">
        <v>3000</v>
      </c>
      <c r="G198" s="53">
        <v>4500</v>
      </c>
      <c r="H198" s="57">
        <v>1.5</v>
      </c>
      <c r="I198" s="49"/>
      <c r="J198" s="50"/>
      <c r="K198" s="56">
        <v>9</v>
      </c>
      <c r="L198" s="49"/>
      <c r="M198" s="49"/>
      <c r="N198" s="49">
        <v>16</v>
      </c>
      <c r="O198" s="49"/>
      <c r="P198" s="49"/>
      <c r="Q198" s="49"/>
      <c r="R198" s="15">
        <f t="shared" ref="R198" si="15">J198*0.4461+K198*0.1485+L198*0.15*0.004+I198*0.0145+M198*0.145+N198*0.015+O198*0.01+P198*0.16+Q198*0.2</f>
        <v>1.5765</v>
      </c>
    </row>
    <row r="199" spans="1:18">
      <c r="A199" s="49">
        <v>194</v>
      </c>
      <c r="B199" s="50" t="s">
        <v>3472</v>
      </c>
      <c r="C199" s="50" t="s">
        <v>3591</v>
      </c>
      <c r="D199" s="50" t="s">
        <v>3774</v>
      </c>
      <c r="E199" s="50" t="s">
        <v>3775</v>
      </c>
      <c r="F199" s="53">
        <v>0</v>
      </c>
      <c r="G199" s="53">
        <v>1700</v>
      </c>
      <c r="H199" s="57">
        <v>1.774</v>
      </c>
      <c r="I199" s="49"/>
      <c r="J199" s="50"/>
      <c r="K199" s="56">
        <v>7</v>
      </c>
      <c r="L199" s="49"/>
      <c r="M199" s="49"/>
      <c r="N199" s="49">
        <v>4</v>
      </c>
      <c r="O199" s="49"/>
      <c r="P199" s="49"/>
      <c r="Q199" s="49"/>
      <c r="R199" s="15">
        <f t="shared" ref="R199:R230" si="16">J199*0.4461+K199*0.1485+L199*0.15*0.004+I199*0.0145+M199*0.145+N199*0.015+O199*0.01+P199*0.16+Q199*0.2</f>
        <v>1.0995</v>
      </c>
    </row>
    <row r="200" spans="1:18">
      <c r="A200" s="49">
        <v>195</v>
      </c>
      <c r="B200" s="50" t="s">
        <v>3472</v>
      </c>
      <c r="C200" s="50" t="s">
        <v>3591</v>
      </c>
      <c r="D200" s="50" t="s">
        <v>3776</v>
      </c>
      <c r="E200" s="50" t="s">
        <v>3777</v>
      </c>
      <c r="F200" s="53">
        <v>0</v>
      </c>
      <c r="G200" s="53">
        <v>3000</v>
      </c>
      <c r="H200" s="57">
        <v>3</v>
      </c>
      <c r="I200" s="49"/>
      <c r="J200" s="50"/>
      <c r="K200" s="56">
        <v>6</v>
      </c>
      <c r="L200" s="49"/>
      <c r="M200" s="49"/>
      <c r="N200" s="49">
        <v>4</v>
      </c>
      <c r="O200" s="49"/>
      <c r="P200" s="49"/>
      <c r="Q200" s="49"/>
      <c r="R200" s="15">
        <f t="shared" si="16"/>
        <v>0.951</v>
      </c>
    </row>
    <row r="201" spans="1:18">
      <c r="A201" s="49">
        <v>196</v>
      </c>
      <c r="B201" s="50" t="s">
        <v>3472</v>
      </c>
      <c r="C201" s="50" t="s">
        <v>3591</v>
      </c>
      <c r="D201" s="50" t="s">
        <v>3776</v>
      </c>
      <c r="E201" s="50" t="s">
        <v>3777</v>
      </c>
      <c r="F201" s="53">
        <v>3000</v>
      </c>
      <c r="G201" s="53">
        <v>3400</v>
      </c>
      <c r="H201" s="57">
        <v>0.449</v>
      </c>
      <c r="I201" s="49"/>
      <c r="J201" s="50"/>
      <c r="K201" s="56">
        <v>4</v>
      </c>
      <c r="L201" s="49"/>
      <c r="M201" s="49"/>
      <c r="N201" s="49">
        <v>4</v>
      </c>
      <c r="O201" s="49"/>
      <c r="P201" s="49"/>
      <c r="Q201" s="49"/>
      <c r="R201" s="15">
        <f t="shared" si="16"/>
        <v>0.654</v>
      </c>
    </row>
    <row r="202" spans="1:18">
      <c r="A202" s="49">
        <v>197</v>
      </c>
      <c r="B202" s="50" t="s">
        <v>3472</v>
      </c>
      <c r="C202" s="50" t="s">
        <v>3591</v>
      </c>
      <c r="D202" s="50" t="s">
        <v>3778</v>
      </c>
      <c r="E202" s="50" t="s">
        <v>3779</v>
      </c>
      <c r="F202" s="53">
        <v>0</v>
      </c>
      <c r="G202" s="53">
        <v>1500</v>
      </c>
      <c r="H202" s="57">
        <v>1.559</v>
      </c>
      <c r="I202" s="49"/>
      <c r="J202" s="50"/>
      <c r="K202" s="56">
        <v>4</v>
      </c>
      <c r="L202" s="49"/>
      <c r="M202" s="49"/>
      <c r="N202" s="49">
        <v>4</v>
      </c>
      <c r="O202" s="49"/>
      <c r="P202" s="49"/>
      <c r="Q202" s="49"/>
      <c r="R202" s="15">
        <f t="shared" si="16"/>
        <v>0.654</v>
      </c>
    </row>
    <row r="203" spans="1:18">
      <c r="A203" s="49">
        <v>198</v>
      </c>
      <c r="B203" s="50" t="s">
        <v>3472</v>
      </c>
      <c r="C203" s="50" t="s">
        <v>3591</v>
      </c>
      <c r="D203" s="50" t="s">
        <v>3780</v>
      </c>
      <c r="E203" s="50" t="s">
        <v>3781</v>
      </c>
      <c r="F203" s="53">
        <v>0</v>
      </c>
      <c r="G203" s="53">
        <v>1500</v>
      </c>
      <c r="H203" s="57">
        <v>1.593</v>
      </c>
      <c r="I203" s="49"/>
      <c r="J203" s="50"/>
      <c r="K203" s="56">
        <v>4</v>
      </c>
      <c r="L203" s="49"/>
      <c r="M203" s="49"/>
      <c r="N203" s="49">
        <v>4</v>
      </c>
      <c r="O203" s="49"/>
      <c r="P203" s="49"/>
      <c r="Q203" s="49"/>
      <c r="R203" s="15">
        <f t="shared" si="16"/>
        <v>0.654</v>
      </c>
    </row>
    <row r="204" spans="1:18">
      <c r="A204" s="49">
        <v>199</v>
      </c>
      <c r="B204" s="50" t="s">
        <v>3472</v>
      </c>
      <c r="C204" s="50" t="s">
        <v>3591</v>
      </c>
      <c r="D204" s="50" t="s">
        <v>3782</v>
      </c>
      <c r="E204" s="50" t="s">
        <v>3783</v>
      </c>
      <c r="F204" s="53">
        <v>0</v>
      </c>
      <c r="G204" s="53">
        <v>2800</v>
      </c>
      <c r="H204" s="57">
        <v>2.854</v>
      </c>
      <c r="I204" s="49"/>
      <c r="J204" s="50"/>
      <c r="K204" s="56">
        <v>7</v>
      </c>
      <c r="L204" s="49"/>
      <c r="M204" s="49"/>
      <c r="N204" s="49">
        <v>8</v>
      </c>
      <c r="O204" s="49"/>
      <c r="P204" s="49"/>
      <c r="Q204" s="49"/>
      <c r="R204" s="15">
        <f t="shared" si="16"/>
        <v>1.1595</v>
      </c>
    </row>
    <row r="205" spans="1:18">
      <c r="A205" s="49">
        <v>200</v>
      </c>
      <c r="B205" s="50" t="s">
        <v>3472</v>
      </c>
      <c r="C205" s="50" t="s">
        <v>3591</v>
      </c>
      <c r="D205" s="50" t="s">
        <v>3784</v>
      </c>
      <c r="E205" s="50" t="s">
        <v>2051</v>
      </c>
      <c r="F205" s="53">
        <v>0</v>
      </c>
      <c r="G205" s="53">
        <v>2700</v>
      </c>
      <c r="H205" s="57">
        <v>2.711</v>
      </c>
      <c r="I205" s="49"/>
      <c r="J205" s="50"/>
      <c r="K205" s="56">
        <v>9</v>
      </c>
      <c r="L205" s="49"/>
      <c r="M205" s="49"/>
      <c r="N205" s="49">
        <v>8</v>
      </c>
      <c r="O205" s="49"/>
      <c r="P205" s="49"/>
      <c r="Q205" s="49"/>
      <c r="R205" s="15">
        <f t="shared" si="16"/>
        <v>1.4565</v>
      </c>
    </row>
    <row r="206" spans="1:18">
      <c r="A206" s="49">
        <v>201</v>
      </c>
      <c r="B206" s="50" t="s">
        <v>3472</v>
      </c>
      <c r="C206" s="50" t="s">
        <v>3591</v>
      </c>
      <c r="D206" s="50" t="s">
        <v>3785</v>
      </c>
      <c r="E206" s="50" t="s">
        <v>3786</v>
      </c>
      <c r="F206" s="53">
        <v>2500</v>
      </c>
      <c r="G206" s="53">
        <v>5200</v>
      </c>
      <c r="H206" s="57">
        <v>2.7</v>
      </c>
      <c r="I206" s="49"/>
      <c r="J206" s="50"/>
      <c r="K206" s="56">
        <v>5</v>
      </c>
      <c r="L206" s="49"/>
      <c r="M206" s="49"/>
      <c r="N206" s="49">
        <v>8</v>
      </c>
      <c r="O206" s="49"/>
      <c r="P206" s="49"/>
      <c r="Q206" s="49"/>
      <c r="R206" s="15">
        <f t="shared" si="16"/>
        <v>0.8625</v>
      </c>
    </row>
    <row r="207" spans="1:18">
      <c r="A207" s="49">
        <v>202</v>
      </c>
      <c r="B207" s="50" t="s">
        <v>3472</v>
      </c>
      <c r="C207" s="50" t="s">
        <v>3591</v>
      </c>
      <c r="D207" s="50" t="s">
        <v>3787</v>
      </c>
      <c r="E207" s="50" t="s">
        <v>3788</v>
      </c>
      <c r="F207" s="53">
        <v>0</v>
      </c>
      <c r="G207" s="53">
        <v>2400</v>
      </c>
      <c r="H207" s="57">
        <v>2.496</v>
      </c>
      <c r="I207" s="49"/>
      <c r="J207" s="50"/>
      <c r="K207" s="56">
        <v>4</v>
      </c>
      <c r="L207" s="49"/>
      <c r="M207" s="49"/>
      <c r="N207" s="49">
        <v>4</v>
      </c>
      <c r="O207" s="49"/>
      <c r="P207" s="49"/>
      <c r="Q207" s="49"/>
      <c r="R207" s="15">
        <f t="shared" si="16"/>
        <v>0.654</v>
      </c>
    </row>
    <row r="208" spans="1:18">
      <c r="A208" s="49">
        <v>203</v>
      </c>
      <c r="B208" s="50" t="s">
        <v>3472</v>
      </c>
      <c r="C208" s="50" t="s">
        <v>3591</v>
      </c>
      <c r="D208" s="50" t="s">
        <v>3789</v>
      </c>
      <c r="E208" s="50" t="s">
        <v>3790</v>
      </c>
      <c r="F208" s="53">
        <v>0</v>
      </c>
      <c r="G208" s="53">
        <v>1300</v>
      </c>
      <c r="H208" s="57">
        <v>1.321</v>
      </c>
      <c r="I208" s="49"/>
      <c r="J208" s="50"/>
      <c r="K208" s="56">
        <v>2</v>
      </c>
      <c r="L208" s="49"/>
      <c r="M208" s="49"/>
      <c r="N208" s="49">
        <v>4</v>
      </c>
      <c r="O208" s="49"/>
      <c r="P208" s="49"/>
      <c r="Q208" s="49"/>
      <c r="R208" s="15">
        <f t="shared" si="16"/>
        <v>0.357</v>
      </c>
    </row>
    <row r="209" spans="1:18">
      <c r="A209" s="49">
        <v>204</v>
      </c>
      <c r="B209" s="50" t="s">
        <v>3472</v>
      </c>
      <c r="C209" s="50" t="s">
        <v>3591</v>
      </c>
      <c r="D209" s="50" t="s">
        <v>3791</v>
      </c>
      <c r="E209" s="50" t="s">
        <v>3792</v>
      </c>
      <c r="F209" s="53">
        <v>0</v>
      </c>
      <c r="G209" s="53">
        <v>1800</v>
      </c>
      <c r="H209" s="57">
        <v>1.85</v>
      </c>
      <c r="I209" s="49"/>
      <c r="J209" s="50"/>
      <c r="K209" s="56">
        <v>2</v>
      </c>
      <c r="L209" s="49"/>
      <c r="M209" s="49"/>
      <c r="N209" s="49">
        <v>4</v>
      </c>
      <c r="O209" s="49"/>
      <c r="P209" s="49"/>
      <c r="Q209" s="49"/>
      <c r="R209" s="15">
        <f t="shared" si="16"/>
        <v>0.357</v>
      </c>
    </row>
    <row r="210" spans="1:18">
      <c r="A210" s="49">
        <v>205</v>
      </c>
      <c r="B210" s="50" t="s">
        <v>3472</v>
      </c>
      <c r="C210" s="50" t="s">
        <v>3591</v>
      </c>
      <c r="D210" s="50" t="s">
        <v>3793</v>
      </c>
      <c r="E210" s="50" t="s">
        <v>3794</v>
      </c>
      <c r="F210" s="50" t="s">
        <v>100</v>
      </c>
      <c r="G210" s="50" t="s">
        <v>124</v>
      </c>
      <c r="H210" s="57">
        <v>3</v>
      </c>
      <c r="I210" s="49">
        <v>30</v>
      </c>
      <c r="J210" s="50"/>
      <c r="K210" s="56">
        <v>6</v>
      </c>
      <c r="L210" s="49"/>
      <c r="M210" s="49"/>
      <c r="N210" s="49">
        <v>4</v>
      </c>
      <c r="O210" s="49">
        <v>6</v>
      </c>
      <c r="P210" s="49"/>
      <c r="Q210" s="49"/>
      <c r="R210" s="15">
        <f t="shared" si="16"/>
        <v>1.446</v>
      </c>
    </row>
    <row r="211" spans="1:18">
      <c r="A211" s="49">
        <v>206</v>
      </c>
      <c r="B211" s="50" t="s">
        <v>3472</v>
      </c>
      <c r="C211" s="50" t="s">
        <v>3591</v>
      </c>
      <c r="D211" s="50" t="s">
        <v>3795</v>
      </c>
      <c r="E211" s="50" t="s">
        <v>3796</v>
      </c>
      <c r="F211" s="50" t="s">
        <v>100</v>
      </c>
      <c r="G211" s="50" t="s">
        <v>124</v>
      </c>
      <c r="H211" s="57">
        <v>3</v>
      </c>
      <c r="I211" s="49"/>
      <c r="J211" s="50"/>
      <c r="K211" s="56">
        <v>10</v>
      </c>
      <c r="L211" s="49"/>
      <c r="M211" s="49"/>
      <c r="N211" s="49">
        <v>8</v>
      </c>
      <c r="O211" s="49">
        <v>12</v>
      </c>
      <c r="P211" s="49"/>
      <c r="Q211" s="49"/>
      <c r="R211" s="15">
        <f t="shared" si="16"/>
        <v>1.725</v>
      </c>
    </row>
    <row r="212" spans="1:18">
      <c r="A212" s="49">
        <v>207</v>
      </c>
      <c r="B212" s="50" t="s">
        <v>3472</v>
      </c>
      <c r="C212" s="50" t="s">
        <v>3591</v>
      </c>
      <c r="D212" s="50" t="s">
        <v>3797</v>
      </c>
      <c r="E212" s="50" t="s">
        <v>3798</v>
      </c>
      <c r="F212" s="50" t="s">
        <v>100</v>
      </c>
      <c r="G212" s="50" t="s">
        <v>124</v>
      </c>
      <c r="H212" s="57">
        <v>3</v>
      </c>
      <c r="I212" s="49"/>
      <c r="J212" s="50"/>
      <c r="K212" s="56">
        <v>6</v>
      </c>
      <c r="L212" s="49"/>
      <c r="M212" s="49"/>
      <c r="N212" s="49">
        <v>6</v>
      </c>
      <c r="O212" s="49"/>
      <c r="P212" s="49"/>
      <c r="Q212" s="49"/>
      <c r="R212" s="15">
        <f t="shared" si="16"/>
        <v>0.981</v>
      </c>
    </row>
    <row r="213" spans="1:18">
      <c r="A213" s="49">
        <v>208</v>
      </c>
      <c r="B213" s="50" t="s">
        <v>3472</v>
      </c>
      <c r="C213" s="50" t="s">
        <v>3591</v>
      </c>
      <c r="D213" s="50" t="s">
        <v>3799</v>
      </c>
      <c r="E213" s="50" t="s">
        <v>3800</v>
      </c>
      <c r="F213" s="50" t="s">
        <v>100</v>
      </c>
      <c r="G213" s="50" t="s">
        <v>124</v>
      </c>
      <c r="H213" s="57">
        <v>3</v>
      </c>
      <c r="I213" s="49">
        <v>200</v>
      </c>
      <c r="J213" s="50"/>
      <c r="K213" s="56">
        <v>4</v>
      </c>
      <c r="L213" s="49"/>
      <c r="M213" s="49"/>
      <c r="N213" s="49">
        <v>18</v>
      </c>
      <c r="O213" s="49"/>
      <c r="P213" s="49"/>
      <c r="Q213" s="49"/>
      <c r="R213" s="15">
        <f t="shared" si="16"/>
        <v>3.764</v>
      </c>
    </row>
    <row r="214" spans="1:18">
      <c r="A214" s="49">
        <v>209</v>
      </c>
      <c r="B214" s="50" t="s">
        <v>3472</v>
      </c>
      <c r="C214" s="50" t="s">
        <v>3591</v>
      </c>
      <c r="D214" s="50" t="s">
        <v>3801</v>
      </c>
      <c r="E214" s="50" t="s">
        <v>3802</v>
      </c>
      <c r="F214" s="50" t="s">
        <v>100</v>
      </c>
      <c r="G214" s="50" t="s">
        <v>124</v>
      </c>
      <c r="H214" s="57">
        <v>3</v>
      </c>
      <c r="I214" s="49"/>
      <c r="J214" s="50"/>
      <c r="K214" s="56">
        <v>2</v>
      </c>
      <c r="L214" s="49"/>
      <c r="M214" s="49"/>
      <c r="N214" s="49">
        <v>10</v>
      </c>
      <c r="O214" s="49"/>
      <c r="P214" s="49"/>
      <c r="Q214" s="49"/>
      <c r="R214" s="15">
        <f t="shared" si="16"/>
        <v>0.447</v>
      </c>
    </row>
    <row r="215" spans="1:18">
      <c r="A215" s="49">
        <v>210</v>
      </c>
      <c r="B215" s="50" t="s">
        <v>3472</v>
      </c>
      <c r="C215" s="50" t="s">
        <v>3591</v>
      </c>
      <c r="D215" s="50" t="s">
        <v>3803</v>
      </c>
      <c r="E215" s="50" t="s">
        <v>798</v>
      </c>
      <c r="F215" s="50" t="s">
        <v>100</v>
      </c>
      <c r="G215" s="50" t="s">
        <v>124</v>
      </c>
      <c r="H215" s="57">
        <v>3</v>
      </c>
      <c r="I215" s="49"/>
      <c r="J215" s="50"/>
      <c r="K215" s="56">
        <v>5</v>
      </c>
      <c r="L215" s="49"/>
      <c r="M215" s="49"/>
      <c r="N215" s="49">
        <v>18</v>
      </c>
      <c r="O215" s="49"/>
      <c r="P215" s="49"/>
      <c r="Q215" s="49"/>
      <c r="R215" s="15">
        <f t="shared" si="16"/>
        <v>1.0125</v>
      </c>
    </row>
    <row r="216" spans="1:18">
      <c r="A216" s="49">
        <v>211</v>
      </c>
      <c r="B216" s="50" t="s">
        <v>3472</v>
      </c>
      <c r="C216" s="50" t="s">
        <v>3591</v>
      </c>
      <c r="D216" s="50" t="s">
        <v>3804</v>
      </c>
      <c r="E216" s="50" t="s">
        <v>3805</v>
      </c>
      <c r="F216" s="53">
        <v>0</v>
      </c>
      <c r="G216" s="53">
        <v>3000</v>
      </c>
      <c r="H216" s="57">
        <v>3</v>
      </c>
      <c r="I216" s="49"/>
      <c r="J216" s="50"/>
      <c r="K216" s="56">
        <v>3</v>
      </c>
      <c r="L216" s="49"/>
      <c r="M216" s="49"/>
      <c r="N216" s="49">
        <v>12</v>
      </c>
      <c r="O216" s="49"/>
      <c r="P216" s="49"/>
      <c r="Q216" s="49"/>
      <c r="R216" s="15">
        <f t="shared" si="16"/>
        <v>0.6255</v>
      </c>
    </row>
    <row r="217" spans="1:18">
      <c r="A217" s="49">
        <v>212</v>
      </c>
      <c r="B217" s="50" t="s">
        <v>3472</v>
      </c>
      <c r="C217" s="50" t="s">
        <v>3591</v>
      </c>
      <c r="D217" s="50" t="s">
        <v>3804</v>
      </c>
      <c r="E217" s="50" t="s">
        <v>3805</v>
      </c>
      <c r="F217" s="53">
        <v>3000</v>
      </c>
      <c r="G217" s="53">
        <v>4400</v>
      </c>
      <c r="H217" s="57">
        <v>1.414</v>
      </c>
      <c r="I217" s="49"/>
      <c r="J217" s="50"/>
      <c r="K217" s="56">
        <v>3</v>
      </c>
      <c r="L217" s="49"/>
      <c r="M217" s="49"/>
      <c r="N217" s="49"/>
      <c r="O217" s="49"/>
      <c r="P217" s="49"/>
      <c r="Q217" s="49"/>
      <c r="R217" s="15">
        <f t="shared" si="16"/>
        <v>0.4455</v>
      </c>
    </row>
    <row r="218" spans="1:18">
      <c r="A218" s="49">
        <v>213</v>
      </c>
      <c r="B218" s="50" t="s">
        <v>3472</v>
      </c>
      <c r="C218" s="50" t="s">
        <v>3591</v>
      </c>
      <c r="D218" s="50" t="s">
        <v>3806</v>
      </c>
      <c r="E218" s="50" t="s">
        <v>3807</v>
      </c>
      <c r="F218" s="53">
        <v>0</v>
      </c>
      <c r="G218" s="53">
        <v>2300</v>
      </c>
      <c r="H218" s="57">
        <v>2.333</v>
      </c>
      <c r="I218" s="49"/>
      <c r="J218" s="50"/>
      <c r="K218" s="56">
        <v>8</v>
      </c>
      <c r="L218" s="49"/>
      <c r="M218" s="49"/>
      <c r="N218" s="49">
        <v>4</v>
      </c>
      <c r="O218" s="49"/>
      <c r="P218" s="49"/>
      <c r="Q218" s="49"/>
      <c r="R218" s="15">
        <f t="shared" si="16"/>
        <v>1.248</v>
      </c>
    </row>
    <row r="219" spans="1:18">
      <c r="A219" s="49">
        <v>214</v>
      </c>
      <c r="B219" s="50" t="s">
        <v>3472</v>
      </c>
      <c r="C219" s="50" t="s">
        <v>3591</v>
      </c>
      <c r="D219" s="50" t="s">
        <v>3808</v>
      </c>
      <c r="E219" s="50" t="s">
        <v>3809</v>
      </c>
      <c r="F219" s="53">
        <v>0</v>
      </c>
      <c r="G219" s="53">
        <v>2700</v>
      </c>
      <c r="H219" s="57">
        <v>2.751</v>
      </c>
      <c r="I219" s="49"/>
      <c r="J219" s="50"/>
      <c r="K219" s="56">
        <v>10</v>
      </c>
      <c r="L219" s="49"/>
      <c r="M219" s="49"/>
      <c r="N219" s="49">
        <v>8</v>
      </c>
      <c r="O219" s="49"/>
      <c r="P219" s="49"/>
      <c r="Q219" s="49"/>
      <c r="R219" s="15">
        <f t="shared" si="16"/>
        <v>1.605</v>
      </c>
    </row>
    <row r="220" spans="1:18">
      <c r="A220" s="49">
        <v>215</v>
      </c>
      <c r="B220" s="50" t="s">
        <v>3472</v>
      </c>
      <c r="C220" s="50" t="s">
        <v>3591</v>
      </c>
      <c r="D220" s="50" t="s">
        <v>3810</v>
      </c>
      <c r="E220" s="50" t="s">
        <v>3811</v>
      </c>
      <c r="F220" s="53">
        <v>0</v>
      </c>
      <c r="G220" s="53">
        <v>1100</v>
      </c>
      <c r="H220" s="57">
        <v>1.156</v>
      </c>
      <c r="I220" s="49"/>
      <c r="J220" s="50"/>
      <c r="K220" s="56">
        <v>3</v>
      </c>
      <c r="L220" s="49"/>
      <c r="M220" s="49"/>
      <c r="N220" s="49"/>
      <c r="O220" s="49"/>
      <c r="P220" s="49"/>
      <c r="Q220" s="49"/>
      <c r="R220" s="15">
        <f t="shared" si="16"/>
        <v>0.4455</v>
      </c>
    </row>
    <row r="221" spans="1:18">
      <c r="A221" s="49">
        <v>216</v>
      </c>
      <c r="B221" s="50" t="s">
        <v>3472</v>
      </c>
      <c r="C221" s="50" t="s">
        <v>3591</v>
      </c>
      <c r="D221" s="50" t="s">
        <v>3812</v>
      </c>
      <c r="E221" s="50" t="s">
        <v>3813</v>
      </c>
      <c r="F221" s="53">
        <v>400</v>
      </c>
      <c r="G221" s="53">
        <v>2400</v>
      </c>
      <c r="H221" s="57">
        <v>1.957</v>
      </c>
      <c r="I221" s="49">
        <v>15</v>
      </c>
      <c r="J221" s="50"/>
      <c r="K221" s="56">
        <v>8</v>
      </c>
      <c r="L221" s="49"/>
      <c r="M221" s="49"/>
      <c r="N221" s="49">
        <v>8</v>
      </c>
      <c r="O221" s="49"/>
      <c r="P221" s="49"/>
      <c r="Q221" s="49"/>
      <c r="R221" s="15">
        <f t="shared" si="16"/>
        <v>1.5255</v>
      </c>
    </row>
    <row r="222" spans="1:18">
      <c r="A222" s="49">
        <v>217</v>
      </c>
      <c r="B222" s="50" t="s">
        <v>3472</v>
      </c>
      <c r="C222" s="50" t="s">
        <v>3591</v>
      </c>
      <c r="D222" s="50" t="s">
        <v>3814</v>
      </c>
      <c r="E222" s="50" t="s">
        <v>3815</v>
      </c>
      <c r="F222" s="53">
        <v>0</v>
      </c>
      <c r="G222" s="53">
        <v>3000</v>
      </c>
      <c r="H222" s="57">
        <v>3</v>
      </c>
      <c r="I222" s="49"/>
      <c r="J222" s="50"/>
      <c r="K222" s="56">
        <v>10</v>
      </c>
      <c r="L222" s="49"/>
      <c r="M222" s="49"/>
      <c r="N222" s="49">
        <v>16</v>
      </c>
      <c r="O222" s="49"/>
      <c r="P222" s="49"/>
      <c r="Q222" s="49"/>
      <c r="R222" s="15">
        <f t="shared" si="16"/>
        <v>1.725</v>
      </c>
    </row>
    <row r="223" spans="1:18">
      <c r="A223" s="49">
        <v>218</v>
      </c>
      <c r="B223" s="50" t="s">
        <v>3472</v>
      </c>
      <c r="C223" s="50" t="s">
        <v>3591</v>
      </c>
      <c r="D223" s="50" t="s">
        <v>3814</v>
      </c>
      <c r="E223" s="50" t="s">
        <v>3815</v>
      </c>
      <c r="F223" s="53">
        <v>3000</v>
      </c>
      <c r="G223" s="53">
        <v>6000</v>
      </c>
      <c r="H223" s="57">
        <v>3</v>
      </c>
      <c r="I223" s="49"/>
      <c r="J223" s="50"/>
      <c r="K223" s="56">
        <v>10</v>
      </c>
      <c r="L223" s="49"/>
      <c r="M223" s="49"/>
      <c r="N223" s="49">
        <v>8</v>
      </c>
      <c r="O223" s="49"/>
      <c r="P223" s="49"/>
      <c r="Q223" s="49"/>
      <c r="R223" s="15">
        <f t="shared" si="16"/>
        <v>1.605</v>
      </c>
    </row>
    <row r="224" spans="1:18">
      <c r="A224" s="49">
        <v>219</v>
      </c>
      <c r="B224" s="50" t="s">
        <v>3472</v>
      </c>
      <c r="C224" s="50" t="s">
        <v>3591</v>
      </c>
      <c r="D224" s="50" t="s">
        <v>3814</v>
      </c>
      <c r="E224" s="50" t="s">
        <v>3815</v>
      </c>
      <c r="F224" s="53">
        <v>6000</v>
      </c>
      <c r="G224" s="53">
        <v>6100</v>
      </c>
      <c r="H224" s="57">
        <v>0.115</v>
      </c>
      <c r="I224" s="49"/>
      <c r="J224" s="50"/>
      <c r="K224" s="56">
        <v>1</v>
      </c>
      <c r="L224" s="49"/>
      <c r="M224" s="49"/>
      <c r="N224" s="49">
        <v>4</v>
      </c>
      <c r="O224" s="49"/>
      <c r="P224" s="49"/>
      <c r="Q224" s="49"/>
      <c r="R224" s="15">
        <f t="shared" si="16"/>
        <v>0.2085</v>
      </c>
    </row>
    <row r="225" spans="1:18">
      <c r="A225" s="49">
        <v>220</v>
      </c>
      <c r="B225" s="50" t="s">
        <v>3472</v>
      </c>
      <c r="C225" s="50" t="s">
        <v>3591</v>
      </c>
      <c r="D225" s="50" t="s">
        <v>3816</v>
      </c>
      <c r="E225" s="50" t="s">
        <v>3817</v>
      </c>
      <c r="F225" s="53">
        <v>0</v>
      </c>
      <c r="G225" s="53">
        <v>3000</v>
      </c>
      <c r="H225" s="57">
        <v>3</v>
      </c>
      <c r="I225" s="49"/>
      <c r="J225" s="50"/>
      <c r="K225" s="56">
        <v>4</v>
      </c>
      <c r="L225" s="49"/>
      <c r="M225" s="49"/>
      <c r="N225" s="49">
        <v>8</v>
      </c>
      <c r="O225" s="49"/>
      <c r="P225" s="49"/>
      <c r="Q225" s="49"/>
      <c r="R225" s="15">
        <f t="shared" si="16"/>
        <v>0.714</v>
      </c>
    </row>
    <row r="226" spans="1:18">
      <c r="A226" s="49">
        <v>221</v>
      </c>
      <c r="B226" s="50" t="s">
        <v>3472</v>
      </c>
      <c r="C226" s="50" t="s">
        <v>3591</v>
      </c>
      <c r="D226" s="50" t="s">
        <v>3816</v>
      </c>
      <c r="E226" s="50" t="s">
        <v>3817</v>
      </c>
      <c r="F226" s="53">
        <v>3000</v>
      </c>
      <c r="G226" s="53">
        <v>3900</v>
      </c>
      <c r="H226" s="57">
        <v>0.914</v>
      </c>
      <c r="I226" s="49"/>
      <c r="J226" s="50"/>
      <c r="K226" s="56">
        <v>2</v>
      </c>
      <c r="L226" s="49"/>
      <c r="M226" s="49"/>
      <c r="N226" s="49">
        <v>4</v>
      </c>
      <c r="O226" s="49"/>
      <c r="P226" s="49"/>
      <c r="Q226" s="49"/>
      <c r="R226" s="15">
        <f t="shared" si="16"/>
        <v>0.357</v>
      </c>
    </row>
    <row r="227" spans="1:18">
      <c r="A227" s="49">
        <v>222</v>
      </c>
      <c r="B227" s="50" t="s">
        <v>3472</v>
      </c>
      <c r="C227" s="50" t="s">
        <v>3591</v>
      </c>
      <c r="D227" s="50" t="s">
        <v>3818</v>
      </c>
      <c r="E227" s="50" t="s">
        <v>3819</v>
      </c>
      <c r="F227" s="53">
        <v>0</v>
      </c>
      <c r="G227" s="53">
        <v>3000</v>
      </c>
      <c r="H227" s="57">
        <v>3</v>
      </c>
      <c r="I227" s="49"/>
      <c r="J227" s="50"/>
      <c r="K227" s="56">
        <v>5</v>
      </c>
      <c r="L227" s="49"/>
      <c r="M227" s="49"/>
      <c r="N227" s="49">
        <v>4</v>
      </c>
      <c r="O227" s="49"/>
      <c r="P227" s="49"/>
      <c r="Q227" s="49"/>
      <c r="R227" s="15">
        <f t="shared" si="16"/>
        <v>0.8025</v>
      </c>
    </row>
    <row r="228" spans="1:18">
      <c r="A228" s="49">
        <v>223</v>
      </c>
      <c r="B228" s="50" t="s">
        <v>3472</v>
      </c>
      <c r="C228" s="50" t="s">
        <v>3591</v>
      </c>
      <c r="D228" s="50" t="s">
        <v>3818</v>
      </c>
      <c r="E228" s="50" t="s">
        <v>3819</v>
      </c>
      <c r="F228" s="53">
        <v>3000</v>
      </c>
      <c r="G228" s="53">
        <v>3300</v>
      </c>
      <c r="H228" s="57">
        <v>0.38</v>
      </c>
      <c r="I228" s="49"/>
      <c r="J228" s="50"/>
      <c r="K228" s="56">
        <v>3</v>
      </c>
      <c r="L228" s="49"/>
      <c r="M228" s="49"/>
      <c r="N228" s="49">
        <v>4</v>
      </c>
      <c r="O228" s="49"/>
      <c r="P228" s="49"/>
      <c r="Q228" s="49"/>
      <c r="R228" s="15">
        <f t="shared" si="16"/>
        <v>0.5055</v>
      </c>
    </row>
    <row r="229" spans="1:18">
      <c r="A229" s="49">
        <v>224</v>
      </c>
      <c r="B229" s="50" t="s">
        <v>3472</v>
      </c>
      <c r="C229" s="50" t="s">
        <v>3591</v>
      </c>
      <c r="D229" s="50" t="s">
        <v>3750</v>
      </c>
      <c r="E229" s="50" t="s">
        <v>3751</v>
      </c>
      <c r="F229" s="53">
        <v>100</v>
      </c>
      <c r="G229" s="53">
        <v>2700</v>
      </c>
      <c r="H229" s="57">
        <v>2.55</v>
      </c>
      <c r="I229" s="49"/>
      <c r="J229" s="50"/>
      <c r="K229" s="56">
        <v>4</v>
      </c>
      <c r="L229" s="49"/>
      <c r="M229" s="49"/>
      <c r="N229" s="49">
        <v>8</v>
      </c>
      <c r="O229" s="49"/>
      <c r="P229" s="49"/>
      <c r="Q229" s="49"/>
      <c r="R229" s="15">
        <f t="shared" si="16"/>
        <v>0.714</v>
      </c>
    </row>
    <row r="230" spans="1:18">
      <c r="A230" s="49">
        <v>225</v>
      </c>
      <c r="B230" s="50" t="s">
        <v>3472</v>
      </c>
      <c r="C230" s="50" t="s">
        <v>3591</v>
      </c>
      <c r="D230" s="50" t="s">
        <v>3820</v>
      </c>
      <c r="E230" s="50" t="s">
        <v>3821</v>
      </c>
      <c r="F230" s="53">
        <v>0</v>
      </c>
      <c r="G230" s="53">
        <v>1300</v>
      </c>
      <c r="H230" s="57">
        <v>1.309</v>
      </c>
      <c r="I230" s="49"/>
      <c r="J230" s="50"/>
      <c r="K230" s="56">
        <v>3</v>
      </c>
      <c r="L230" s="49"/>
      <c r="M230" s="49"/>
      <c r="N230" s="49">
        <v>4</v>
      </c>
      <c r="O230" s="49"/>
      <c r="P230" s="49"/>
      <c r="Q230" s="49"/>
      <c r="R230" s="15">
        <f t="shared" si="16"/>
        <v>0.5055</v>
      </c>
    </row>
    <row r="231" spans="1:18">
      <c r="A231" s="49">
        <v>226</v>
      </c>
      <c r="B231" s="50" t="s">
        <v>3472</v>
      </c>
      <c r="C231" s="50" t="s">
        <v>3591</v>
      </c>
      <c r="D231" s="50" t="s">
        <v>3820</v>
      </c>
      <c r="E231" s="50" t="s">
        <v>3822</v>
      </c>
      <c r="F231" s="53">
        <v>0</v>
      </c>
      <c r="G231" s="53">
        <v>1800</v>
      </c>
      <c r="H231" s="57">
        <v>1.88</v>
      </c>
      <c r="I231" s="49"/>
      <c r="J231" s="50"/>
      <c r="K231" s="56">
        <v>4</v>
      </c>
      <c r="L231" s="49"/>
      <c r="M231" s="49"/>
      <c r="N231" s="49">
        <v>8</v>
      </c>
      <c r="O231" s="49"/>
      <c r="P231" s="49"/>
      <c r="Q231" s="49"/>
      <c r="R231" s="15">
        <f t="shared" ref="R231:R262" si="17">J231*0.4461+K231*0.1485+L231*0.15*0.004+I231*0.0145+M231*0.145+N231*0.015+O231*0.01+P231*0.16+Q231*0.2</f>
        <v>0.714</v>
      </c>
    </row>
    <row r="232" spans="1:18">
      <c r="A232" s="49">
        <v>227</v>
      </c>
      <c r="B232" s="50" t="s">
        <v>3472</v>
      </c>
      <c r="C232" s="50" t="s">
        <v>3591</v>
      </c>
      <c r="D232" s="50" t="s">
        <v>3823</v>
      </c>
      <c r="E232" s="50" t="s">
        <v>3824</v>
      </c>
      <c r="F232" s="50" t="s">
        <v>3091</v>
      </c>
      <c r="G232" s="50" t="s">
        <v>1328</v>
      </c>
      <c r="H232" s="57">
        <v>2.2</v>
      </c>
      <c r="I232" s="49"/>
      <c r="J232" s="49"/>
      <c r="K232" s="56">
        <v>5</v>
      </c>
      <c r="L232" s="49"/>
      <c r="M232" s="49"/>
      <c r="N232" s="49">
        <v>4</v>
      </c>
      <c r="O232" s="49"/>
      <c r="P232" s="49"/>
      <c r="Q232" s="49"/>
      <c r="R232" s="15">
        <f t="shared" si="17"/>
        <v>0.8025</v>
      </c>
    </row>
    <row r="233" spans="1:18">
      <c r="A233" s="49">
        <v>228</v>
      </c>
      <c r="B233" s="50" t="s">
        <v>3472</v>
      </c>
      <c r="C233" s="50" t="s">
        <v>3591</v>
      </c>
      <c r="D233" s="50" t="s">
        <v>3825</v>
      </c>
      <c r="E233" s="50" t="s">
        <v>3826</v>
      </c>
      <c r="F233" s="50" t="s">
        <v>100</v>
      </c>
      <c r="G233" s="50" t="s">
        <v>351</v>
      </c>
      <c r="H233" s="57">
        <v>2.35</v>
      </c>
      <c r="I233" s="49"/>
      <c r="J233" s="49"/>
      <c r="K233" s="56">
        <v>11</v>
      </c>
      <c r="L233" s="49"/>
      <c r="M233" s="49"/>
      <c r="N233" s="49"/>
      <c r="O233" s="49"/>
      <c r="P233" s="49"/>
      <c r="Q233" s="49"/>
      <c r="R233" s="15">
        <f t="shared" si="17"/>
        <v>1.6335</v>
      </c>
    </row>
    <row r="234" spans="1:18">
      <c r="A234" s="49">
        <v>229</v>
      </c>
      <c r="B234" s="50" t="s">
        <v>3472</v>
      </c>
      <c r="C234" s="50" t="s">
        <v>3591</v>
      </c>
      <c r="D234" s="50" t="s">
        <v>3825</v>
      </c>
      <c r="E234" s="50" t="s">
        <v>3826</v>
      </c>
      <c r="F234" s="50" t="s">
        <v>1340</v>
      </c>
      <c r="G234" s="50" t="s">
        <v>211</v>
      </c>
      <c r="H234" s="57">
        <v>0.9</v>
      </c>
      <c r="I234" s="49"/>
      <c r="J234" s="49"/>
      <c r="K234" s="56">
        <v>8</v>
      </c>
      <c r="L234" s="49"/>
      <c r="M234" s="49"/>
      <c r="N234" s="49"/>
      <c r="O234" s="49"/>
      <c r="P234" s="49"/>
      <c r="Q234" s="49"/>
      <c r="R234" s="15">
        <f t="shared" si="17"/>
        <v>1.188</v>
      </c>
    </row>
    <row r="235" spans="1:18">
      <c r="A235" s="49">
        <v>230</v>
      </c>
      <c r="B235" s="50" t="s">
        <v>3472</v>
      </c>
      <c r="C235" s="50" t="s">
        <v>3591</v>
      </c>
      <c r="D235" s="50" t="s">
        <v>3827</v>
      </c>
      <c r="E235" s="50" t="s">
        <v>3828</v>
      </c>
      <c r="F235" s="50" t="s">
        <v>100</v>
      </c>
      <c r="G235" s="50" t="s">
        <v>996</v>
      </c>
      <c r="H235" s="57">
        <v>2.9</v>
      </c>
      <c r="I235" s="49"/>
      <c r="J235" s="49"/>
      <c r="K235" s="56">
        <v>23</v>
      </c>
      <c r="L235" s="49"/>
      <c r="M235" s="49"/>
      <c r="N235" s="49"/>
      <c r="O235" s="49"/>
      <c r="P235" s="49"/>
      <c r="Q235" s="49"/>
      <c r="R235" s="15">
        <f t="shared" si="17"/>
        <v>3.4155</v>
      </c>
    </row>
    <row r="236" spans="1:18">
      <c r="A236" s="49">
        <v>231</v>
      </c>
      <c r="B236" s="50" t="s">
        <v>3472</v>
      </c>
      <c r="C236" s="50" t="s">
        <v>3591</v>
      </c>
      <c r="D236" s="50" t="s">
        <v>3827</v>
      </c>
      <c r="E236" s="50" t="s">
        <v>3828</v>
      </c>
      <c r="F236" s="50" t="s">
        <v>124</v>
      </c>
      <c r="G236" s="50" t="s">
        <v>2518</v>
      </c>
      <c r="H236" s="57">
        <v>2.6</v>
      </c>
      <c r="I236" s="49"/>
      <c r="J236" s="49"/>
      <c r="K236" s="56">
        <v>12</v>
      </c>
      <c r="L236" s="49"/>
      <c r="M236" s="49"/>
      <c r="N236" s="49">
        <v>2</v>
      </c>
      <c r="O236" s="49"/>
      <c r="P236" s="49"/>
      <c r="Q236" s="49"/>
      <c r="R236" s="15">
        <f t="shared" si="17"/>
        <v>1.812</v>
      </c>
    </row>
    <row r="237" spans="1:18">
      <c r="A237" s="49">
        <v>232</v>
      </c>
      <c r="B237" s="50" t="s">
        <v>3472</v>
      </c>
      <c r="C237" s="50" t="s">
        <v>3591</v>
      </c>
      <c r="D237" s="50" t="s">
        <v>3827</v>
      </c>
      <c r="E237" s="50" t="s">
        <v>3828</v>
      </c>
      <c r="F237" s="50" t="s">
        <v>1582</v>
      </c>
      <c r="G237" s="50" t="s">
        <v>776</v>
      </c>
      <c r="H237" s="57">
        <v>3</v>
      </c>
      <c r="I237" s="49"/>
      <c r="J237" s="49"/>
      <c r="K237" s="56">
        <v>14</v>
      </c>
      <c r="L237" s="49"/>
      <c r="M237" s="49"/>
      <c r="N237" s="49"/>
      <c r="O237" s="49"/>
      <c r="P237" s="49"/>
      <c r="Q237" s="49"/>
      <c r="R237" s="15">
        <f t="shared" si="17"/>
        <v>2.079</v>
      </c>
    </row>
    <row r="238" spans="1:18">
      <c r="A238" s="49">
        <v>233</v>
      </c>
      <c r="B238" s="50" t="s">
        <v>3472</v>
      </c>
      <c r="C238" s="50" t="s">
        <v>3591</v>
      </c>
      <c r="D238" s="50" t="s">
        <v>3827</v>
      </c>
      <c r="E238" s="50" t="s">
        <v>3828</v>
      </c>
      <c r="F238" s="50" t="s">
        <v>777</v>
      </c>
      <c r="G238" s="50" t="s">
        <v>1555</v>
      </c>
      <c r="H238" s="57">
        <v>2.2</v>
      </c>
      <c r="I238" s="49"/>
      <c r="J238" s="49"/>
      <c r="K238" s="56">
        <v>7</v>
      </c>
      <c r="L238" s="49"/>
      <c r="M238" s="49"/>
      <c r="N238" s="49"/>
      <c r="O238" s="49"/>
      <c r="P238" s="49"/>
      <c r="Q238" s="49"/>
      <c r="R238" s="15">
        <f t="shared" si="17"/>
        <v>1.0395</v>
      </c>
    </row>
    <row r="239" spans="1:18">
      <c r="A239" s="49">
        <v>234</v>
      </c>
      <c r="B239" s="50" t="s">
        <v>3472</v>
      </c>
      <c r="C239" s="50" t="s">
        <v>3591</v>
      </c>
      <c r="D239" s="50" t="s">
        <v>3829</v>
      </c>
      <c r="E239" s="50" t="s">
        <v>3830</v>
      </c>
      <c r="F239" s="50" t="s">
        <v>100</v>
      </c>
      <c r="G239" s="50" t="s">
        <v>124</v>
      </c>
      <c r="H239" s="57">
        <v>3</v>
      </c>
      <c r="I239" s="49"/>
      <c r="J239" s="49"/>
      <c r="K239" s="56">
        <v>18</v>
      </c>
      <c r="L239" s="49"/>
      <c r="M239" s="49"/>
      <c r="N239" s="49"/>
      <c r="O239" s="49"/>
      <c r="P239" s="49"/>
      <c r="Q239" s="49"/>
      <c r="R239" s="15">
        <f t="shared" si="17"/>
        <v>2.673</v>
      </c>
    </row>
    <row r="240" spans="1:18">
      <c r="A240" s="49">
        <v>235</v>
      </c>
      <c r="B240" s="50" t="s">
        <v>3472</v>
      </c>
      <c r="C240" s="50" t="s">
        <v>3591</v>
      </c>
      <c r="D240" s="50" t="s">
        <v>3829</v>
      </c>
      <c r="E240" s="50" t="s">
        <v>3830</v>
      </c>
      <c r="F240" s="50" t="s">
        <v>1574</v>
      </c>
      <c r="G240" s="50" t="s">
        <v>1341</v>
      </c>
      <c r="H240" s="57">
        <v>1.4</v>
      </c>
      <c r="I240" s="49"/>
      <c r="J240" s="49"/>
      <c r="K240" s="56">
        <v>7</v>
      </c>
      <c r="L240" s="49"/>
      <c r="M240" s="49"/>
      <c r="N240" s="49"/>
      <c r="O240" s="49"/>
      <c r="P240" s="49"/>
      <c r="Q240" s="49"/>
      <c r="R240" s="15">
        <f t="shared" si="17"/>
        <v>1.0395</v>
      </c>
    </row>
    <row r="241" spans="1:18">
      <c r="A241" s="49">
        <v>236</v>
      </c>
      <c r="B241" s="50" t="s">
        <v>3472</v>
      </c>
      <c r="C241" s="50" t="s">
        <v>3591</v>
      </c>
      <c r="D241" s="50" t="s">
        <v>3831</v>
      </c>
      <c r="E241" s="50" t="s">
        <v>3832</v>
      </c>
      <c r="F241" s="50" t="s">
        <v>100</v>
      </c>
      <c r="G241" s="50" t="s">
        <v>124</v>
      </c>
      <c r="H241" s="57">
        <v>3</v>
      </c>
      <c r="I241" s="49"/>
      <c r="J241" s="49"/>
      <c r="K241" s="56">
        <v>13</v>
      </c>
      <c r="L241" s="49"/>
      <c r="M241" s="49"/>
      <c r="N241" s="49"/>
      <c r="O241" s="49"/>
      <c r="P241" s="49"/>
      <c r="Q241" s="49"/>
      <c r="R241" s="15">
        <f t="shared" si="17"/>
        <v>1.9305</v>
      </c>
    </row>
    <row r="242" spans="1:18">
      <c r="A242" s="49">
        <v>237</v>
      </c>
      <c r="B242" s="50" t="s">
        <v>3472</v>
      </c>
      <c r="C242" s="50" t="s">
        <v>3591</v>
      </c>
      <c r="D242" s="50" t="s">
        <v>3831</v>
      </c>
      <c r="E242" s="50" t="s">
        <v>3832</v>
      </c>
      <c r="F242" s="50" t="s">
        <v>1340</v>
      </c>
      <c r="G242" s="50" t="s">
        <v>1574</v>
      </c>
      <c r="H242" s="57">
        <v>2.3</v>
      </c>
      <c r="I242" s="49"/>
      <c r="J242" s="49"/>
      <c r="K242" s="56">
        <v>11</v>
      </c>
      <c r="L242" s="49"/>
      <c r="M242" s="49"/>
      <c r="N242" s="49">
        <v>2</v>
      </c>
      <c r="O242" s="49"/>
      <c r="P242" s="49"/>
      <c r="Q242" s="49"/>
      <c r="R242" s="15">
        <f t="shared" si="17"/>
        <v>1.6635</v>
      </c>
    </row>
    <row r="243" spans="1:18">
      <c r="A243" s="49">
        <v>238</v>
      </c>
      <c r="B243" s="50" t="s">
        <v>3472</v>
      </c>
      <c r="C243" s="50" t="s">
        <v>3591</v>
      </c>
      <c r="D243" s="50" t="s">
        <v>3833</v>
      </c>
      <c r="E243" s="50" t="s">
        <v>3834</v>
      </c>
      <c r="F243" s="53">
        <v>0</v>
      </c>
      <c r="G243" s="53">
        <v>900</v>
      </c>
      <c r="H243" s="57">
        <v>0.9</v>
      </c>
      <c r="I243" s="49">
        <v>150</v>
      </c>
      <c r="J243" s="50"/>
      <c r="K243" s="56">
        <v>2</v>
      </c>
      <c r="L243" s="49"/>
      <c r="M243" s="49"/>
      <c r="N243" s="49">
        <v>4</v>
      </c>
      <c r="O243" s="49"/>
      <c r="P243" s="49"/>
      <c r="Q243" s="49"/>
      <c r="R243" s="15">
        <f t="shared" si="17"/>
        <v>2.532</v>
      </c>
    </row>
    <row r="244" spans="1:18">
      <c r="A244" s="49">
        <v>239</v>
      </c>
      <c r="B244" s="50" t="s">
        <v>3472</v>
      </c>
      <c r="C244" s="50" t="s">
        <v>3591</v>
      </c>
      <c r="D244" s="50" t="s">
        <v>3835</v>
      </c>
      <c r="E244" s="50" t="s">
        <v>3836</v>
      </c>
      <c r="F244" s="53">
        <v>0</v>
      </c>
      <c r="G244" s="53">
        <v>2500</v>
      </c>
      <c r="H244" s="57">
        <v>2.5</v>
      </c>
      <c r="I244" s="49"/>
      <c r="J244" s="50"/>
      <c r="K244" s="56">
        <v>5</v>
      </c>
      <c r="L244" s="49"/>
      <c r="M244" s="49"/>
      <c r="N244" s="49">
        <v>8</v>
      </c>
      <c r="O244" s="49"/>
      <c r="P244" s="49"/>
      <c r="Q244" s="49"/>
      <c r="R244" s="15">
        <f t="shared" si="17"/>
        <v>0.8625</v>
      </c>
    </row>
    <row r="245" spans="1:18">
      <c r="A245" s="49">
        <v>240</v>
      </c>
      <c r="B245" s="50" t="s">
        <v>3472</v>
      </c>
      <c r="C245" s="50" t="s">
        <v>3591</v>
      </c>
      <c r="D245" s="50" t="s">
        <v>3837</v>
      </c>
      <c r="E245" s="50" t="s">
        <v>452</v>
      </c>
      <c r="F245" s="53">
        <v>0</v>
      </c>
      <c r="G245" s="53">
        <v>1200</v>
      </c>
      <c r="H245" s="57">
        <v>1.24</v>
      </c>
      <c r="I245" s="49">
        <v>40</v>
      </c>
      <c r="J245" s="50"/>
      <c r="K245" s="56">
        <v>3</v>
      </c>
      <c r="L245" s="49"/>
      <c r="M245" s="49"/>
      <c r="N245" s="49">
        <v>4</v>
      </c>
      <c r="O245" s="49"/>
      <c r="P245" s="49"/>
      <c r="Q245" s="49"/>
      <c r="R245" s="15">
        <f t="shared" si="17"/>
        <v>1.0855</v>
      </c>
    </row>
    <row r="246" spans="1:18">
      <c r="A246" s="49">
        <v>241</v>
      </c>
      <c r="B246" s="50" t="s">
        <v>3472</v>
      </c>
      <c r="C246" s="50" t="s">
        <v>3591</v>
      </c>
      <c r="D246" s="50" t="s">
        <v>3838</v>
      </c>
      <c r="E246" s="50" t="s">
        <v>3839</v>
      </c>
      <c r="F246" s="53">
        <v>0</v>
      </c>
      <c r="G246" s="53">
        <v>1200</v>
      </c>
      <c r="H246" s="57">
        <v>1.258</v>
      </c>
      <c r="I246" s="49"/>
      <c r="J246" s="50"/>
      <c r="K246" s="56">
        <v>4</v>
      </c>
      <c r="L246" s="49"/>
      <c r="M246" s="49"/>
      <c r="N246" s="49">
        <v>8</v>
      </c>
      <c r="O246" s="49"/>
      <c r="P246" s="49"/>
      <c r="Q246" s="49"/>
      <c r="R246" s="15">
        <f t="shared" si="17"/>
        <v>0.714</v>
      </c>
    </row>
    <row r="247" spans="1:18">
      <c r="A247" s="49">
        <v>242</v>
      </c>
      <c r="B247" s="50" t="s">
        <v>3472</v>
      </c>
      <c r="C247" s="50" t="s">
        <v>3591</v>
      </c>
      <c r="D247" s="50" t="s">
        <v>3840</v>
      </c>
      <c r="E247" s="50" t="s">
        <v>3841</v>
      </c>
      <c r="F247" s="53">
        <v>0</v>
      </c>
      <c r="G247" s="53">
        <v>1200</v>
      </c>
      <c r="H247" s="57">
        <v>1.215</v>
      </c>
      <c r="I247" s="49"/>
      <c r="J247" s="50"/>
      <c r="K247" s="56">
        <v>4</v>
      </c>
      <c r="L247" s="49"/>
      <c r="M247" s="49"/>
      <c r="N247" s="49">
        <v>8</v>
      </c>
      <c r="O247" s="49"/>
      <c r="P247" s="49"/>
      <c r="Q247" s="49"/>
      <c r="R247" s="15">
        <f t="shared" si="17"/>
        <v>0.714</v>
      </c>
    </row>
    <row r="248" spans="1:18">
      <c r="A248" s="49">
        <v>243</v>
      </c>
      <c r="B248" s="50" t="s">
        <v>3472</v>
      </c>
      <c r="C248" s="50" t="s">
        <v>3591</v>
      </c>
      <c r="D248" s="50" t="s">
        <v>3842</v>
      </c>
      <c r="E248" s="50" t="s">
        <v>3843</v>
      </c>
      <c r="F248" s="53">
        <v>0</v>
      </c>
      <c r="G248" s="53">
        <v>3000</v>
      </c>
      <c r="H248" s="57">
        <v>3</v>
      </c>
      <c r="I248" s="49"/>
      <c r="J248" s="50"/>
      <c r="K248" s="56">
        <v>7</v>
      </c>
      <c r="L248" s="49"/>
      <c r="M248" s="49"/>
      <c r="N248" s="49">
        <v>4</v>
      </c>
      <c r="O248" s="49"/>
      <c r="P248" s="49"/>
      <c r="Q248" s="49"/>
      <c r="R248" s="15">
        <f t="shared" si="17"/>
        <v>1.0995</v>
      </c>
    </row>
    <row r="249" spans="1:18">
      <c r="A249" s="49">
        <v>244</v>
      </c>
      <c r="B249" s="50" t="s">
        <v>3472</v>
      </c>
      <c r="C249" s="50" t="s">
        <v>3591</v>
      </c>
      <c r="D249" s="50" t="s">
        <v>3842</v>
      </c>
      <c r="E249" s="50" t="s">
        <v>3843</v>
      </c>
      <c r="F249" s="53">
        <v>3000</v>
      </c>
      <c r="G249" s="53">
        <v>3600</v>
      </c>
      <c r="H249" s="57">
        <v>0.605</v>
      </c>
      <c r="I249" s="49"/>
      <c r="J249" s="50"/>
      <c r="K249" s="56">
        <v>2</v>
      </c>
      <c r="L249" s="49"/>
      <c r="M249" s="49"/>
      <c r="N249" s="49"/>
      <c r="O249" s="49"/>
      <c r="P249" s="49"/>
      <c r="Q249" s="49"/>
      <c r="R249" s="15">
        <f t="shared" si="17"/>
        <v>0.297</v>
      </c>
    </row>
    <row r="250" spans="1:18">
      <c r="A250" s="49">
        <v>245</v>
      </c>
      <c r="B250" s="50" t="s">
        <v>3472</v>
      </c>
      <c r="C250" s="50" t="s">
        <v>3591</v>
      </c>
      <c r="D250" s="50" t="s">
        <v>3844</v>
      </c>
      <c r="E250" s="50" t="s">
        <v>2159</v>
      </c>
      <c r="F250" s="53">
        <v>0</v>
      </c>
      <c r="G250" s="53">
        <v>2700</v>
      </c>
      <c r="H250" s="57">
        <v>2.701</v>
      </c>
      <c r="I250" s="49"/>
      <c r="J250" s="50"/>
      <c r="K250" s="56">
        <v>7</v>
      </c>
      <c r="L250" s="49"/>
      <c r="M250" s="49"/>
      <c r="N250" s="49">
        <v>4</v>
      </c>
      <c r="O250" s="49"/>
      <c r="P250" s="49"/>
      <c r="Q250" s="49"/>
      <c r="R250" s="15">
        <f t="shared" si="17"/>
        <v>1.0995</v>
      </c>
    </row>
    <row r="251" spans="1:18">
      <c r="A251" s="49">
        <v>246</v>
      </c>
      <c r="B251" s="50" t="s">
        <v>3472</v>
      </c>
      <c r="C251" s="50" t="s">
        <v>3591</v>
      </c>
      <c r="D251" s="50" t="s">
        <v>3845</v>
      </c>
      <c r="E251" s="50" t="s">
        <v>3846</v>
      </c>
      <c r="F251" s="53">
        <v>0</v>
      </c>
      <c r="G251" s="53">
        <v>1800</v>
      </c>
      <c r="H251" s="57">
        <v>1.856</v>
      </c>
      <c r="I251" s="49"/>
      <c r="J251" s="50"/>
      <c r="K251" s="56">
        <v>2</v>
      </c>
      <c r="L251" s="49"/>
      <c r="M251" s="49"/>
      <c r="N251" s="49">
        <v>8</v>
      </c>
      <c r="O251" s="49"/>
      <c r="P251" s="49"/>
      <c r="Q251" s="49"/>
      <c r="R251" s="15">
        <f t="shared" si="17"/>
        <v>0.417</v>
      </c>
    </row>
    <row r="252" spans="1:18">
      <c r="A252" s="49">
        <v>247</v>
      </c>
      <c r="B252" s="50" t="s">
        <v>3472</v>
      </c>
      <c r="C252" s="50" t="s">
        <v>3591</v>
      </c>
      <c r="D252" s="50" t="s">
        <v>3847</v>
      </c>
      <c r="E252" s="50" t="s">
        <v>3848</v>
      </c>
      <c r="F252" s="53">
        <v>0</v>
      </c>
      <c r="G252" s="53">
        <v>1000</v>
      </c>
      <c r="H252" s="57">
        <v>1.088</v>
      </c>
      <c r="I252" s="49"/>
      <c r="J252" s="50"/>
      <c r="K252" s="56">
        <v>4</v>
      </c>
      <c r="L252" s="49"/>
      <c r="M252" s="49"/>
      <c r="N252" s="49">
        <v>8</v>
      </c>
      <c r="O252" s="49"/>
      <c r="P252" s="49"/>
      <c r="Q252" s="49"/>
      <c r="R252" s="15">
        <f t="shared" si="17"/>
        <v>0.714</v>
      </c>
    </row>
    <row r="253" spans="1:18">
      <c r="A253" s="49">
        <v>248</v>
      </c>
      <c r="B253" s="50" t="s">
        <v>3472</v>
      </c>
      <c r="C253" s="50" t="s">
        <v>3591</v>
      </c>
      <c r="D253" s="50" t="s">
        <v>3849</v>
      </c>
      <c r="E253" s="50" t="s">
        <v>3850</v>
      </c>
      <c r="F253" s="53">
        <v>0</v>
      </c>
      <c r="G253" s="53">
        <v>2400</v>
      </c>
      <c r="H253" s="57">
        <v>2.418</v>
      </c>
      <c r="I253" s="49"/>
      <c r="J253" s="50"/>
      <c r="K253" s="56">
        <v>4</v>
      </c>
      <c r="L253" s="49"/>
      <c r="M253" s="49"/>
      <c r="N253" s="49">
        <v>8</v>
      </c>
      <c r="O253" s="49"/>
      <c r="P253" s="49"/>
      <c r="Q253" s="49"/>
      <c r="R253" s="15">
        <f t="shared" si="17"/>
        <v>0.714</v>
      </c>
    </row>
    <row r="254" spans="1:18">
      <c r="A254" s="49">
        <v>249</v>
      </c>
      <c r="B254" s="50" t="s">
        <v>3472</v>
      </c>
      <c r="C254" s="50" t="s">
        <v>3591</v>
      </c>
      <c r="D254" s="50" t="s">
        <v>3851</v>
      </c>
      <c r="E254" s="50" t="s">
        <v>3852</v>
      </c>
      <c r="F254" s="53">
        <v>0</v>
      </c>
      <c r="G254" s="53">
        <v>3000</v>
      </c>
      <c r="H254" s="57">
        <v>1.774</v>
      </c>
      <c r="I254" s="49"/>
      <c r="J254" s="50"/>
      <c r="K254" s="56">
        <v>4</v>
      </c>
      <c r="L254" s="49"/>
      <c r="M254" s="49"/>
      <c r="N254" s="49">
        <v>4</v>
      </c>
      <c r="O254" s="49"/>
      <c r="P254" s="49"/>
      <c r="Q254" s="49"/>
      <c r="R254" s="15">
        <f t="shared" si="17"/>
        <v>0.654</v>
      </c>
    </row>
    <row r="255" spans="1:18">
      <c r="A255" s="49">
        <v>250</v>
      </c>
      <c r="B255" s="50" t="s">
        <v>3472</v>
      </c>
      <c r="C255" s="50" t="s">
        <v>3591</v>
      </c>
      <c r="D255" s="50" t="s">
        <v>3853</v>
      </c>
      <c r="E255" s="50" t="s">
        <v>3852</v>
      </c>
      <c r="F255" s="53">
        <v>3000</v>
      </c>
      <c r="G255" s="53">
        <v>3900</v>
      </c>
      <c r="H255" s="57">
        <v>0.997</v>
      </c>
      <c r="I255" s="49"/>
      <c r="J255" s="50"/>
      <c r="K255" s="56">
        <v>2</v>
      </c>
      <c r="L255" s="49"/>
      <c r="M255" s="49"/>
      <c r="N255" s="49">
        <v>4</v>
      </c>
      <c r="O255" s="49"/>
      <c r="P255" s="49"/>
      <c r="Q255" s="49"/>
      <c r="R255" s="15">
        <f t="shared" si="17"/>
        <v>0.357</v>
      </c>
    </row>
    <row r="256" spans="1:18">
      <c r="A256" s="49">
        <v>251</v>
      </c>
      <c r="B256" s="50" t="s">
        <v>3472</v>
      </c>
      <c r="C256" s="50" t="s">
        <v>3591</v>
      </c>
      <c r="D256" s="50" t="s">
        <v>3854</v>
      </c>
      <c r="E256" s="50" t="s">
        <v>3855</v>
      </c>
      <c r="F256" s="53">
        <v>0</v>
      </c>
      <c r="G256" s="53">
        <v>2600</v>
      </c>
      <c r="H256" s="57">
        <v>2.654</v>
      </c>
      <c r="I256" s="49"/>
      <c r="J256" s="50"/>
      <c r="K256" s="56">
        <v>3</v>
      </c>
      <c r="L256" s="49"/>
      <c r="M256" s="49"/>
      <c r="N256" s="49">
        <v>4</v>
      </c>
      <c r="O256" s="49"/>
      <c r="P256" s="49"/>
      <c r="Q256" s="49"/>
      <c r="R256" s="15">
        <f t="shared" si="17"/>
        <v>0.5055</v>
      </c>
    </row>
    <row r="257" spans="1:18">
      <c r="A257" s="49">
        <v>252</v>
      </c>
      <c r="B257" s="50" t="s">
        <v>3472</v>
      </c>
      <c r="C257" s="50" t="s">
        <v>3591</v>
      </c>
      <c r="D257" s="50" t="s">
        <v>3856</v>
      </c>
      <c r="E257" s="50" t="s">
        <v>3857</v>
      </c>
      <c r="F257" s="53">
        <v>0</v>
      </c>
      <c r="G257" s="53">
        <v>2500</v>
      </c>
      <c r="H257" s="57">
        <v>2.541</v>
      </c>
      <c r="I257" s="49"/>
      <c r="J257" s="50"/>
      <c r="K257" s="56">
        <v>4</v>
      </c>
      <c r="L257" s="49"/>
      <c r="M257" s="49"/>
      <c r="N257" s="49">
        <v>12</v>
      </c>
      <c r="O257" s="49"/>
      <c r="P257" s="49"/>
      <c r="Q257" s="49"/>
      <c r="R257" s="15">
        <f t="shared" si="17"/>
        <v>0.774</v>
      </c>
    </row>
    <row r="258" spans="1:18">
      <c r="A258" s="49">
        <v>253</v>
      </c>
      <c r="B258" s="50" t="s">
        <v>3472</v>
      </c>
      <c r="C258" s="50" t="s">
        <v>3591</v>
      </c>
      <c r="D258" s="50" t="s">
        <v>3858</v>
      </c>
      <c r="E258" s="50" t="s">
        <v>3859</v>
      </c>
      <c r="F258" s="50" t="s">
        <v>100</v>
      </c>
      <c r="G258" s="50" t="s">
        <v>154</v>
      </c>
      <c r="H258" s="57">
        <v>0.4</v>
      </c>
      <c r="I258" s="49"/>
      <c r="J258" s="49"/>
      <c r="K258" s="56">
        <v>1</v>
      </c>
      <c r="L258" s="49"/>
      <c r="M258" s="49"/>
      <c r="N258" s="49">
        <v>2</v>
      </c>
      <c r="O258" s="49"/>
      <c r="P258" s="49"/>
      <c r="Q258" s="49"/>
      <c r="R258" s="15">
        <f t="shared" si="17"/>
        <v>0.1785</v>
      </c>
    </row>
    <row r="259" spans="1:18">
      <c r="A259" s="49">
        <v>254</v>
      </c>
      <c r="B259" s="50" t="s">
        <v>3472</v>
      </c>
      <c r="C259" s="50" t="s">
        <v>3591</v>
      </c>
      <c r="D259" s="50" t="s">
        <v>3858</v>
      </c>
      <c r="E259" s="50" t="s">
        <v>3859</v>
      </c>
      <c r="F259" s="50" t="s">
        <v>186</v>
      </c>
      <c r="G259" s="50" t="s">
        <v>192</v>
      </c>
      <c r="H259" s="57">
        <v>0.1</v>
      </c>
      <c r="I259" s="49">
        <v>100</v>
      </c>
      <c r="J259" s="49"/>
      <c r="K259" s="56"/>
      <c r="L259" s="49"/>
      <c r="M259" s="49"/>
      <c r="N259" s="49"/>
      <c r="O259" s="49"/>
      <c r="P259" s="49"/>
      <c r="Q259" s="49"/>
      <c r="R259" s="15">
        <f t="shared" si="17"/>
        <v>1.45</v>
      </c>
    </row>
    <row r="260" spans="1:18">
      <c r="A260" s="49">
        <v>255</v>
      </c>
      <c r="B260" s="50" t="s">
        <v>3472</v>
      </c>
      <c r="C260" s="50" t="s">
        <v>3591</v>
      </c>
      <c r="D260" s="50" t="s">
        <v>3858</v>
      </c>
      <c r="E260" s="50" t="s">
        <v>3859</v>
      </c>
      <c r="F260" s="50" t="s">
        <v>79</v>
      </c>
      <c r="G260" s="50" t="s">
        <v>618</v>
      </c>
      <c r="H260" s="57">
        <v>1.49</v>
      </c>
      <c r="I260" s="49">
        <v>70</v>
      </c>
      <c r="J260" s="49"/>
      <c r="K260" s="56">
        <v>7</v>
      </c>
      <c r="L260" s="49"/>
      <c r="M260" s="49"/>
      <c r="N260" s="49">
        <v>4</v>
      </c>
      <c r="O260" s="49">
        <v>2</v>
      </c>
      <c r="P260" s="49"/>
      <c r="Q260" s="49"/>
      <c r="R260" s="15">
        <f t="shared" si="17"/>
        <v>2.1345</v>
      </c>
    </row>
    <row r="261" spans="1:18">
      <c r="A261" s="49">
        <v>256</v>
      </c>
      <c r="B261" s="50" t="s">
        <v>3472</v>
      </c>
      <c r="C261" s="50" t="s">
        <v>3591</v>
      </c>
      <c r="D261" s="50" t="s">
        <v>3860</v>
      </c>
      <c r="E261" s="50" t="s">
        <v>455</v>
      </c>
      <c r="F261" s="50" t="s">
        <v>100</v>
      </c>
      <c r="G261" s="50" t="s">
        <v>996</v>
      </c>
      <c r="H261" s="57">
        <v>2.9</v>
      </c>
      <c r="I261" s="49"/>
      <c r="J261" s="49"/>
      <c r="K261" s="56">
        <v>10</v>
      </c>
      <c r="L261" s="49"/>
      <c r="M261" s="49"/>
      <c r="N261" s="49">
        <v>2</v>
      </c>
      <c r="O261" s="49"/>
      <c r="P261" s="49"/>
      <c r="Q261" s="49"/>
      <c r="R261" s="15">
        <f t="shared" si="17"/>
        <v>1.515</v>
      </c>
    </row>
    <row r="262" spans="1:18">
      <c r="A262" s="49">
        <v>257</v>
      </c>
      <c r="B262" s="50" t="s">
        <v>3472</v>
      </c>
      <c r="C262" s="50" t="s">
        <v>3591</v>
      </c>
      <c r="D262" s="50" t="s">
        <v>3860</v>
      </c>
      <c r="E262" s="50" t="s">
        <v>455</v>
      </c>
      <c r="F262" s="50" t="s">
        <v>278</v>
      </c>
      <c r="G262" s="50" t="s">
        <v>176</v>
      </c>
      <c r="H262" s="57">
        <v>0.6</v>
      </c>
      <c r="I262" s="49"/>
      <c r="J262" s="49"/>
      <c r="K262" s="56">
        <v>6</v>
      </c>
      <c r="L262" s="49"/>
      <c r="M262" s="49"/>
      <c r="N262" s="49">
        <v>2</v>
      </c>
      <c r="O262" s="49"/>
      <c r="P262" s="49"/>
      <c r="Q262" s="49"/>
      <c r="R262" s="15">
        <f t="shared" ref="R262" si="18">J262*0.4461+K262*0.1485+L262*0.15*0.004+I262*0.0145+M262*0.145+N262*0.015+O262*0.01+P262*0.16+Q262*0.2</f>
        <v>0.921</v>
      </c>
    </row>
    <row r="263" spans="1:18">
      <c r="A263" s="49">
        <v>258</v>
      </c>
      <c r="B263" s="50" t="s">
        <v>3472</v>
      </c>
      <c r="C263" s="50" t="s">
        <v>3591</v>
      </c>
      <c r="D263" s="50" t="s">
        <v>3860</v>
      </c>
      <c r="E263" s="50" t="s">
        <v>455</v>
      </c>
      <c r="F263" s="50" t="s">
        <v>189</v>
      </c>
      <c r="G263" s="50" t="s">
        <v>1397</v>
      </c>
      <c r="H263" s="57">
        <v>2.1</v>
      </c>
      <c r="I263" s="49">
        <v>130</v>
      </c>
      <c r="J263" s="49"/>
      <c r="K263" s="56">
        <v>5</v>
      </c>
      <c r="L263" s="49"/>
      <c r="M263" s="49"/>
      <c r="N263" s="49">
        <v>4</v>
      </c>
      <c r="O263" s="49"/>
      <c r="P263" s="49"/>
      <c r="Q263" s="49"/>
      <c r="R263" s="15">
        <f t="shared" ref="R263:R294" si="19">J263*0.4461+K263*0.1485+L263*0.15*0.004+I263*0.0145+M263*0.145+N263*0.015+O263*0.01+P263*0.16+Q263*0.2</f>
        <v>2.6875</v>
      </c>
    </row>
    <row r="264" spans="1:18">
      <c r="A264" s="49">
        <v>259</v>
      </c>
      <c r="B264" s="50" t="s">
        <v>3472</v>
      </c>
      <c r="C264" s="50" t="s">
        <v>3591</v>
      </c>
      <c r="D264" s="50" t="s">
        <v>3861</v>
      </c>
      <c r="E264" s="50" t="s">
        <v>3862</v>
      </c>
      <c r="F264" s="50" t="s">
        <v>100</v>
      </c>
      <c r="G264" s="50" t="s">
        <v>255</v>
      </c>
      <c r="H264" s="57">
        <v>2.7</v>
      </c>
      <c r="I264" s="49"/>
      <c r="J264" s="49"/>
      <c r="K264" s="56">
        <v>4</v>
      </c>
      <c r="L264" s="49"/>
      <c r="M264" s="49"/>
      <c r="N264" s="49"/>
      <c r="O264" s="49"/>
      <c r="P264" s="49"/>
      <c r="Q264" s="49"/>
      <c r="R264" s="15">
        <f t="shared" si="19"/>
        <v>0.594</v>
      </c>
    </row>
    <row r="265" spans="1:18">
      <c r="A265" s="49">
        <v>260</v>
      </c>
      <c r="B265" s="50" t="s">
        <v>3472</v>
      </c>
      <c r="C265" s="50" t="s">
        <v>3591</v>
      </c>
      <c r="D265" s="50" t="s">
        <v>3863</v>
      </c>
      <c r="E265" s="50" t="s">
        <v>3864</v>
      </c>
      <c r="F265" s="50" t="s">
        <v>100</v>
      </c>
      <c r="G265" s="50" t="s">
        <v>133</v>
      </c>
      <c r="H265" s="57">
        <v>1.6</v>
      </c>
      <c r="I265" s="49"/>
      <c r="J265" s="49"/>
      <c r="K265" s="56">
        <v>11</v>
      </c>
      <c r="L265" s="49"/>
      <c r="M265" s="49"/>
      <c r="N265" s="49">
        <v>6</v>
      </c>
      <c r="O265" s="49"/>
      <c r="P265" s="49"/>
      <c r="Q265" s="49"/>
      <c r="R265" s="15">
        <f t="shared" si="19"/>
        <v>1.7235</v>
      </c>
    </row>
    <row r="266" spans="1:18">
      <c r="A266" s="49">
        <v>261</v>
      </c>
      <c r="B266" s="50" t="s">
        <v>3472</v>
      </c>
      <c r="C266" s="50" t="s">
        <v>3591</v>
      </c>
      <c r="D266" s="50" t="s">
        <v>3863</v>
      </c>
      <c r="E266" s="50" t="s">
        <v>3864</v>
      </c>
      <c r="F266" s="50" t="s">
        <v>207</v>
      </c>
      <c r="G266" s="50" t="s">
        <v>143</v>
      </c>
      <c r="H266" s="57">
        <v>1.7</v>
      </c>
      <c r="I266" s="49"/>
      <c r="J266" s="49"/>
      <c r="K266" s="56">
        <v>10</v>
      </c>
      <c r="L266" s="49"/>
      <c r="M266" s="49"/>
      <c r="N266" s="49">
        <v>2</v>
      </c>
      <c r="O266" s="49"/>
      <c r="P266" s="49"/>
      <c r="Q266" s="49"/>
      <c r="R266" s="15">
        <f t="shared" si="19"/>
        <v>1.515</v>
      </c>
    </row>
    <row r="267" spans="1:18">
      <c r="A267" s="49">
        <v>262</v>
      </c>
      <c r="B267" s="50" t="s">
        <v>3472</v>
      </c>
      <c r="C267" s="50" t="s">
        <v>3591</v>
      </c>
      <c r="D267" s="50" t="s">
        <v>3865</v>
      </c>
      <c r="E267" s="50" t="s">
        <v>3866</v>
      </c>
      <c r="F267" s="50" t="s">
        <v>100</v>
      </c>
      <c r="G267" s="50" t="s">
        <v>996</v>
      </c>
      <c r="H267" s="57">
        <v>2.9</v>
      </c>
      <c r="I267" s="49"/>
      <c r="J267" s="49"/>
      <c r="K267" s="56">
        <v>9</v>
      </c>
      <c r="L267" s="49"/>
      <c r="M267" s="49"/>
      <c r="N267" s="49">
        <v>8</v>
      </c>
      <c r="O267" s="49"/>
      <c r="P267" s="49"/>
      <c r="Q267" s="49"/>
      <c r="R267" s="15">
        <f t="shared" si="19"/>
        <v>1.4565</v>
      </c>
    </row>
    <row r="268" spans="1:18">
      <c r="A268" s="49">
        <v>263</v>
      </c>
      <c r="B268" s="50" t="s">
        <v>3472</v>
      </c>
      <c r="C268" s="50" t="s">
        <v>3591</v>
      </c>
      <c r="D268" s="50" t="s">
        <v>3865</v>
      </c>
      <c r="E268" s="50" t="s">
        <v>3866</v>
      </c>
      <c r="F268" s="50" t="s">
        <v>124</v>
      </c>
      <c r="G268" s="50" t="s">
        <v>647</v>
      </c>
      <c r="H268" s="57">
        <v>2.9</v>
      </c>
      <c r="I268" s="49"/>
      <c r="J268" s="49"/>
      <c r="K268" s="56">
        <v>11</v>
      </c>
      <c r="L268" s="49"/>
      <c r="M268" s="49"/>
      <c r="N268" s="49"/>
      <c r="O268" s="49"/>
      <c r="P268" s="49"/>
      <c r="Q268" s="49"/>
      <c r="R268" s="15">
        <f t="shared" si="19"/>
        <v>1.6335</v>
      </c>
    </row>
    <row r="269" spans="1:18">
      <c r="A269" s="49">
        <v>264</v>
      </c>
      <c r="B269" s="50" t="s">
        <v>3472</v>
      </c>
      <c r="C269" s="50" t="s">
        <v>3591</v>
      </c>
      <c r="D269" s="50" t="s">
        <v>3865</v>
      </c>
      <c r="E269" s="50" t="s">
        <v>3866</v>
      </c>
      <c r="F269" s="50" t="s">
        <v>1671</v>
      </c>
      <c r="G269" s="50" t="s">
        <v>1582</v>
      </c>
      <c r="H269" s="57">
        <v>1.35</v>
      </c>
      <c r="I269" s="49"/>
      <c r="J269" s="49"/>
      <c r="K269" s="56">
        <v>6</v>
      </c>
      <c r="L269" s="49"/>
      <c r="M269" s="49"/>
      <c r="N269" s="49">
        <v>4</v>
      </c>
      <c r="O269" s="49"/>
      <c r="P269" s="49"/>
      <c r="Q269" s="49"/>
      <c r="R269" s="15">
        <f t="shared" si="19"/>
        <v>0.951</v>
      </c>
    </row>
    <row r="270" spans="1:18">
      <c r="A270" s="49">
        <v>265</v>
      </c>
      <c r="B270" s="50" t="s">
        <v>3472</v>
      </c>
      <c r="C270" s="50" t="s">
        <v>3591</v>
      </c>
      <c r="D270" s="50" t="s">
        <v>3867</v>
      </c>
      <c r="E270" s="50" t="s">
        <v>3868</v>
      </c>
      <c r="F270" s="50" t="s">
        <v>100</v>
      </c>
      <c r="G270" s="50" t="s">
        <v>618</v>
      </c>
      <c r="H270" s="57">
        <v>2.4</v>
      </c>
      <c r="I270" s="49">
        <v>15</v>
      </c>
      <c r="J270" s="49"/>
      <c r="K270" s="56">
        <v>5</v>
      </c>
      <c r="L270" s="49"/>
      <c r="M270" s="49"/>
      <c r="N270" s="49">
        <v>8</v>
      </c>
      <c r="O270" s="49"/>
      <c r="P270" s="49"/>
      <c r="Q270" s="49"/>
      <c r="R270" s="15">
        <f t="shared" si="19"/>
        <v>1.08</v>
      </c>
    </row>
    <row r="271" spans="1:18">
      <c r="A271" s="49">
        <v>266</v>
      </c>
      <c r="B271" s="50" t="s">
        <v>3472</v>
      </c>
      <c r="C271" s="50" t="s">
        <v>3591</v>
      </c>
      <c r="D271" s="50" t="s">
        <v>3869</v>
      </c>
      <c r="E271" s="50" t="s">
        <v>3870</v>
      </c>
      <c r="F271" s="50" t="s">
        <v>100</v>
      </c>
      <c r="G271" s="50" t="s">
        <v>124</v>
      </c>
      <c r="H271" s="57">
        <v>3</v>
      </c>
      <c r="I271" s="49"/>
      <c r="J271" s="50"/>
      <c r="K271" s="56">
        <v>7</v>
      </c>
      <c r="L271" s="49"/>
      <c r="M271" s="49"/>
      <c r="N271" s="49"/>
      <c r="O271" s="49"/>
      <c r="P271" s="49"/>
      <c r="Q271" s="49"/>
      <c r="R271" s="15">
        <f t="shared" si="19"/>
        <v>1.0395</v>
      </c>
    </row>
    <row r="272" spans="1:18">
      <c r="A272" s="49">
        <v>267</v>
      </c>
      <c r="B272" s="50" t="s">
        <v>3472</v>
      </c>
      <c r="C272" s="50" t="s">
        <v>3591</v>
      </c>
      <c r="D272" s="50" t="s">
        <v>3871</v>
      </c>
      <c r="E272" s="50" t="s">
        <v>3872</v>
      </c>
      <c r="F272" s="50" t="s">
        <v>100</v>
      </c>
      <c r="G272" s="50" t="s">
        <v>124</v>
      </c>
      <c r="H272" s="57">
        <v>3</v>
      </c>
      <c r="I272" s="49"/>
      <c r="J272" s="50"/>
      <c r="K272" s="56">
        <v>10</v>
      </c>
      <c r="L272" s="49"/>
      <c r="M272" s="49"/>
      <c r="N272" s="49"/>
      <c r="O272" s="49"/>
      <c r="P272" s="49"/>
      <c r="Q272" s="49"/>
      <c r="R272" s="15">
        <f t="shared" si="19"/>
        <v>1.485</v>
      </c>
    </row>
    <row r="273" spans="1:18">
      <c r="A273" s="49">
        <v>268</v>
      </c>
      <c r="B273" s="50" t="s">
        <v>3472</v>
      </c>
      <c r="C273" s="50" t="s">
        <v>3591</v>
      </c>
      <c r="D273" s="50" t="s">
        <v>3873</v>
      </c>
      <c r="E273" s="50" t="s">
        <v>3874</v>
      </c>
      <c r="F273" s="50" t="s">
        <v>100</v>
      </c>
      <c r="G273" s="50" t="s">
        <v>124</v>
      </c>
      <c r="H273" s="57">
        <v>3</v>
      </c>
      <c r="I273" s="49"/>
      <c r="J273" s="50"/>
      <c r="K273" s="56">
        <v>11</v>
      </c>
      <c r="L273" s="49"/>
      <c r="M273" s="49"/>
      <c r="N273" s="49">
        <v>16</v>
      </c>
      <c r="O273" s="49"/>
      <c r="P273" s="49"/>
      <c r="Q273" s="49"/>
      <c r="R273" s="15">
        <f t="shared" si="19"/>
        <v>1.8735</v>
      </c>
    </row>
    <row r="274" spans="1:18">
      <c r="A274" s="49">
        <v>269</v>
      </c>
      <c r="B274" s="50" t="s">
        <v>3472</v>
      </c>
      <c r="C274" s="50" t="s">
        <v>3591</v>
      </c>
      <c r="D274" s="50" t="s">
        <v>3875</v>
      </c>
      <c r="E274" s="50" t="s">
        <v>3876</v>
      </c>
      <c r="F274" s="50" t="s">
        <v>100</v>
      </c>
      <c r="G274" s="50" t="s">
        <v>124</v>
      </c>
      <c r="H274" s="57">
        <v>3</v>
      </c>
      <c r="I274" s="49"/>
      <c r="J274" s="50"/>
      <c r="K274" s="59">
        <v>27</v>
      </c>
      <c r="L274" s="49"/>
      <c r="M274" s="49"/>
      <c r="N274" s="58">
        <v>26</v>
      </c>
      <c r="O274" s="49">
        <v>8</v>
      </c>
      <c r="P274" s="49"/>
      <c r="Q274" s="49"/>
      <c r="R274" s="15">
        <f t="shared" si="19"/>
        <v>4.4795</v>
      </c>
    </row>
    <row r="275" spans="1:18">
      <c r="A275" s="49">
        <v>270</v>
      </c>
      <c r="B275" s="50" t="s">
        <v>3472</v>
      </c>
      <c r="C275" s="50" t="s">
        <v>3591</v>
      </c>
      <c r="D275" s="50" t="s">
        <v>3877</v>
      </c>
      <c r="E275" s="50" t="s">
        <v>3878</v>
      </c>
      <c r="F275" s="50" t="s">
        <v>100</v>
      </c>
      <c r="G275" s="50" t="s">
        <v>124</v>
      </c>
      <c r="H275" s="57">
        <v>3</v>
      </c>
      <c r="I275" s="49"/>
      <c r="J275" s="50"/>
      <c r="K275" s="56">
        <v>10</v>
      </c>
      <c r="L275" s="49"/>
      <c r="M275" s="49"/>
      <c r="N275" s="49">
        <v>16</v>
      </c>
      <c r="O275" s="49">
        <v>8</v>
      </c>
      <c r="P275" s="49"/>
      <c r="Q275" s="49"/>
      <c r="R275" s="15">
        <f t="shared" si="19"/>
        <v>1.805</v>
      </c>
    </row>
    <row r="276" spans="1:18">
      <c r="A276" s="49">
        <v>271</v>
      </c>
      <c r="B276" s="50" t="s">
        <v>3472</v>
      </c>
      <c r="C276" s="50" t="s">
        <v>3591</v>
      </c>
      <c r="D276" s="50" t="s">
        <v>3879</v>
      </c>
      <c r="E276" s="50" t="s">
        <v>3880</v>
      </c>
      <c r="F276" s="50" t="s">
        <v>100</v>
      </c>
      <c r="G276" s="50" t="s">
        <v>124</v>
      </c>
      <c r="H276" s="57">
        <v>3</v>
      </c>
      <c r="I276" s="49"/>
      <c r="J276" s="50"/>
      <c r="K276" s="56">
        <v>7</v>
      </c>
      <c r="L276" s="49"/>
      <c r="M276" s="49"/>
      <c r="N276" s="49">
        <v>14</v>
      </c>
      <c r="O276" s="49"/>
      <c r="P276" s="49"/>
      <c r="Q276" s="49"/>
      <c r="R276" s="15">
        <f t="shared" si="19"/>
        <v>1.2495</v>
      </c>
    </row>
    <row r="277" spans="1:18">
      <c r="A277" s="49">
        <v>272</v>
      </c>
      <c r="B277" s="50" t="s">
        <v>3472</v>
      </c>
      <c r="C277" s="50" t="s">
        <v>3591</v>
      </c>
      <c r="D277" s="50" t="s">
        <v>3881</v>
      </c>
      <c r="E277" s="50" t="s">
        <v>3882</v>
      </c>
      <c r="F277" s="50" t="s">
        <v>100</v>
      </c>
      <c r="G277" s="50" t="s">
        <v>124</v>
      </c>
      <c r="H277" s="57">
        <v>3</v>
      </c>
      <c r="I277" s="49"/>
      <c r="J277" s="50"/>
      <c r="K277" s="56">
        <v>9</v>
      </c>
      <c r="L277" s="49"/>
      <c r="M277" s="49"/>
      <c r="N277" s="49">
        <v>8</v>
      </c>
      <c r="O277" s="49"/>
      <c r="P277" s="49"/>
      <c r="Q277" s="49"/>
      <c r="R277" s="15">
        <f t="shared" si="19"/>
        <v>1.4565</v>
      </c>
    </row>
    <row r="278" spans="1:18">
      <c r="A278" s="49">
        <v>273</v>
      </c>
      <c r="B278" s="50" t="s">
        <v>3472</v>
      </c>
      <c r="C278" s="50" t="s">
        <v>3591</v>
      </c>
      <c r="D278" s="50" t="s">
        <v>3883</v>
      </c>
      <c r="E278" s="50" t="s">
        <v>3884</v>
      </c>
      <c r="F278" s="53">
        <v>0</v>
      </c>
      <c r="G278" s="53">
        <v>3000</v>
      </c>
      <c r="H278" s="57">
        <v>2.854</v>
      </c>
      <c r="I278" s="49"/>
      <c r="J278" s="50"/>
      <c r="K278" s="56">
        <v>8</v>
      </c>
      <c r="L278" s="49"/>
      <c r="M278" s="49"/>
      <c r="N278" s="49">
        <v>4</v>
      </c>
      <c r="O278" s="49"/>
      <c r="P278" s="49"/>
      <c r="Q278" s="49"/>
      <c r="R278" s="15">
        <f t="shared" si="19"/>
        <v>1.248</v>
      </c>
    </row>
    <row r="279" spans="1:18">
      <c r="A279" s="49">
        <v>274</v>
      </c>
      <c r="B279" s="50" t="s">
        <v>3472</v>
      </c>
      <c r="C279" s="50" t="s">
        <v>3591</v>
      </c>
      <c r="D279" s="50" t="s">
        <v>3883</v>
      </c>
      <c r="E279" s="50" t="s">
        <v>3884</v>
      </c>
      <c r="F279" s="53">
        <v>3000</v>
      </c>
      <c r="G279" s="53">
        <v>4900</v>
      </c>
      <c r="H279" s="57">
        <v>1.942</v>
      </c>
      <c r="I279" s="49"/>
      <c r="J279" s="50"/>
      <c r="K279" s="56">
        <v>4</v>
      </c>
      <c r="L279" s="49"/>
      <c r="M279" s="49"/>
      <c r="N279" s="49">
        <v>4</v>
      </c>
      <c r="O279" s="49"/>
      <c r="P279" s="49"/>
      <c r="Q279" s="49"/>
      <c r="R279" s="15">
        <f t="shared" si="19"/>
        <v>0.654</v>
      </c>
    </row>
    <row r="280" spans="1:18">
      <c r="A280" s="49">
        <v>275</v>
      </c>
      <c r="B280" s="50" t="s">
        <v>3472</v>
      </c>
      <c r="C280" s="50" t="s">
        <v>3591</v>
      </c>
      <c r="D280" s="50" t="s">
        <v>3885</v>
      </c>
      <c r="E280" s="50" t="s">
        <v>3886</v>
      </c>
      <c r="F280" s="53">
        <v>0</v>
      </c>
      <c r="G280" s="53">
        <v>3000</v>
      </c>
      <c r="H280" s="57">
        <v>3</v>
      </c>
      <c r="I280" s="49"/>
      <c r="J280" s="50"/>
      <c r="K280" s="56">
        <v>4</v>
      </c>
      <c r="L280" s="49"/>
      <c r="M280" s="49"/>
      <c r="N280" s="49">
        <v>4</v>
      </c>
      <c r="O280" s="49"/>
      <c r="P280" s="49"/>
      <c r="Q280" s="49"/>
      <c r="R280" s="15">
        <f t="shared" si="19"/>
        <v>0.654</v>
      </c>
    </row>
    <row r="281" spans="1:18">
      <c r="A281" s="49">
        <v>276</v>
      </c>
      <c r="B281" s="50" t="s">
        <v>3472</v>
      </c>
      <c r="C281" s="50" t="s">
        <v>3591</v>
      </c>
      <c r="D281" s="50" t="s">
        <v>3885</v>
      </c>
      <c r="E281" s="50" t="s">
        <v>3886</v>
      </c>
      <c r="F281" s="53">
        <v>3000</v>
      </c>
      <c r="G281" s="53">
        <v>4100</v>
      </c>
      <c r="H281" s="57">
        <v>1.15</v>
      </c>
      <c r="I281" s="49"/>
      <c r="J281" s="50"/>
      <c r="K281" s="56">
        <v>1</v>
      </c>
      <c r="L281" s="49"/>
      <c r="M281" s="49"/>
      <c r="N281" s="49"/>
      <c r="O281" s="49"/>
      <c r="P281" s="49"/>
      <c r="Q281" s="49"/>
      <c r="R281" s="15">
        <f t="shared" si="19"/>
        <v>0.1485</v>
      </c>
    </row>
    <row r="282" spans="1:18">
      <c r="A282" s="49">
        <v>277</v>
      </c>
      <c r="B282" s="50" t="s">
        <v>3472</v>
      </c>
      <c r="C282" s="50" t="s">
        <v>3591</v>
      </c>
      <c r="D282" s="50" t="s">
        <v>3887</v>
      </c>
      <c r="E282" s="50" t="s">
        <v>3866</v>
      </c>
      <c r="F282" s="53">
        <v>0</v>
      </c>
      <c r="G282" s="53">
        <v>3000</v>
      </c>
      <c r="H282" s="57">
        <v>3</v>
      </c>
      <c r="I282" s="49"/>
      <c r="J282" s="50"/>
      <c r="K282" s="56">
        <v>5</v>
      </c>
      <c r="L282" s="49"/>
      <c r="M282" s="49"/>
      <c r="N282" s="49">
        <v>4</v>
      </c>
      <c r="O282" s="49"/>
      <c r="P282" s="49"/>
      <c r="Q282" s="49"/>
      <c r="R282" s="15">
        <f t="shared" si="19"/>
        <v>0.8025</v>
      </c>
    </row>
    <row r="283" spans="1:18">
      <c r="A283" s="49">
        <v>278</v>
      </c>
      <c r="B283" s="50" t="s">
        <v>3472</v>
      </c>
      <c r="C283" s="50" t="s">
        <v>3591</v>
      </c>
      <c r="D283" s="50" t="s">
        <v>3887</v>
      </c>
      <c r="E283" s="50" t="s">
        <v>3866</v>
      </c>
      <c r="F283" s="53">
        <v>3000</v>
      </c>
      <c r="G283" s="53">
        <v>5400</v>
      </c>
      <c r="H283" s="57">
        <v>2.447</v>
      </c>
      <c r="I283" s="49"/>
      <c r="J283" s="50"/>
      <c r="K283" s="56">
        <v>4</v>
      </c>
      <c r="L283" s="49"/>
      <c r="M283" s="49"/>
      <c r="N283" s="49">
        <v>4</v>
      </c>
      <c r="O283" s="49"/>
      <c r="P283" s="49"/>
      <c r="Q283" s="49"/>
      <c r="R283" s="15">
        <f t="shared" si="19"/>
        <v>0.654</v>
      </c>
    </row>
    <row r="284" spans="1:18">
      <c r="A284" s="49">
        <v>279</v>
      </c>
      <c r="B284" s="50" t="s">
        <v>3472</v>
      </c>
      <c r="C284" s="50" t="s">
        <v>3591</v>
      </c>
      <c r="D284" s="50" t="s">
        <v>3888</v>
      </c>
      <c r="E284" s="50" t="s">
        <v>3889</v>
      </c>
      <c r="F284" s="50" t="s">
        <v>64</v>
      </c>
      <c r="G284" s="50" t="s">
        <v>771</v>
      </c>
      <c r="H284" s="57">
        <v>3</v>
      </c>
      <c r="I284" s="50">
        <v>160</v>
      </c>
      <c r="J284" s="50"/>
      <c r="K284" s="56">
        <v>5</v>
      </c>
      <c r="L284" s="50"/>
      <c r="M284" s="50"/>
      <c r="N284" s="50">
        <v>8</v>
      </c>
      <c r="O284" s="50">
        <v>10</v>
      </c>
      <c r="P284" s="50"/>
      <c r="Q284" s="50"/>
      <c r="R284" s="15">
        <f t="shared" si="19"/>
        <v>3.2825</v>
      </c>
    </row>
    <row r="285" spans="1:18">
      <c r="A285" s="49">
        <v>280</v>
      </c>
      <c r="B285" s="50" t="s">
        <v>3472</v>
      </c>
      <c r="C285" s="50" t="s">
        <v>1703</v>
      </c>
      <c r="D285" s="50" t="s">
        <v>3890</v>
      </c>
      <c r="E285" s="50" t="s">
        <v>3891</v>
      </c>
      <c r="F285" s="50" t="s">
        <v>100</v>
      </c>
      <c r="G285" s="50" t="s">
        <v>128</v>
      </c>
      <c r="H285" s="50">
        <v>1.8</v>
      </c>
      <c r="I285" s="49">
        <v>380</v>
      </c>
      <c r="J285" s="50"/>
      <c r="K285" s="49">
        <v>2</v>
      </c>
      <c r="L285" s="49">
        <v>1800</v>
      </c>
      <c r="M285" s="49"/>
      <c r="N285" s="49"/>
      <c r="O285" s="49"/>
      <c r="P285" s="49"/>
      <c r="Q285" s="49">
        <v>1</v>
      </c>
      <c r="R285" s="15">
        <f t="shared" si="19"/>
        <v>7.087</v>
      </c>
    </row>
    <row r="286" spans="1:18">
      <c r="A286" s="49">
        <v>281</v>
      </c>
      <c r="B286" s="50" t="s">
        <v>3472</v>
      </c>
      <c r="C286" s="50" t="s">
        <v>1703</v>
      </c>
      <c r="D286" s="50" t="s">
        <v>3890</v>
      </c>
      <c r="E286" s="50" t="s">
        <v>3891</v>
      </c>
      <c r="F286" s="50" t="s">
        <v>128</v>
      </c>
      <c r="G286" s="50" t="s">
        <v>893</v>
      </c>
      <c r="H286" s="50">
        <v>2.5</v>
      </c>
      <c r="I286" s="49">
        <v>1312</v>
      </c>
      <c r="J286" s="50"/>
      <c r="K286" s="49">
        <v>1</v>
      </c>
      <c r="L286" s="49">
        <v>2500</v>
      </c>
      <c r="M286" s="49"/>
      <c r="N286" s="49"/>
      <c r="O286" s="49"/>
      <c r="P286" s="49"/>
      <c r="Q286" s="49">
        <v>1</v>
      </c>
      <c r="R286" s="15">
        <f t="shared" si="19"/>
        <v>20.8725</v>
      </c>
    </row>
    <row r="287" spans="1:18">
      <c r="A287" s="49">
        <v>282</v>
      </c>
      <c r="B287" s="50" t="s">
        <v>3472</v>
      </c>
      <c r="C287" s="50" t="s">
        <v>1703</v>
      </c>
      <c r="D287" s="50" t="s">
        <v>3892</v>
      </c>
      <c r="E287" s="50" t="s">
        <v>3893</v>
      </c>
      <c r="F287" s="50" t="s">
        <v>60</v>
      </c>
      <c r="G287" s="50" t="s">
        <v>207</v>
      </c>
      <c r="H287" s="50">
        <v>1.4</v>
      </c>
      <c r="I287" s="49">
        <v>252</v>
      </c>
      <c r="J287" s="50"/>
      <c r="K287" s="49">
        <v>9</v>
      </c>
      <c r="L287" s="49"/>
      <c r="M287" s="49"/>
      <c r="N287" s="49"/>
      <c r="O287" s="49"/>
      <c r="P287" s="49">
        <v>1</v>
      </c>
      <c r="Q287" s="49">
        <v>1</v>
      </c>
      <c r="R287" s="15">
        <f t="shared" si="19"/>
        <v>5.3505</v>
      </c>
    </row>
    <row r="288" spans="1:18">
      <c r="A288" s="49">
        <v>283</v>
      </c>
      <c r="B288" s="50" t="s">
        <v>3472</v>
      </c>
      <c r="C288" s="50" t="s">
        <v>1703</v>
      </c>
      <c r="D288" s="50" t="s">
        <v>3894</v>
      </c>
      <c r="E288" s="50" t="s">
        <v>3895</v>
      </c>
      <c r="F288" s="50" t="s">
        <v>100</v>
      </c>
      <c r="G288" s="50" t="s">
        <v>133</v>
      </c>
      <c r="H288" s="50">
        <v>1.6</v>
      </c>
      <c r="I288" s="49">
        <v>284</v>
      </c>
      <c r="J288" s="50"/>
      <c r="K288" s="49">
        <v>7</v>
      </c>
      <c r="L288" s="49"/>
      <c r="M288" s="49"/>
      <c r="N288" s="49"/>
      <c r="O288" s="49"/>
      <c r="P288" s="49"/>
      <c r="Q288" s="49">
        <v>1</v>
      </c>
      <c r="R288" s="15">
        <f t="shared" si="19"/>
        <v>5.3575</v>
      </c>
    </row>
    <row r="289" spans="1:18">
      <c r="A289" s="49">
        <v>284</v>
      </c>
      <c r="B289" s="50" t="s">
        <v>3472</v>
      </c>
      <c r="C289" s="50" t="s">
        <v>1703</v>
      </c>
      <c r="D289" s="50" t="s">
        <v>3896</v>
      </c>
      <c r="E289" s="50" t="s">
        <v>3897</v>
      </c>
      <c r="F289" s="50" t="s">
        <v>100</v>
      </c>
      <c r="G289" s="50" t="s">
        <v>258</v>
      </c>
      <c r="H289" s="50">
        <v>1.1</v>
      </c>
      <c r="I289" s="49">
        <v>116</v>
      </c>
      <c r="J289" s="50"/>
      <c r="K289" s="49">
        <v>4</v>
      </c>
      <c r="L289" s="49"/>
      <c r="M289" s="49"/>
      <c r="N289" s="49"/>
      <c r="O289" s="49"/>
      <c r="P289" s="49">
        <v>1</v>
      </c>
      <c r="Q289" s="49"/>
      <c r="R289" s="15">
        <f t="shared" si="19"/>
        <v>2.436</v>
      </c>
    </row>
    <row r="290" spans="1:18">
      <c r="A290" s="49">
        <v>285</v>
      </c>
      <c r="B290" s="50" t="s">
        <v>3472</v>
      </c>
      <c r="C290" s="50" t="s">
        <v>1703</v>
      </c>
      <c r="D290" s="50" t="s">
        <v>3898</v>
      </c>
      <c r="E290" s="50" t="s">
        <v>3899</v>
      </c>
      <c r="F290" s="50" t="s">
        <v>100</v>
      </c>
      <c r="G290" s="50" t="s">
        <v>133</v>
      </c>
      <c r="H290" s="50">
        <v>1.6</v>
      </c>
      <c r="I290" s="49">
        <v>1600</v>
      </c>
      <c r="J290" s="50"/>
      <c r="K290" s="49">
        <v>3</v>
      </c>
      <c r="L290" s="49"/>
      <c r="M290" s="49"/>
      <c r="N290" s="49"/>
      <c r="O290" s="49"/>
      <c r="P290" s="49"/>
      <c r="Q290" s="49">
        <v>1</v>
      </c>
      <c r="R290" s="15">
        <f t="shared" si="19"/>
        <v>23.8455</v>
      </c>
    </row>
    <row r="291" spans="1:18">
      <c r="A291" s="49">
        <v>286</v>
      </c>
      <c r="B291" s="50" t="s">
        <v>3472</v>
      </c>
      <c r="C291" s="50" t="s">
        <v>1703</v>
      </c>
      <c r="D291" s="50" t="s">
        <v>3900</v>
      </c>
      <c r="E291" s="50" t="s">
        <v>3901</v>
      </c>
      <c r="F291" s="50" t="s">
        <v>100</v>
      </c>
      <c r="G291" s="50" t="s">
        <v>60</v>
      </c>
      <c r="H291" s="50">
        <v>0.3</v>
      </c>
      <c r="I291" s="49"/>
      <c r="J291" s="50"/>
      <c r="K291" s="49">
        <v>3</v>
      </c>
      <c r="L291" s="49"/>
      <c r="M291" s="49"/>
      <c r="N291" s="49"/>
      <c r="O291" s="49"/>
      <c r="P291" s="49"/>
      <c r="Q291" s="49"/>
      <c r="R291" s="15">
        <f t="shared" si="19"/>
        <v>0.4455</v>
      </c>
    </row>
    <row r="292" spans="1:18">
      <c r="A292" s="49">
        <v>287</v>
      </c>
      <c r="B292" s="50" t="s">
        <v>3472</v>
      </c>
      <c r="C292" s="50" t="s">
        <v>1703</v>
      </c>
      <c r="D292" s="50" t="s">
        <v>3902</v>
      </c>
      <c r="E292" s="50" t="s">
        <v>3903</v>
      </c>
      <c r="F292" s="50" t="s">
        <v>100</v>
      </c>
      <c r="G292" s="50" t="s">
        <v>53</v>
      </c>
      <c r="H292" s="50">
        <v>0.1</v>
      </c>
      <c r="I292" s="49"/>
      <c r="J292" s="50"/>
      <c r="K292" s="49">
        <v>1</v>
      </c>
      <c r="L292" s="49"/>
      <c r="M292" s="49"/>
      <c r="N292" s="49"/>
      <c r="O292" s="49"/>
      <c r="P292" s="49"/>
      <c r="Q292" s="49"/>
      <c r="R292" s="15">
        <f t="shared" si="19"/>
        <v>0.1485</v>
      </c>
    </row>
    <row r="293" spans="1:18">
      <c r="A293" s="49">
        <v>288</v>
      </c>
      <c r="B293" s="50" t="s">
        <v>3472</v>
      </c>
      <c r="C293" s="50" t="s">
        <v>1703</v>
      </c>
      <c r="D293" s="50" t="s">
        <v>3904</v>
      </c>
      <c r="E293" s="50" t="s">
        <v>3905</v>
      </c>
      <c r="F293" s="50" t="s">
        <v>100</v>
      </c>
      <c r="G293" s="50" t="s">
        <v>79</v>
      </c>
      <c r="H293" s="50">
        <v>0.9</v>
      </c>
      <c r="I293" s="49"/>
      <c r="J293" s="50"/>
      <c r="K293" s="49">
        <v>3</v>
      </c>
      <c r="L293" s="49"/>
      <c r="M293" s="49"/>
      <c r="N293" s="49"/>
      <c r="O293" s="49"/>
      <c r="P293" s="49"/>
      <c r="Q293" s="49"/>
      <c r="R293" s="15">
        <f t="shared" si="19"/>
        <v>0.4455</v>
      </c>
    </row>
    <row r="294" spans="1:18">
      <c r="A294" s="49">
        <v>289</v>
      </c>
      <c r="B294" s="50" t="s">
        <v>3472</v>
      </c>
      <c r="C294" s="50" t="s">
        <v>1703</v>
      </c>
      <c r="D294" s="50" t="s">
        <v>3906</v>
      </c>
      <c r="E294" s="50" t="s">
        <v>3907</v>
      </c>
      <c r="F294" s="50" t="s">
        <v>100</v>
      </c>
      <c r="G294" s="50" t="s">
        <v>192</v>
      </c>
      <c r="H294" s="50">
        <v>0.8</v>
      </c>
      <c r="I294" s="49"/>
      <c r="J294" s="50"/>
      <c r="K294" s="49">
        <v>3</v>
      </c>
      <c r="L294" s="49">
        <v>793</v>
      </c>
      <c r="M294" s="49"/>
      <c r="N294" s="49"/>
      <c r="O294" s="49"/>
      <c r="P294" s="49"/>
      <c r="Q294" s="49"/>
      <c r="R294" s="15">
        <f t="shared" si="19"/>
        <v>0.9213</v>
      </c>
    </row>
    <row r="295" spans="1:18">
      <c r="A295" s="49">
        <v>290</v>
      </c>
      <c r="B295" s="50" t="s">
        <v>3472</v>
      </c>
      <c r="C295" s="50" t="s">
        <v>1703</v>
      </c>
      <c r="D295" s="50" t="s">
        <v>3908</v>
      </c>
      <c r="E295" s="50" t="s">
        <v>3909</v>
      </c>
      <c r="F295" s="50" t="s">
        <v>100</v>
      </c>
      <c r="G295" s="50" t="s">
        <v>258</v>
      </c>
      <c r="H295" s="50">
        <v>1.1</v>
      </c>
      <c r="I295" s="49"/>
      <c r="J295" s="50"/>
      <c r="K295" s="49">
        <v>4</v>
      </c>
      <c r="L295" s="49">
        <v>1050</v>
      </c>
      <c r="M295" s="49"/>
      <c r="N295" s="49"/>
      <c r="O295" s="49"/>
      <c r="P295" s="49"/>
      <c r="Q295" s="49"/>
      <c r="R295" s="15">
        <f t="shared" ref="R295:R326" si="20">J295*0.4461+K295*0.1485+L295*0.15*0.004+I295*0.0145+M295*0.145+N295*0.015+O295*0.01+P295*0.16+Q295*0.2</f>
        <v>1.224</v>
      </c>
    </row>
    <row r="296" spans="1:18">
      <c r="A296" s="49">
        <v>291</v>
      </c>
      <c r="B296" s="50" t="s">
        <v>3472</v>
      </c>
      <c r="C296" s="50" t="s">
        <v>1703</v>
      </c>
      <c r="D296" s="50" t="s">
        <v>3908</v>
      </c>
      <c r="E296" s="50" t="s">
        <v>3909</v>
      </c>
      <c r="F296" s="50" t="s">
        <v>72</v>
      </c>
      <c r="G296" s="50" t="s">
        <v>207</v>
      </c>
      <c r="H296" s="50">
        <v>0.7</v>
      </c>
      <c r="I296" s="49"/>
      <c r="J296" s="50"/>
      <c r="K296" s="49">
        <v>4</v>
      </c>
      <c r="L296" s="49">
        <v>650</v>
      </c>
      <c r="M296" s="49"/>
      <c r="N296" s="49"/>
      <c r="O296" s="49"/>
      <c r="P296" s="49"/>
      <c r="Q296" s="49"/>
      <c r="R296" s="15">
        <f t="shared" si="20"/>
        <v>0.984</v>
      </c>
    </row>
    <row r="297" spans="1:18">
      <c r="A297" s="49">
        <v>292</v>
      </c>
      <c r="B297" s="50" t="s">
        <v>3472</v>
      </c>
      <c r="C297" s="50" t="s">
        <v>1703</v>
      </c>
      <c r="D297" s="50" t="s">
        <v>3910</v>
      </c>
      <c r="E297" s="50" t="s">
        <v>3911</v>
      </c>
      <c r="F297" s="50" t="s">
        <v>100</v>
      </c>
      <c r="G297" s="50" t="s">
        <v>53</v>
      </c>
      <c r="H297" s="50">
        <v>0.1</v>
      </c>
      <c r="I297" s="49"/>
      <c r="J297" s="50"/>
      <c r="K297" s="49">
        <v>3</v>
      </c>
      <c r="L297" s="49"/>
      <c r="M297" s="49"/>
      <c r="N297" s="49"/>
      <c r="O297" s="49"/>
      <c r="P297" s="49"/>
      <c r="Q297" s="49"/>
      <c r="R297" s="15">
        <f t="shared" si="20"/>
        <v>0.4455</v>
      </c>
    </row>
    <row r="298" spans="1:18">
      <c r="A298" s="49">
        <v>293</v>
      </c>
      <c r="B298" s="50" t="s">
        <v>3472</v>
      </c>
      <c r="C298" s="50" t="s">
        <v>1703</v>
      </c>
      <c r="D298" s="50" t="s">
        <v>3912</v>
      </c>
      <c r="E298" s="50" t="s">
        <v>3913</v>
      </c>
      <c r="F298" s="50" t="s">
        <v>100</v>
      </c>
      <c r="G298" s="50" t="s">
        <v>258</v>
      </c>
      <c r="H298" s="50">
        <v>1.1</v>
      </c>
      <c r="I298" s="49"/>
      <c r="J298" s="50"/>
      <c r="K298" s="49">
        <v>3</v>
      </c>
      <c r="L298" s="49"/>
      <c r="M298" s="49"/>
      <c r="N298" s="49"/>
      <c r="O298" s="49"/>
      <c r="P298" s="49"/>
      <c r="Q298" s="49"/>
      <c r="R298" s="15">
        <f t="shared" si="20"/>
        <v>0.4455</v>
      </c>
    </row>
    <row r="299" spans="1:18">
      <c r="A299" s="49">
        <v>294</v>
      </c>
      <c r="B299" s="50" t="s">
        <v>3472</v>
      </c>
      <c r="C299" s="50" t="s">
        <v>1703</v>
      </c>
      <c r="D299" s="50" t="s">
        <v>3912</v>
      </c>
      <c r="E299" s="50" t="s">
        <v>3913</v>
      </c>
      <c r="F299" s="50" t="s">
        <v>124</v>
      </c>
      <c r="G299" s="50" t="s">
        <v>647</v>
      </c>
      <c r="H299" s="50">
        <v>1.7</v>
      </c>
      <c r="I299" s="49"/>
      <c r="J299" s="50"/>
      <c r="K299" s="49">
        <v>2</v>
      </c>
      <c r="L299" s="49"/>
      <c r="M299" s="49"/>
      <c r="N299" s="49"/>
      <c r="O299" s="49"/>
      <c r="P299" s="49"/>
      <c r="Q299" s="49"/>
      <c r="R299" s="15">
        <f t="shared" si="20"/>
        <v>0.297</v>
      </c>
    </row>
    <row r="300" spans="1:18">
      <c r="A300" s="49">
        <v>295</v>
      </c>
      <c r="B300" s="50" t="s">
        <v>3472</v>
      </c>
      <c r="C300" s="50" t="s">
        <v>1703</v>
      </c>
      <c r="D300" s="50" t="s">
        <v>3914</v>
      </c>
      <c r="E300" s="50" t="s">
        <v>3915</v>
      </c>
      <c r="F300" s="50" t="s">
        <v>154</v>
      </c>
      <c r="G300" s="50" t="s">
        <v>82</v>
      </c>
      <c r="H300" s="50">
        <v>0.1</v>
      </c>
      <c r="I300" s="49"/>
      <c r="J300" s="50"/>
      <c r="K300" s="49">
        <v>2</v>
      </c>
      <c r="L300" s="49"/>
      <c r="M300" s="49"/>
      <c r="N300" s="49"/>
      <c r="O300" s="49"/>
      <c r="P300" s="49"/>
      <c r="Q300" s="49"/>
      <c r="R300" s="15">
        <f t="shared" si="20"/>
        <v>0.297</v>
      </c>
    </row>
    <row r="301" spans="1:18">
      <c r="A301" s="49">
        <v>296</v>
      </c>
      <c r="B301" s="50" t="s">
        <v>3472</v>
      </c>
      <c r="C301" s="50" t="s">
        <v>1703</v>
      </c>
      <c r="D301" s="50" t="s">
        <v>3914</v>
      </c>
      <c r="E301" s="50" t="s">
        <v>3915</v>
      </c>
      <c r="F301" s="50" t="s">
        <v>57</v>
      </c>
      <c r="G301" s="50" t="s">
        <v>83</v>
      </c>
      <c r="H301" s="50">
        <v>0.1</v>
      </c>
      <c r="I301" s="49"/>
      <c r="J301" s="50"/>
      <c r="K301" s="49">
        <v>4</v>
      </c>
      <c r="L301" s="49"/>
      <c r="M301" s="49"/>
      <c r="N301" s="49"/>
      <c r="O301" s="49"/>
      <c r="P301" s="49"/>
      <c r="Q301" s="49"/>
      <c r="R301" s="15">
        <f t="shared" si="20"/>
        <v>0.594</v>
      </c>
    </row>
    <row r="302" spans="1:18">
      <c r="A302" s="49">
        <v>297</v>
      </c>
      <c r="B302" s="50" t="s">
        <v>3472</v>
      </c>
      <c r="C302" s="50" t="s">
        <v>1703</v>
      </c>
      <c r="D302" s="50" t="s">
        <v>3914</v>
      </c>
      <c r="E302" s="50" t="s">
        <v>3915</v>
      </c>
      <c r="F302" s="50" t="s">
        <v>83</v>
      </c>
      <c r="G302" s="50" t="s">
        <v>133</v>
      </c>
      <c r="H302" s="50">
        <v>0.2</v>
      </c>
      <c r="I302" s="49"/>
      <c r="J302" s="50"/>
      <c r="K302" s="49"/>
      <c r="L302" s="49">
        <v>137</v>
      </c>
      <c r="M302" s="49"/>
      <c r="N302" s="49"/>
      <c r="O302" s="49"/>
      <c r="P302" s="49"/>
      <c r="Q302" s="49"/>
      <c r="R302" s="15">
        <f t="shared" si="20"/>
        <v>0.0822</v>
      </c>
    </row>
    <row r="303" spans="1:18">
      <c r="A303" s="49">
        <v>298</v>
      </c>
      <c r="B303" s="50" t="s">
        <v>3472</v>
      </c>
      <c r="C303" s="50" t="s">
        <v>1703</v>
      </c>
      <c r="D303" s="50" t="s">
        <v>3916</v>
      </c>
      <c r="E303" s="50" t="s">
        <v>3616</v>
      </c>
      <c r="F303" s="50" t="s">
        <v>154</v>
      </c>
      <c r="G303" s="50" t="s">
        <v>82</v>
      </c>
      <c r="H303" s="50">
        <v>0.1</v>
      </c>
      <c r="I303" s="49"/>
      <c r="J303" s="50"/>
      <c r="K303" s="49">
        <v>2</v>
      </c>
      <c r="L303" s="49"/>
      <c r="M303" s="49"/>
      <c r="N303" s="49"/>
      <c r="O303" s="49"/>
      <c r="P303" s="49"/>
      <c r="Q303" s="49"/>
      <c r="R303" s="15">
        <f t="shared" si="20"/>
        <v>0.297</v>
      </c>
    </row>
    <row r="304" spans="1:18">
      <c r="A304" s="49">
        <v>299</v>
      </c>
      <c r="B304" s="50" t="s">
        <v>3472</v>
      </c>
      <c r="C304" s="50" t="s">
        <v>1703</v>
      </c>
      <c r="D304" s="50" t="s">
        <v>3917</v>
      </c>
      <c r="E304" s="50" t="s">
        <v>3918</v>
      </c>
      <c r="F304" s="50" t="s">
        <v>100</v>
      </c>
      <c r="G304" s="50" t="s">
        <v>53</v>
      </c>
      <c r="H304" s="50">
        <v>0.1</v>
      </c>
      <c r="I304" s="49"/>
      <c r="J304" s="50"/>
      <c r="K304" s="49">
        <v>1</v>
      </c>
      <c r="L304" s="49"/>
      <c r="M304" s="49"/>
      <c r="N304" s="49"/>
      <c r="O304" s="49"/>
      <c r="P304" s="49"/>
      <c r="Q304" s="49"/>
      <c r="R304" s="15">
        <f t="shared" si="20"/>
        <v>0.1485</v>
      </c>
    </row>
    <row r="305" spans="1:18">
      <c r="A305" s="49">
        <v>300</v>
      </c>
      <c r="B305" s="50" t="s">
        <v>3472</v>
      </c>
      <c r="C305" s="50" t="s">
        <v>1703</v>
      </c>
      <c r="D305" s="50" t="s">
        <v>3919</v>
      </c>
      <c r="E305" s="50" t="s">
        <v>3920</v>
      </c>
      <c r="F305" s="50" t="s">
        <v>100</v>
      </c>
      <c r="G305" s="50" t="s">
        <v>82</v>
      </c>
      <c r="H305" s="50">
        <v>0.5</v>
      </c>
      <c r="I305" s="49"/>
      <c r="J305" s="50"/>
      <c r="K305" s="49">
        <v>6</v>
      </c>
      <c r="L305" s="49">
        <v>550</v>
      </c>
      <c r="M305" s="49"/>
      <c r="N305" s="49"/>
      <c r="O305" s="49"/>
      <c r="P305" s="49"/>
      <c r="Q305" s="49"/>
      <c r="R305" s="15">
        <f t="shared" si="20"/>
        <v>1.221</v>
      </c>
    </row>
    <row r="306" spans="1:18">
      <c r="A306" s="49">
        <v>301</v>
      </c>
      <c r="B306" s="50" t="s">
        <v>3472</v>
      </c>
      <c r="C306" s="50" t="s">
        <v>1703</v>
      </c>
      <c r="D306" s="50" t="s">
        <v>3921</v>
      </c>
      <c r="E306" s="50" t="s">
        <v>3922</v>
      </c>
      <c r="F306" s="50" t="s">
        <v>100</v>
      </c>
      <c r="G306" s="50" t="s">
        <v>82</v>
      </c>
      <c r="H306" s="50">
        <v>0.5</v>
      </c>
      <c r="I306" s="49"/>
      <c r="J306" s="50"/>
      <c r="K306" s="49">
        <v>3</v>
      </c>
      <c r="L306" s="49"/>
      <c r="M306" s="49"/>
      <c r="N306" s="49"/>
      <c r="O306" s="49"/>
      <c r="P306" s="49"/>
      <c r="Q306" s="49"/>
      <c r="R306" s="15">
        <f t="shared" si="20"/>
        <v>0.4455</v>
      </c>
    </row>
    <row r="307" spans="1:18">
      <c r="A307" s="49">
        <v>302</v>
      </c>
      <c r="B307" s="50" t="s">
        <v>3472</v>
      </c>
      <c r="C307" s="50" t="s">
        <v>1703</v>
      </c>
      <c r="D307" s="50" t="s">
        <v>3921</v>
      </c>
      <c r="E307" s="50" t="s">
        <v>3923</v>
      </c>
      <c r="F307" s="50" t="s">
        <v>100</v>
      </c>
      <c r="G307" s="50" t="s">
        <v>60</v>
      </c>
      <c r="H307" s="50">
        <v>0.3</v>
      </c>
      <c r="I307" s="49"/>
      <c r="J307" s="50"/>
      <c r="K307" s="49">
        <v>3</v>
      </c>
      <c r="L307" s="49"/>
      <c r="M307" s="49"/>
      <c r="N307" s="49"/>
      <c r="O307" s="49"/>
      <c r="P307" s="49"/>
      <c r="Q307" s="49"/>
      <c r="R307" s="15">
        <f t="shared" si="20"/>
        <v>0.4455</v>
      </c>
    </row>
    <row r="308" spans="1:18">
      <c r="A308" s="49">
        <v>303</v>
      </c>
      <c r="B308" s="50" t="s">
        <v>3472</v>
      </c>
      <c r="C308" s="50" t="s">
        <v>1703</v>
      </c>
      <c r="D308" s="50" t="s">
        <v>3924</v>
      </c>
      <c r="E308" s="50" t="s">
        <v>3925</v>
      </c>
      <c r="F308" s="50" t="s">
        <v>100</v>
      </c>
      <c r="G308" s="50" t="s">
        <v>82</v>
      </c>
      <c r="H308" s="50">
        <v>0.5</v>
      </c>
      <c r="I308" s="49"/>
      <c r="J308" s="50"/>
      <c r="K308" s="49">
        <v>1</v>
      </c>
      <c r="L308" s="49"/>
      <c r="M308" s="49"/>
      <c r="N308" s="49"/>
      <c r="O308" s="49"/>
      <c r="P308" s="49"/>
      <c r="Q308" s="49">
        <v>2</v>
      </c>
      <c r="R308" s="15">
        <f t="shared" si="20"/>
        <v>0.5485</v>
      </c>
    </row>
    <row r="309" spans="1:18">
      <c r="A309" s="49">
        <v>304</v>
      </c>
      <c r="B309" s="50" t="s">
        <v>3472</v>
      </c>
      <c r="C309" s="50" t="s">
        <v>3926</v>
      </c>
      <c r="D309" s="50" t="s">
        <v>3927</v>
      </c>
      <c r="E309" s="50" t="s">
        <v>3928</v>
      </c>
      <c r="F309" s="50" t="s">
        <v>112</v>
      </c>
      <c r="G309" s="50" t="s">
        <v>72</v>
      </c>
      <c r="H309" s="50">
        <v>0.4</v>
      </c>
      <c r="I309" s="49">
        <v>400</v>
      </c>
      <c r="J309" s="50"/>
      <c r="K309" s="49"/>
      <c r="L309" s="49"/>
      <c r="M309" s="49"/>
      <c r="N309" s="49"/>
      <c r="O309" s="49"/>
      <c r="P309" s="49"/>
      <c r="Q309" s="49"/>
      <c r="R309" s="15">
        <f t="shared" si="20"/>
        <v>5.8</v>
      </c>
    </row>
    <row r="310" spans="1:18">
      <c r="A310" s="49">
        <v>305</v>
      </c>
      <c r="B310" s="50" t="s">
        <v>3472</v>
      </c>
      <c r="C310" s="50" t="s">
        <v>3926</v>
      </c>
      <c r="D310" s="50" t="s">
        <v>3929</v>
      </c>
      <c r="E310" s="50" t="s">
        <v>3930</v>
      </c>
      <c r="F310" s="50" t="s">
        <v>163</v>
      </c>
      <c r="G310" s="50" t="s">
        <v>83</v>
      </c>
      <c r="H310" s="50">
        <v>0.2</v>
      </c>
      <c r="I310" s="49">
        <v>200</v>
      </c>
      <c r="J310" s="50"/>
      <c r="K310" s="49">
        <v>2</v>
      </c>
      <c r="L310" s="49"/>
      <c r="M310" s="49"/>
      <c r="N310" s="49">
        <v>4</v>
      </c>
      <c r="O310" s="49"/>
      <c r="P310" s="49"/>
      <c r="Q310" s="49"/>
      <c r="R310" s="15">
        <f t="shared" si="20"/>
        <v>3.257</v>
      </c>
    </row>
    <row r="311" spans="1:18">
      <c r="A311" s="49">
        <v>306</v>
      </c>
      <c r="B311" s="50" t="s">
        <v>3472</v>
      </c>
      <c r="C311" s="50" t="s">
        <v>3926</v>
      </c>
      <c r="D311" s="50" t="s">
        <v>3929</v>
      </c>
      <c r="E311" s="50" t="s">
        <v>3930</v>
      </c>
      <c r="F311" s="50" t="s">
        <v>72</v>
      </c>
      <c r="G311" s="50" t="s">
        <v>258</v>
      </c>
      <c r="H311" s="50">
        <v>0.1</v>
      </c>
      <c r="I311" s="49"/>
      <c r="J311" s="50"/>
      <c r="K311" s="49">
        <v>2</v>
      </c>
      <c r="L311" s="49"/>
      <c r="M311" s="49"/>
      <c r="N311" s="49"/>
      <c r="O311" s="49"/>
      <c r="P311" s="49"/>
      <c r="Q311" s="49"/>
      <c r="R311" s="15">
        <f t="shared" si="20"/>
        <v>0.297</v>
      </c>
    </row>
    <row r="312" spans="1:18">
      <c r="A312" s="49">
        <v>307</v>
      </c>
      <c r="B312" s="50" t="s">
        <v>3472</v>
      </c>
      <c r="C312" s="50" t="s">
        <v>3926</v>
      </c>
      <c r="D312" s="50" t="s">
        <v>3929</v>
      </c>
      <c r="E312" s="50" t="s">
        <v>3931</v>
      </c>
      <c r="F312" s="50" t="s">
        <v>100</v>
      </c>
      <c r="G312" s="50" t="s">
        <v>53</v>
      </c>
      <c r="H312" s="50">
        <v>0.1</v>
      </c>
      <c r="I312" s="49"/>
      <c r="J312" s="50"/>
      <c r="K312" s="49"/>
      <c r="L312" s="49"/>
      <c r="M312" s="49"/>
      <c r="N312" s="49">
        <v>4</v>
      </c>
      <c r="O312" s="49"/>
      <c r="P312" s="49"/>
      <c r="Q312" s="49"/>
      <c r="R312" s="15">
        <f t="shared" si="20"/>
        <v>0.06</v>
      </c>
    </row>
    <row r="313" spans="1:18">
      <c r="A313" s="49">
        <v>308</v>
      </c>
      <c r="B313" s="50" t="s">
        <v>3472</v>
      </c>
      <c r="C313" s="50" t="s">
        <v>3926</v>
      </c>
      <c r="D313" s="50" t="s">
        <v>3932</v>
      </c>
      <c r="E313" s="50" t="s">
        <v>3933</v>
      </c>
      <c r="F313" s="50" t="s">
        <v>100</v>
      </c>
      <c r="G313" s="50" t="s">
        <v>53</v>
      </c>
      <c r="H313" s="50">
        <v>0.1</v>
      </c>
      <c r="I313" s="49"/>
      <c r="J313" s="50"/>
      <c r="K313" s="49">
        <v>2</v>
      </c>
      <c r="L313" s="49"/>
      <c r="M313" s="49"/>
      <c r="N313" s="49">
        <v>4</v>
      </c>
      <c r="O313" s="49"/>
      <c r="P313" s="49"/>
      <c r="Q313" s="49"/>
      <c r="R313" s="15">
        <f t="shared" si="20"/>
        <v>0.357</v>
      </c>
    </row>
    <row r="314" spans="1:18">
      <c r="A314" s="49">
        <v>309</v>
      </c>
      <c r="B314" s="50" t="s">
        <v>3472</v>
      </c>
      <c r="C314" s="50" t="s">
        <v>3926</v>
      </c>
      <c r="D314" s="50" t="s">
        <v>3934</v>
      </c>
      <c r="E314" s="50" t="s">
        <v>3935</v>
      </c>
      <c r="F314" s="50" t="s">
        <v>100</v>
      </c>
      <c r="G314" s="50" t="s">
        <v>53</v>
      </c>
      <c r="H314" s="50">
        <v>0.1</v>
      </c>
      <c r="I314" s="49"/>
      <c r="J314" s="50"/>
      <c r="K314" s="49">
        <v>2</v>
      </c>
      <c r="L314" s="49"/>
      <c r="M314" s="49"/>
      <c r="N314" s="49">
        <v>4</v>
      </c>
      <c r="O314" s="49"/>
      <c r="P314" s="49"/>
      <c r="Q314" s="49"/>
      <c r="R314" s="15">
        <f t="shared" si="20"/>
        <v>0.357</v>
      </c>
    </row>
    <row r="315" spans="1:18">
      <c r="A315" s="49">
        <v>310</v>
      </c>
      <c r="B315" s="50" t="s">
        <v>3472</v>
      </c>
      <c r="C315" s="50" t="s">
        <v>3926</v>
      </c>
      <c r="D315" s="50" t="s">
        <v>3936</v>
      </c>
      <c r="E315" s="50" t="s">
        <v>3937</v>
      </c>
      <c r="F315" s="50" t="s">
        <v>100</v>
      </c>
      <c r="G315" s="50" t="s">
        <v>53</v>
      </c>
      <c r="H315" s="50">
        <v>0.1</v>
      </c>
      <c r="I315" s="49"/>
      <c r="J315" s="50"/>
      <c r="K315" s="49">
        <v>2</v>
      </c>
      <c r="L315" s="49"/>
      <c r="M315" s="49"/>
      <c r="N315" s="49">
        <v>4</v>
      </c>
      <c r="O315" s="49"/>
      <c r="P315" s="49"/>
      <c r="Q315" s="49"/>
      <c r="R315" s="15">
        <f t="shared" si="20"/>
        <v>0.357</v>
      </c>
    </row>
    <row r="316" spans="1:18">
      <c r="A316" s="49">
        <v>311</v>
      </c>
      <c r="B316" s="50" t="s">
        <v>3472</v>
      </c>
      <c r="C316" s="50" t="s">
        <v>3926</v>
      </c>
      <c r="D316" s="50" t="s">
        <v>3938</v>
      </c>
      <c r="E316" s="50" t="s">
        <v>3939</v>
      </c>
      <c r="F316" s="50" t="s">
        <v>1340</v>
      </c>
      <c r="G316" s="50" t="s">
        <v>346</v>
      </c>
      <c r="H316" s="50">
        <v>0.1</v>
      </c>
      <c r="I316" s="49"/>
      <c r="J316" s="50"/>
      <c r="K316" s="49">
        <v>2</v>
      </c>
      <c r="L316" s="49"/>
      <c r="M316" s="49"/>
      <c r="N316" s="49">
        <v>4</v>
      </c>
      <c r="O316" s="49"/>
      <c r="P316" s="49"/>
      <c r="Q316" s="49"/>
      <c r="R316" s="15">
        <f t="shared" si="20"/>
        <v>0.357</v>
      </c>
    </row>
    <row r="317" spans="1:18">
      <c r="A317" s="49">
        <v>312</v>
      </c>
      <c r="B317" s="50" t="s">
        <v>3472</v>
      </c>
      <c r="C317" s="50" t="s">
        <v>3926</v>
      </c>
      <c r="D317" s="50" t="s">
        <v>3940</v>
      </c>
      <c r="E317" s="50" t="s">
        <v>3941</v>
      </c>
      <c r="F317" s="50" t="s">
        <v>100</v>
      </c>
      <c r="G317" s="50" t="s">
        <v>53</v>
      </c>
      <c r="H317" s="50">
        <v>0.1</v>
      </c>
      <c r="I317" s="49"/>
      <c r="J317" s="50"/>
      <c r="K317" s="49"/>
      <c r="L317" s="49"/>
      <c r="M317" s="49"/>
      <c r="N317" s="49">
        <v>4</v>
      </c>
      <c r="O317" s="49"/>
      <c r="P317" s="49"/>
      <c r="Q317" s="49"/>
      <c r="R317" s="15">
        <f t="shared" si="20"/>
        <v>0.06</v>
      </c>
    </row>
    <row r="318" spans="1:18">
      <c r="A318" s="49">
        <v>313</v>
      </c>
      <c r="B318" s="50" t="s">
        <v>3472</v>
      </c>
      <c r="C318" s="50" t="s">
        <v>3926</v>
      </c>
      <c r="D318" s="50" t="s">
        <v>3942</v>
      </c>
      <c r="E318" s="50" t="s">
        <v>3943</v>
      </c>
      <c r="F318" s="50" t="s">
        <v>100</v>
      </c>
      <c r="G318" s="50" t="s">
        <v>53</v>
      </c>
      <c r="H318" s="50">
        <v>0.1</v>
      </c>
      <c r="I318" s="49"/>
      <c r="J318" s="50"/>
      <c r="K318" s="49"/>
      <c r="L318" s="49"/>
      <c r="M318" s="49"/>
      <c r="N318" s="49">
        <v>4</v>
      </c>
      <c r="O318" s="49"/>
      <c r="P318" s="49"/>
      <c r="Q318" s="49"/>
      <c r="R318" s="15">
        <f t="shared" si="20"/>
        <v>0.06</v>
      </c>
    </row>
    <row r="319" spans="1:18">
      <c r="A319" s="49">
        <v>314</v>
      </c>
      <c r="B319" s="50" t="s">
        <v>3472</v>
      </c>
      <c r="C319" s="50" t="s">
        <v>3926</v>
      </c>
      <c r="D319" s="50" t="s">
        <v>3942</v>
      </c>
      <c r="E319" s="50" t="s">
        <v>3944</v>
      </c>
      <c r="F319" s="50" t="s">
        <v>100</v>
      </c>
      <c r="G319" s="50" t="s">
        <v>53</v>
      </c>
      <c r="H319" s="50">
        <v>0.1</v>
      </c>
      <c r="I319" s="49"/>
      <c r="J319" s="50"/>
      <c r="K319" s="49"/>
      <c r="L319" s="49"/>
      <c r="M319" s="49"/>
      <c r="N319" s="49">
        <v>4</v>
      </c>
      <c r="O319" s="49"/>
      <c r="P319" s="49"/>
      <c r="Q319" s="49"/>
      <c r="R319" s="15">
        <f t="shared" si="20"/>
        <v>0.06</v>
      </c>
    </row>
    <row r="320" spans="1:18">
      <c r="A320" s="49">
        <v>315</v>
      </c>
      <c r="B320" s="50" t="s">
        <v>3472</v>
      </c>
      <c r="C320" s="50" t="s">
        <v>3926</v>
      </c>
      <c r="D320" s="50" t="s">
        <v>3945</v>
      </c>
      <c r="E320" s="50" t="s">
        <v>3946</v>
      </c>
      <c r="F320" s="50" t="s">
        <v>100</v>
      </c>
      <c r="G320" s="50" t="s">
        <v>53</v>
      </c>
      <c r="H320" s="50">
        <v>0.1</v>
      </c>
      <c r="I320" s="49"/>
      <c r="J320" s="50"/>
      <c r="K320" s="49"/>
      <c r="L320" s="49"/>
      <c r="M320" s="49"/>
      <c r="N320" s="49">
        <v>4</v>
      </c>
      <c r="O320" s="49"/>
      <c r="P320" s="49"/>
      <c r="Q320" s="49"/>
      <c r="R320" s="15">
        <f t="shared" si="20"/>
        <v>0.06</v>
      </c>
    </row>
    <row r="321" spans="1:18">
      <c r="A321" s="49">
        <v>316</v>
      </c>
      <c r="B321" s="50" t="s">
        <v>3472</v>
      </c>
      <c r="C321" s="50" t="s">
        <v>3926</v>
      </c>
      <c r="D321" s="50" t="s">
        <v>3947</v>
      </c>
      <c r="E321" s="50" t="s">
        <v>3948</v>
      </c>
      <c r="F321" s="50" t="s">
        <v>100</v>
      </c>
      <c r="G321" s="50" t="s">
        <v>53</v>
      </c>
      <c r="H321" s="50">
        <v>0.1</v>
      </c>
      <c r="I321" s="49"/>
      <c r="J321" s="50"/>
      <c r="K321" s="49">
        <v>1</v>
      </c>
      <c r="L321" s="49"/>
      <c r="M321" s="49"/>
      <c r="N321" s="49">
        <v>4</v>
      </c>
      <c r="O321" s="49"/>
      <c r="P321" s="49"/>
      <c r="Q321" s="49"/>
      <c r="R321" s="15">
        <f t="shared" si="20"/>
        <v>0.2085</v>
      </c>
    </row>
    <row r="322" spans="1:18">
      <c r="A322" s="49">
        <v>317</v>
      </c>
      <c r="B322" s="50" t="s">
        <v>3472</v>
      </c>
      <c r="C322" s="50" t="s">
        <v>3926</v>
      </c>
      <c r="D322" s="50" t="s">
        <v>3947</v>
      </c>
      <c r="E322" s="50" t="s">
        <v>3948</v>
      </c>
      <c r="F322" s="50" t="s">
        <v>82</v>
      </c>
      <c r="G322" s="50" t="s">
        <v>112</v>
      </c>
      <c r="H322" s="50">
        <v>0.1</v>
      </c>
      <c r="I322" s="49"/>
      <c r="J322" s="50"/>
      <c r="K322" s="49"/>
      <c r="L322" s="49"/>
      <c r="M322" s="49"/>
      <c r="N322" s="49"/>
      <c r="O322" s="49"/>
      <c r="P322" s="49">
        <v>2</v>
      </c>
      <c r="Q322" s="50"/>
      <c r="R322" s="15">
        <f t="shared" si="20"/>
        <v>0.32</v>
      </c>
    </row>
    <row r="323" spans="1:18">
      <c r="A323" s="49">
        <v>318</v>
      </c>
      <c r="B323" s="50" t="s">
        <v>3472</v>
      </c>
      <c r="C323" s="50" t="s">
        <v>3926</v>
      </c>
      <c r="D323" s="50" t="s">
        <v>3949</v>
      </c>
      <c r="E323" s="50" t="s">
        <v>3950</v>
      </c>
      <c r="F323" s="50" t="s">
        <v>100</v>
      </c>
      <c r="G323" s="50" t="s">
        <v>53</v>
      </c>
      <c r="H323" s="50">
        <v>0.1</v>
      </c>
      <c r="I323" s="49"/>
      <c r="J323" s="50"/>
      <c r="K323" s="49"/>
      <c r="L323" s="49"/>
      <c r="M323" s="49"/>
      <c r="N323" s="49">
        <v>4</v>
      </c>
      <c r="O323" s="49"/>
      <c r="P323" s="49"/>
      <c r="Q323" s="50"/>
      <c r="R323" s="15">
        <f t="shared" si="20"/>
        <v>0.06</v>
      </c>
    </row>
    <row r="324" spans="1:18">
      <c r="A324" s="49">
        <v>319</v>
      </c>
      <c r="B324" s="50" t="s">
        <v>3472</v>
      </c>
      <c r="C324" s="50" t="s">
        <v>3926</v>
      </c>
      <c r="D324" s="50" t="s">
        <v>3949</v>
      </c>
      <c r="E324" s="50" t="s">
        <v>3950</v>
      </c>
      <c r="F324" s="50" t="s">
        <v>64</v>
      </c>
      <c r="G324" s="50" t="s">
        <v>635</v>
      </c>
      <c r="H324" s="50">
        <v>0.1</v>
      </c>
      <c r="I324" s="49">
        <v>100</v>
      </c>
      <c r="J324" s="50"/>
      <c r="K324" s="49"/>
      <c r="L324" s="49"/>
      <c r="M324" s="49"/>
      <c r="N324" s="49"/>
      <c r="O324" s="49"/>
      <c r="P324" s="49"/>
      <c r="Q324" s="50"/>
      <c r="R324" s="15">
        <f t="shared" si="20"/>
        <v>1.45</v>
      </c>
    </row>
    <row r="325" spans="1:18">
      <c r="A325" s="49">
        <v>320</v>
      </c>
      <c r="B325" s="50" t="s">
        <v>3472</v>
      </c>
      <c r="C325" s="50" t="s">
        <v>3926</v>
      </c>
      <c r="D325" s="50" t="s">
        <v>3951</v>
      </c>
      <c r="E325" s="50" t="s">
        <v>3952</v>
      </c>
      <c r="F325" s="50" t="s">
        <v>163</v>
      </c>
      <c r="G325" s="50" t="s">
        <v>57</v>
      </c>
      <c r="H325" s="50">
        <v>0.1</v>
      </c>
      <c r="I325" s="49"/>
      <c r="J325" s="50"/>
      <c r="K325" s="49">
        <v>2</v>
      </c>
      <c r="L325" s="49"/>
      <c r="M325" s="49"/>
      <c r="N325" s="49"/>
      <c r="O325" s="49"/>
      <c r="P325" s="49"/>
      <c r="Q325" s="50"/>
      <c r="R325" s="15">
        <f t="shared" si="20"/>
        <v>0.297</v>
      </c>
    </row>
    <row r="326" spans="1:18">
      <c r="A326" s="49">
        <v>321</v>
      </c>
      <c r="B326" s="50" t="s">
        <v>3472</v>
      </c>
      <c r="C326" s="50" t="s">
        <v>3926</v>
      </c>
      <c r="D326" s="50" t="s">
        <v>3953</v>
      </c>
      <c r="E326" s="50" t="s">
        <v>3954</v>
      </c>
      <c r="F326" s="50" t="s">
        <v>79</v>
      </c>
      <c r="G326" s="50" t="s">
        <v>72</v>
      </c>
      <c r="H326" s="50">
        <v>0.1</v>
      </c>
      <c r="I326" s="49"/>
      <c r="J326" s="50"/>
      <c r="K326" s="49">
        <v>2</v>
      </c>
      <c r="L326" s="49"/>
      <c r="M326" s="49"/>
      <c r="N326" s="49"/>
      <c r="O326" s="49"/>
      <c r="P326" s="49"/>
      <c r="Q326" s="50"/>
      <c r="R326" s="15">
        <f t="shared" ref="R326" si="21">J326*0.4461+K326*0.1485+L326*0.15*0.004+I326*0.0145+M326*0.145+N326*0.015+O326*0.01+P326*0.16+Q326*0.2</f>
        <v>0.297</v>
      </c>
    </row>
    <row r="327" spans="1:18">
      <c r="A327" s="49">
        <v>322</v>
      </c>
      <c r="B327" s="50" t="s">
        <v>3472</v>
      </c>
      <c r="C327" s="50" t="s">
        <v>3926</v>
      </c>
      <c r="D327" s="50" t="s">
        <v>3955</v>
      </c>
      <c r="E327" s="50" t="s">
        <v>3956</v>
      </c>
      <c r="F327" s="50" t="s">
        <v>163</v>
      </c>
      <c r="G327" s="50" t="s">
        <v>57</v>
      </c>
      <c r="H327" s="50">
        <v>0.1</v>
      </c>
      <c r="I327" s="49"/>
      <c r="J327" s="50"/>
      <c r="K327" s="49">
        <v>2</v>
      </c>
      <c r="L327" s="49"/>
      <c r="M327" s="49"/>
      <c r="N327" s="49"/>
      <c r="O327" s="49"/>
      <c r="P327" s="49"/>
      <c r="Q327" s="50"/>
      <c r="R327" s="15">
        <f t="shared" ref="R327:R358" si="22">J327*0.4461+K327*0.1485+L327*0.15*0.004+I327*0.0145+M327*0.145+N327*0.015+O327*0.01+P327*0.16+Q327*0.2</f>
        <v>0.297</v>
      </c>
    </row>
    <row r="328" spans="1:18">
      <c r="A328" s="49">
        <v>323</v>
      </c>
      <c r="B328" s="50" t="s">
        <v>3472</v>
      </c>
      <c r="C328" s="50" t="s">
        <v>3926</v>
      </c>
      <c r="D328" s="50" t="s">
        <v>3955</v>
      </c>
      <c r="E328" s="50" t="s">
        <v>3956</v>
      </c>
      <c r="F328" s="50" t="s">
        <v>128</v>
      </c>
      <c r="G328" s="50" t="s">
        <v>54</v>
      </c>
      <c r="H328" s="50">
        <v>0.1</v>
      </c>
      <c r="I328" s="49"/>
      <c r="J328" s="50"/>
      <c r="K328" s="49">
        <v>2</v>
      </c>
      <c r="L328" s="49"/>
      <c r="M328" s="49"/>
      <c r="N328" s="49"/>
      <c r="O328" s="49"/>
      <c r="P328" s="49"/>
      <c r="Q328" s="50"/>
      <c r="R328" s="15">
        <f t="shared" si="22"/>
        <v>0.297</v>
      </c>
    </row>
    <row r="329" spans="1:18">
      <c r="A329" s="49">
        <v>324</v>
      </c>
      <c r="B329" s="50" t="s">
        <v>3472</v>
      </c>
      <c r="C329" s="50" t="s">
        <v>3926</v>
      </c>
      <c r="D329" s="50" t="s">
        <v>3955</v>
      </c>
      <c r="E329" s="50" t="s">
        <v>3956</v>
      </c>
      <c r="F329" s="50" t="s">
        <v>635</v>
      </c>
      <c r="G329" s="50" t="s">
        <v>49</v>
      </c>
      <c r="H329" s="50">
        <v>0.1</v>
      </c>
      <c r="I329" s="49"/>
      <c r="J329" s="50"/>
      <c r="K329" s="49">
        <v>2</v>
      </c>
      <c r="L329" s="49"/>
      <c r="M329" s="49"/>
      <c r="N329" s="49">
        <v>4</v>
      </c>
      <c r="O329" s="49"/>
      <c r="P329" s="49"/>
      <c r="Q329" s="50"/>
      <c r="R329" s="15">
        <f t="shared" si="22"/>
        <v>0.357</v>
      </c>
    </row>
    <row r="330" spans="1:18">
      <c r="A330" s="49">
        <v>325</v>
      </c>
      <c r="B330" s="50" t="s">
        <v>3472</v>
      </c>
      <c r="C330" s="50" t="s">
        <v>3926</v>
      </c>
      <c r="D330" s="50" t="s">
        <v>3957</v>
      </c>
      <c r="E330" s="50" t="s">
        <v>3958</v>
      </c>
      <c r="F330" s="50" t="s">
        <v>346</v>
      </c>
      <c r="G330" s="50" t="s">
        <v>183</v>
      </c>
      <c r="H330" s="50">
        <v>0.1</v>
      </c>
      <c r="I330" s="49"/>
      <c r="J330" s="50"/>
      <c r="K330" s="49">
        <v>2</v>
      </c>
      <c r="L330" s="49"/>
      <c r="M330" s="49"/>
      <c r="N330" s="49"/>
      <c r="O330" s="49"/>
      <c r="P330" s="49"/>
      <c r="Q330" s="50"/>
      <c r="R330" s="15">
        <f t="shared" si="22"/>
        <v>0.297</v>
      </c>
    </row>
    <row r="331" spans="1:18">
      <c r="A331" s="49">
        <v>326</v>
      </c>
      <c r="B331" s="50" t="s">
        <v>3472</v>
      </c>
      <c r="C331" s="50" t="s">
        <v>3926</v>
      </c>
      <c r="D331" s="50" t="s">
        <v>3957</v>
      </c>
      <c r="E331" s="50" t="s">
        <v>3958</v>
      </c>
      <c r="F331" s="50" t="s">
        <v>1670</v>
      </c>
      <c r="G331" s="50" t="s">
        <v>173</v>
      </c>
      <c r="H331" s="50">
        <v>0.1</v>
      </c>
      <c r="I331" s="49"/>
      <c r="J331" s="50"/>
      <c r="K331" s="49">
        <v>2</v>
      </c>
      <c r="L331" s="49"/>
      <c r="M331" s="49"/>
      <c r="N331" s="49"/>
      <c r="O331" s="49"/>
      <c r="P331" s="49"/>
      <c r="Q331" s="50"/>
      <c r="R331" s="15">
        <f t="shared" si="22"/>
        <v>0.297</v>
      </c>
    </row>
    <row r="332" spans="1:18">
      <c r="A332" s="49">
        <v>327</v>
      </c>
      <c r="B332" s="50" t="s">
        <v>3472</v>
      </c>
      <c r="C332" s="50" t="s">
        <v>3926</v>
      </c>
      <c r="D332" s="50" t="s">
        <v>3959</v>
      </c>
      <c r="E332" s="50" t="s">
        <v>3960</v>
      </c>
      <c r="F332" s="50" t="s">
        <v>100</v>
      </c>
      <c r="G332" s="50" t="s">
        <v>53</v>
      </c>
      <c r="H332" s="50">
        <v>0.1</v>
      </c>
      <c r="I332" s="49"/>
      <c r="J332" s="50"/>
      <c r="K332" s="49">
        <v>1</v>
      </c>
      <c r="L332" s="49"/>
      <c r="M332" s="49"/>
      <c r="N332" s="49">
        <v>4</v>
      </c>
      <c r="O332" s="49"/>
      <c r="P332" s="49"/>
      <c r="Q332" s="50"/>
      <c r="R332" s="15">
        <f t="shared" si="22"/>
        <v>0.2085</v>
      </c>
    </row>
    <row r="333" spans="1:18">
      <c r="A333" s="49">
        <v>328</v>
      </c>
      <c r="B333" s="50" t="s">
        <v>3472</v>
      </c>
      <c r="C333" s="50" t="s">
        <v>3926</v>
      </c>
      <c r="D333" s="50" t="s">
        <v>3961</v>
      </c>
      <c r="E333" s="50" t="s">
        <v>3962</v>
      </c>
      <c r="F333" s="50" t="s">
        <v>346</v>
      </c>
      <c r="G333" s="50" t="s">
        <v>183</v>
      </c>
      <c r="H333" s="50">
        <v>0.1</v>
      </c>
      <c r="I333" s="49"/>
      <c r="J333" s="49"/>
      <c r="K333" s="49">
        <v>2</v>
      </c>
      <c r="L333" s="49"/>
      <c r="M333" s="49"/>
      <c r="N333" s="49">
        <v>4</v>
      </c>
      <c r="O333" s="49"/>
      <c r="P333" s="49"/>
      <c r="Q333" s="50"/>
      <c r="R333" s="15">
        <f t="shared" si="22"/>
        <v>0.357</v>
      </c>
    </row>
    <row r="334" spans="1:18">
      <c r="A334" s="49">
        <v>329</v>
      </c>
      <c r="B334" s="50" t="s">
        <v>3472</v>
      </c>
      <c r="C334" s="50" t="s">
        <v>3926</v>
      </c>
      <c r="D334" s="50" t="s">
        <v>3961</v>
      </c>
      <c r="E334" s="50" t="s">
        <v>3962</v>
      </c>
      <c r="F334" s="50" t="s">
        <v>49</v>
      </c>
      <c r="G334" s="50" t="s">
        <v>351</v>
      </c>
      <c r="H334" s="50">
        <v>0.1</v>
      </c>
      <c r="I334" s="49"/>
      <c r="J334" s="50"/>
      <c r="K334" s="49">
        <v>1</v>
      </c>
      <c r="L334" s="49"/>
      <c r="M334" s="49"/>
      <c r="N334" s="49">
        <v>4</v>
      </c>
      <c r="O334" s="49"/>
      <c r="P334" s="49"/>
      <c r="Q334" s="50"/>
      <c r="R334" s="15">
        <f t="shared" si="22"/>
        <v>0.2085</v>
      </c>
    </row>
    <row r="335" spans="1:18">
      <c r="A335" s="49">
        <v>330</v>
      </c>
      <c r="B335" s="50" t="s">
        <v>3472</v>
      </c>
      <c r="C335" s="50" t="s">
        <v>3926</v>
      </c>
      <c r="D335" s="50" t="s">
        <v>3963</v>
      </c>
      <c r="E335" s="50" t="s">
        <v>3964</v>
      </c>
      <c r="F335" s="50" t="s">
        <v>106</v>
      </c>
      <c r="G335" s="50" t="s">
        <v>133</v>
      </c>
      <c r="H335" s="50">
        <v>0.1</v>
      </c>
      <c r="I335" s="49"/>
      <c r="J335" s="50"/>
      <c r="K335" s="49">
        <v>2</v>
      </c>
      <c r="L335" s="49"/>
      <c r="M335" s="49"/>
      <c r="N335" s="49"/>
      <c r="O335" s="49"/>
      <c r="P335" s="49"/>
      <c r="Q335" s="50"/>
      <c r="R335" s="15">
        <f t="shared" si="22"/>
        <v>0.297</v>
      </c>
    </row>
    <row r="336" spans="1:18">
      <c r="A336" s="49">
        <v>331</v>
      </c>
      <c r="B336" s="50" t="s">
        <v>3472</v>
      </c>
      <c r="C336" s="50" t="s">
        <v>3926</v>
      </c>
      <c r="D336" s="50" t="s">
        <v>3965</v>
      </c>
      <c r="E336" s="50" t="s">
        <v>3966</v>
      </c>
      <c r="F336" s="50" t="s">
        <v>163</v>
      </c>
      <c r="G336" s="50" t="s">
        <v>57</v>
      </c>
      <c r="H336" s="50">
        <v>0.1</v>
      </c>
      <c r="I336" s="49"/>
      <c r="J336" s="50"/>
      <c r="K336" s="49">
        <v>1</v>
      </c>
      <c r="L336" s="49"/>
      <c r="M336" s="49"/>
      <c r="N336" s="49">
        <v>4</v>
      </c>
      <c r="O336" s="49"/>
      <c r="P336" s="49"/>
      <c r="Q336" s="50"/>
      <c r="R336" s="15">
        <f t="shared" si="22"/>
        <v>0.2085</v>
      </c>
    </row>
    <row r="337" spans="1:18">
      <c r="A337" s="49">
        <v>332</v>
      </c>
      <c r="B337" s="50" t="s">
        <v>3472</v>
      </c>
      <c r="C337" s="50" t="s">
        <v>3926</v>
      </c>
      <c r="D337" s="50" t="s">
        <v>3965</v>
      </c>
      <c r="E337" s="50" t="s">
        <v>3966</v>
      </c>
      <c r="F337" s="50" t="s">
        <v>112</v>
      </c>
      <c r="G337" s="50" t="s">
        <v>192</v>
      </c>
      <c r="H337" s="50">
        <v>0.2</v>
      </c>
      <c r="I337" s="49">
        <v>200</v>
      </c>
      <c r="J337" s="50"/>
      <c r="K337" s="49"/>
      <c r="L337" s="49"/>
      <c r="M337" s="49"/>
      <c r="N337" s="49"/>
      <c r="O337" s="49"/>
      <c r="P337" s="49"/>
      <c r="Q337" s="50"/>
      <c r="R337" s="15">
        <f t="shared" si="22"/>
        <v>2.9</v>
      </c>
    </row>
    <row r="338" spans="1:18">
      <c r="A338" s="49">
        <v>333</v>
      </c>
      <c r="B338" s="50" t="s">
        <v>3472</v>
      </c>
      <c r="C338" s="50" t="s">
        <v>3926</v>
      </c>
      <c r="D338" s="50" t="s">
        <v>3967</v>
      </c>
      <c r="E338" s="50" t="s">
        <v>3968</v>
      </c>
      <c r="F338" s="50" t="s">
        <v>64</v>
      </c>
      <c r="G338" s="50" t="s">
        <v>635</v>
      </c>
      <c r="H338" s="50">
        <v>0.1</v>
      </c>
      <c r="I338" s="49"/>
      <c r="J338" s="50"/>
      <c r="K338" s="49">
        <v>2</v>
      </c>
      <c r="L338" s="49"/>
      <c r="M338" s="49"/>
      <c r="N338" s="49"/>
      <c r="O338" s="49"/>
      <c r="P338" s="49"/>
      <c r="Q338" s="50"/>
      <c r="R338" s="15">
        <f t="shared" si="22"/>
        <v>0.297</v>
      </c>
    </row>
    <row r="339" spans="1:18">
      <c r="A339" s="49">
        <v>334</v>
      </c>
      <c r="B339" s="50" t="s">
        <v>3472</v>
      </c>
      <c r="C339" s="50" t="s">
        <v>3926</v>
      </c>
      <c r="D339" s="50" t="s">
        <v>3967</v>
      </c>
      <c r="E339" s="50" t="s">
        <v>3968</v>
      </c>
      <c r="F339" s="50" t="s">
        <v>996</v>
      </c>
      <c r="G339" s="50" t="s">
        <v>124</v>
      </c>
      <c r="H339" s="50">
        <v>0.1</v>
      </c>
      <c r="I339" s="49"/>
      <c r="J339" s="50"/>
      <c r="K339" s="49">
        <v>2</v>
      </c>
      <c r="L339" s="49"/>
      <c r="M339" s="49"/>
      <c r="N339" s="49">
        <v>4</v>
      </c>
      <c r="O339" s="49"/>
      <c r="P339" s="49"/>
      <c r="Q339" s="50"/>
      <c r="R339" s="15">
        <f t="shared" si="22"/>
        <v>0.357</v>
      </c>
    </row>
    <row r="340" spans="1:18">
      <c r="A340" s="49">
        <v>335</v>
      </c>
      <c r="B340" s="50" t="s">
        <v>3472</v>
      </c>
      <c r="C340" s="50" t="s">
        <v>3926</v>
      </c>
      <c r="D340" s="50" t="s">
        <v>3969</v>
      </c>
      <c r="E340" s="50" t="s">
        <v>3970</v>
      </c>
      <c r="F340" s="50" t="s">
        <v>49</v>
      </c>
      <c r="G340" s="50" t="s">
        <v>351</v>
      </c>
      <c r="H340" s="50">
        <v>0.1</v>
      </c>
      <c r="I340" s="49">
        <v>100</v>
      </c>
      <c r="J340" s="50"/>
      <c r="K340" s="49"/>
      <c r="L340" s="49"/>
      <c r="M340" s="49"/>
      <c r="N340" s="49"/>
      <c r="O340" s="49"/>
      <c r="P340" s="49"/>
      <c r="Q340" s="50"/>
      <c r="R340" s="15">
        <f t="shared" si="22"/>
        <v>1.45</v>
      </c>
    </row>
    <row r="341" spans="1:18">
      <c r="A341" s="49">
        <v>336</v>
      </c>
      <c r="B341" s="50" t="s">
        <v>3472</v>
      </c>
      <c r="C341" s="50" t="s">
        <v>3971</v>
      </c>
      <c r="D341" s="50" t="s">
        <v>3972</v>
      </c>
      <c r="E341" s="50" t="s">
        <v>3973</v>
      </c>
      <c r="F341" s="53">
        <v>0</v>
      </c>
      <c r="G341" s="53">
        <v>2800</v>
      </c>
      <c r="H341" s="50">
        <f t="shared" ref="H341" si="23">(G341-F341)/1000</f>
        <v>2.8</v>
      </c>
      <c r="I341" s="49"/>
      <c r="J341" s="50"/>
      <c r="K341" s="49">
        <v>1</v>
      </c>
      <c r="L341" s="49"/>
      <c r="M341" s="49"/>
      <c r="N341" s="49"/>
      <c r="O341" s="49"/>
      <c r="P341" s="49"/>
      <c r="Q341" s="49"/>
      <c r="R341" s="15">
        <f t="shared" si="22"/>
        <v>0.1485</v>
      </c>
    </row>
    <row r="342" spans="1:18">
      <c r="A342" s="49">
        <v>337</v>
      </c>
      <c r="B342" s="50" t="s">
        <v>3472</v>
      </c>
      <c r="C342" s="50" t="s">
        <v>3971</v>
      </c>
      <c r="D342" s="50" t="s">
        <v>3972</v>
      </c>
      <c r="E342" s="50" t="s">
        <v>3973</v>
      </c>
      <c r="F342" s="53">
        <v>2800</v>
      </c>
      <c r="G342" s="53">
        <v>4200</v>
      </c>
      <c r="H342" s="50">
        <f t="shared" ref="H342:H373" si="24">(G342-F342)/1000</f>
        <v>1.4</v>
      </c>
      <c r="I342" s="49">
        <v>152</v>
      </c>
      <c r="J342" s="50"/>
      <c r="K342" s="49">
        <v>5</v>
      </c>
      <c r="L342" s="49"/>
      <c r="M342" s="49"/>
      <c r="N342" s="49"/>
      <c r="O342" s="49">
        <v>36</v>
      </c>
      <c r="P342" s="49"/>
      <c r="Q342" s="49">
        <v>1</v>
      </c>
      <c r="R342" s="15">
        <f t="shared" si="22"/>
        <v>3.5065</v>
      </c>
    </row>
    <row r="343" spans="1:18">
      <c r="A343" s="49">
        <v>338</v>
      </c>
      <c r="B343" s="50" t="s">
        <v>3472</v>
      </c>
      <c r="C343" s="50" t="s">
        <v>3971</v>
      </c>
      <c r="D343" s="50" t="s">
        <v>3972</v>
      </c>
      <c r="E343" s="50" t="s">
        <v>3973</v>
      </c>
      <c r="F343" s="53">
        <v>4200</v>
      </c>
      <c r="G343" s="53">
        <v>7200</v>
      </c>
      <c r="H343" s="50">
        <f t="shared" si="24"/>
        <v>3</v>
      </c>
      <c r="I343" s="49"/>
      <c r="J343" s="50"/>
      <c r="K343" s="49">
        <v>1</v>
      </c>
      <c r="L343" s="49"/>
      <c r="M343" s="49"/>
      <c r="N343" s="49"/>
      <c r="O343" s="49"/>
      <c r="P343" s="49"/>
      <c r="Q343" s="49"/>
      <c r="R343" s="15">
        <f t="shared" si="22"/>
        <v>0.1485</v>
      </c>
    </row>
    <row r="344" spans="1:18">
      <c r="A344" s="49">
        <v>339</v>
      </c>
      <c r="B344" s="50" t="s">
        <v>3472</v>
      </c>
      <c r="C344" s="50" t="s">
        <v>3971</v>
      </c>
      <c r="D344" s="50" t="s">
        <v>3972</v>
      </c>
      <c r="E344" s="50" t="s">
        <v>3973</v>
      </c>
      <c r="F344" s="53">
        <v>7200</v>
      </c>
      <c r="G344" s="53">
        <v>9300</v>
      </c>
      <c r="H344" s="50">
        <f t="shared" si="24"/>
        <v>2.1</v>
      </c>
      <c r="I344" s="49"/>
      <c r="J344" s="50"/>
      <c r="K344" s="49">
        <v>1</v>
      </c>
      <c r="L344" s="49"/>
      <c r="M344" s="49"/>
      <c r="N344" s="49"/>
      <c r="O344" s="49"/>
      <c r="P344" s="49"/>
      <c r="Q344" s="49"/>
      <c r="R344" s="15">
        <f t="shared" si="22"/>
        <v>0.1485</v>
      </c>
    </row>
    <row r="345" spans="1:18">
      <c r="A345" s="49">
        <v>340</v>
      </c>
      <c r="B345" s="50" t="s">
        <v>3472</v>
      </c>
      <c r="C345" s="50" t="s">
        <v>3971</v>
      </c>
      <c r="D345" s="50" t="s">
        <v>3974</v>
      </c>
      <c r="E345" s="50" t="s">
        <v>3975</v>
      </c>
      <c r="F345" s="53">
        <v>0</v>
      </c>
      <c r="G345" s="53">
        <v>2700</v>
      </c>
      <c r="H345" s="50">
        <f t="shared" si="24"/>
        <v>2.7</v>
      </c>
      <c r="I345" s="49">
        <v>28</v>
      </c>
      <c r="J345" s="50"/>
      <c r="K345" s="49">
        <v>4</v>
      </c>
      <c r="L345" s="49"/>
      <c r="M345" s="49"/>
      <c r="N345" s="49"/>
      <c r="O345" s="49">
        <v>4</v>
      </c>
      <c r="P345" s="49"/>
      <c r="Q345" s="49"/>
      <c r="R345" s="15">
        <f t="shared" si="22"/>
        <v>1.04</v>
      </c>
    </row>
    <row r="346" spans="1:18">
      <c r="A346" s="49">
        <v>341</v>
      </c>
      <c r="B346" s="50" t="s">
        <v>3472</v>
      </c>
      <c r="C346" s="50" t="s">
        <v>3971</v>
      </c>
      <c r="D346" s="50" t="s">
        <v>3976</v>
      </c>
      <c r="E346" s="50" t="s">
        <v>3977</v>
      </c>
      <c r="F346" s="53">
        <v>0</v>
      </c>
      <c r="G346" s="53">
        <v>3000</v>
      </c>
      <c r="H346" s="50">
        <f t="shared" si="24"/>
        <v>3</v>
      </c>
      <c r="I346" s="49">
        <v>4320</v>
      </c>
      <c r="J346" s="50"/>
      <c r="K346" s="49">
        <v>2</v>
      </c>
      <c r="L346" s="49"/>
      <c r="M346" s="49"/>
      <c r="N346" s="49"/>
      <c r="O346" s="49">
        <v>4</v>
      </c>
      <c r="P346" s="49"/>
      <c r="Q346" s="49">
        <v>1</v>
      </c>
      <c r="R346" s="15">
        <f t="shared" si="22"/>
        <v>63.177</v>
      </c>
    </row>
    <row r="347" spans="1:18">
      <c r="A347" s="49">
        <v>342</v>
      </c>
      <c r="B347" s="50" t="s">
        <v>3472</v>
      </c>
      <c r="C347" s="50" t="s">
        <v>3971</v>
      </c>
      <c r="D347" s="50" t="s">
        <v>3976</v>
      </c>
      <c r="E347" s="50" t="s">
        <v>3977</v>
      </c>
      <c r="F347" s="53">
        <v>3000</v>
      </c>
      <c r="G347" s="53">
        <v>6000</v>
      </c>
      <c r="H347" s="50">
        <f t="shared" si="24"/>
        <v>3</v>
      </c>
      <c r="I347" s="49"/>
      <c r="J347" s="50"/>
      <c r="K347" s="49">
        <v>3</v>
      </c>
      <c r="L347" s="49"/>
      <c r="M347" s="49"/>
      <c r="N347" s="49"/>
      <c r="O347" s="49"/>
      <c r="P347" s="49"/>
      <c r="Q347" s="49"/>
      <c r="R347" s="15">
        <f t="shared" si="22"/>
        <v>0.4455</v>
      </c>
    </row>
    <row r="348" spans="1:18">
      <c r="A348" s="49">
        <v>343</v>
      </c>
      <c r="B348" s="50" t="s">
        <v>3472</v>
      </c>
      <c r="C348" s="50" t="s">
        <v>3971</v>
      </c>
      <c r="D348" s="50" t="s">
        <v>3976</v>
      </c>
      <c r="E348" s="50" t="s">
        <v>3977</v>
      </c>
      <c r="F348" s="53">
        <v>6000</v>
      </c>
      <c r="G348" s="53">
        <v>7900</v>
      </c>
      <c r="H348" s="50">
        <f t="shared" si="24"/>
        <v>1.9</v>
      </c>
      <c r="I348" s="49"/>
      <c r="J348" s="50"/>
      <c r="K348" s="49">
        <v>1</v>
      </c>
      <c r="L348" s="49"/>
      <c r="M348" s="49"/>
      <c r="N348" s="49"/>
      <c r="O348" s="49"/>
      <c r="P348" s="49"/>
      <c r="Q348" s="49">
        <v>1</v>
      </c>
      <c r="R348" s="15">
        <f t="shared" si="22"/>
        <v>0.3485</v>
      </c>
    </row>
    <row r="349" spans="1:18">
      <c r="A349" s="49">
        <v>344</v>
      </c>
      <c r="B349" s="50" t="s">
        <v>3472</v>
      </c>
      <c r="C349" s="50" t="s">
        <v>3971</v>
      </c>
      <c r="D349" s="50" t="s">
        <v>3978</v>
      </c>
      <c r="E349" s="50" t="s">
        <v>3979</v>
      </c>
      <c r="F349" s="53">
        <v>0</v>
      </c>
      <c r="G349" s="53">
        <v>2800</v>
      </c>
      <c r="H349" s="50">
        <f t="shared" si="24"/>
        <v>2.8</v>
      </c>
      <c r="I349" s="49"/>
      <c r="J349" s="50"/>
      <c r="K349" s="49">
        <v>2</v>
      </c>
      <c r="L349" s="49"/>
      <c r="M349" s="49"/>
      <c r="N349" s="49"/>
      <c r="O349" s="49"/>
      <c r="P349" s="49"/>
      <c r="Q349" s="49"/>
      <c r="R349" s="15">
        <f t="shared" si="22"/>
        <v>0.297</v>
      </c>
    </row>
    <row r="350" spans="1:18">
      <c r="A350" s="49">
        <v>345</v>
      </c>
      <c r="B350" s="50" t="s">
        <v>3472</v>
      </c>
      <c r="C350" s="50" t="s">
        <v>3971</v>
      </c>
      <c r="D350" s="50" t="s">
        <v>3980</v>
      </c>
      <c r="E350" s="50" t="s">
        <v>3981</v>
      </c>
      <c r="F350" s="53">
        <v>0</v>
      </c>
      <c r="G350" s="53">
        <v>2300</v>
      </c>
      <c r="H350" s="50">
        <f t="shared" si="24"/>
        <v>2.3</v>
      </c>
      <c r="I350" s="49"/>
      <c r="J350" s="50"/>
      <c r="K350" s="49">
        <v>2</v>
      </c>
      <c r="L350" s="49"/>
      <c r="M350" s="49"/>
      <c r="N350" s="49"/>
      <c r="O350" s="49"/>
      <c r="P350" s="49"/>
      <c r="Q350" s="49"/>
      <c r="R350" s="15">
        <f t="shared" si="22"/>
        <v>0.297</v>
      </c>
    </row>
    <row r="351" spans="1:18">
      <c r="A351" s="49">
        <v>346</v>
      </c>
      <c r="B351" s="50" t="s">
        <v>3472</v>
      </c>
      <c r="C351" s="50" t="s">
        <v>3971</v>
      </c>
      <c r="D351" s="50" t="s">
        <v>3982</v>
      </c>
      <c r="E351" s="50" t="s">
        <v>3983</v>
      </c>
      <c r="F351" s="53">
        <v>0</v>
      </c>
      <c r="G351" s="53">
        <v>3000</v>
      </c>
      <c r="H351" s="50">
        <f t="shared" si="24"/>
        <v>3</v>
      </c>
      <c r="I351" s="49"/>
      <c r="J351" s="50"/>
      <c r="K351" s="49">
        <v>2</v>
      </c>
      <c r="L351" s="49"/>
      <c r="M351" s="49"/>
      <c r="N351" s="49"/>
      <c r="O351" s="49"/>
      <c r="P351" s="49"/>
      <c r="Q351" s="49"/>
      <c r="R351" s="15">
        <f t="shared" si="22"/>
        <v>0.297</v>
      </c>
    </row>
    <row r="352" spans="1:18">
      <c r="A352" s="49">
        <v>347</v>
      </c>
      <c r="B352" s="50" t="s">
        <v>3472</v>
      </c>
      <c r="C352" s="50" t="s">
        <v>3971</v>
      </c>
      <c r="D352" s="50" t="s">
        <v>3984</v>
      </c>
      <c r="E352" s="50" t="s">
        <v>3985</v>
      </c>
      <c r="F352" s="53">
        <v>0</v>
      </c>
      <c r="G352" s="53">
        <v>1700</v>
      </c>
      <c r="H352" s="50">
        <f t="shared" si="24"/>
        <v>1.7</v>
      </c>
      <c r="I352" s="49"/>
      <c r="J352" s="50"/>
      <c r="K352" s="49">
        <v>1</v>
      </c>
      <c r="L352" s="49"/>
      <c r="M352" s="49"/>
      <c r="N352" s="49"/>
      <c r="O352" s="49"/>
      <c r="P352" s="49"/>
      <c r="Q352" s="49"/>
      <c r="R352" s="15">
        <f t="shared" si="22"/>
        <v>0.1485</v>
      </c>
    </row>
    <row r="353" spans="1:18">
      <c r="A353" s="49">
        <v>348</v>
      </c>
      <c r="B353" s="50" t="s">
        <v>3472</v>
      </c>
      <c r="C353" s="50" t="s">
        <v>3971</v>
      </c>
      <c r="D353" s="50" t="s">
        <v>3986</v>
      </c>
      <c r="E353" s="50" t="s">
        <v>3987</v>
      </c>
      <c r="F353" s="53">
        <v>0</v>
      </c>
      <c r="G353" s="53">
        <v>3000</v>
      </c>
      <c r="H353" s="50">
        <f t="shared" si="24"/>
        <v>3</v>
      </c>
      <c r="I353" s="49"/>
      <c r="J353" s="50"/>
      <c r="K353" s="49">
        <v>4</v>
      </c>
      <c r="L353" s="49"/>
      <c r="M353" s="49"/>
      <c r="N353" s="49"/>
      <c r="O353" s="49"/>
      <c r="P353" s="49"/>
      <c r="Q353" s="49"/>
      <c r="R353" s="15">
        <f t="shared" si="22"/>
        <v>0.594</v>
      </c>
    </row>
    <row r="354" spans="1:18">
      <c r="A354" s="49">
        <v>349</v>
      </c>
      <c r="B354" s="60" t="s">
        <v>3472</v>
      </c>
      <c r="C354" s="60" t="s">
        <v>3971</v>
      </c>
      <c r="D354" s="61" t="s">
        <v>3988</v>
      </c>
      <c r="E354" s="60" t="s">
        <v>3989</v>
      </c>
      <c r="F354" s="62">
        <v>0</v>
      </c>
      <c r="G354" s="62">
        <v>1500</v>
      </c>
      <c r="H354" s="50">
        <f t="shared" si="24"/>
        <v>1.5</v>
      </c>
      <c r="I354" s="64">
        <v>948</v>
      </c>
      <c r="J354" s="60"/>
      <c r="K354" s="64"/>
      <c r="L354" s="64"/>
      <c r="M354" s="64"/>
      <c r="N354" s="64">
        <v>10</v>
      </c>
      <c r="O354" s="64"/>
      <c r="P354" s="64"/>
      <c r="Q354" s="64"/>
      <c r="R354" s="15">
        <f t="shared" si="22"/>
        <v>13.896</v>
      </c>
    </row>
    <row r="355" spans="1:18">
      <c r="A355" s="49">
        <v>350</v>
      </c>
      <c r="B355" s="60" t="s">
        <v>3472</v>
      </c>
      <c r="C355" s="60" t="s">
        <v>3971</v>
      </c>
      <c r="D355" s="60" t="s">
        <v>3990</v>
      </c>
      <c r="E355" s="60" t="s">
        <v>1274</v>
      </c>
      <c r="F355" s="62">
        <v>0</v>
      </c>
      <c r="G355" s="62">
        <v>3000</v>
      </c>
      <c r="H355" s="50">
        <f t="shared" si="24"/>
        <v>3</v>
      </c>
      <c r="I355" s="60">
        <v>2600</v>
      </c>
      <c r="J355" s="60"/>
      <c r="K355" s="60">
        <v>2</v>
      </c>
      <c r="L355" s="60"/>
      <c r="M355" s="60"/>
      <c r="N355" s="60">
        <v>12</v>
      </c>
      <c r="O355" s="60"/>
      <c r="P355" s="60"/>
      <c r="Q355" s="60"/>
      <c r="R355" s="15">
        <f t="shared" si="22"/>
        <v>38.177</v>
      </c>
    </row>
    <row r="356" spans="1:18">
      <c r="A356" s="49">
        <v>351</v>
      </c>
      <c r="B356" s="60" t="s">
        <v>3472</v>
      </c>
      <c r="C356" s="60" t="s">
        <v>3971</v>
      </c>
      <c r="D356" s="60" t="s">
        <v>3990</v>
      </c>
      <c r="E356" s="60" t="s">
        <v>1274</v>
      </c>
      <c r="F356" s="62">
        <v>3000</v>
      </c>
      <c r="G356" s="62">
        <v>6000</v>
      </c>
      <c r="H356" s="50">
        <f t="shared" si="24"/>
        <v>3</v>
      </c>
      <c r="I356" s="60">
        <v>400</v>
      </c>
      <c r="J356" s="60"/>
      <c r="K356" s="60"/>
      <c r="L356" s="60"/>
      <c r="M356" s="60"/>
      <c r="N356" s="60">
        <v>4</v>
      </c>
      <c r="O356" s="60"/>
      <c r="P356" s="60"/>
      <c r="Q356" s="60"/>
      <c r="R356" s="15">
        <f t="shared" si="22"/>
        <v>5.86</v>
      </c>
    </row>
    <row r="357" spans="1:18">
      <c r="A357" s="49">
        <v>352</v>
      </c>
      <c r="B357" s="60" t="s">
        <v>3472</v>
      </c>
      <c r="C357" s="60" t="s">
        <v>3971</v>
      </c>
      <c r="D357" s="60" t="s">
        <v>3991</v>
      </c>
      <c r="E357" s="60" t="s">
        <v>3992</v>
      </c>
      <c r="F357" s="62">
        <v>0</v>
      </c>
      <c r="G357" s="62">
        <v>3000</v>
      </c>
      <c r="H357" s="50">
        <f t="shared" si="24"/>
        <v>3</v>
      </c>
      <c r="I357" s="60">
        <v>3048</v>
      </c>
      <c r="J357" s="60"/>
      <c r="K357" s="60"/>
      <c r="L357" s="60"/>
      <c r="M357" s="60"/>
      <c r="N357" s="65">
        <v>34</v>
      </c>
      <c r="O357" s="60"/>
      <c r="P357" s="60"/>
      <c r="Q357" s="60"/>
      <c r="R357" s="15">
        <f t="shared" si="22"/>
        <v>44.706</v>
      </c>
    </row>
    <row r="358" spans="1:18">
      <c r="A358" s="49">
        <v>353</v>
      </c>
      <c r="B358" s="60" t="s">
        <v>3472</v>
      </c>
      <c r="C358" s="60" t="s">
        <v>3971</v>
      </c>
      <c r="D358" s="60" t="s">
        <v>3991</v>
      </c>
      <c r="E358" s="60" t="s">
        <v>3992</v>
      </c>
      <c r="F358" s="62">
        <v>3000</v>
      </c>
      <c r="G358" s="62">
        <v>4400</v>
      </c>
      <c r="H358" s="50">
        <f t="shared" si="24"/>
        <v>1.4</v>
      </c>
      <c r="I358" s="60">
        <v>200</v>
      </c>
      <c r="J358" s="60"/>
      <c r="K358" s="60"/>
      <c r="L358" s="60"/>
      <c r="M358" s="60"/>
      <c r="N358" s="60"/>
      <c r="O358" s="60"/>
      <c r="P358" s="60"/>
      <c r="Q358" s="60"/>
      <c r="R358" s="15">
        <f t="shared" si="22"/>
        <v>2.9</v>
      </c>
    </row>
    <row r="359" spans="1:18">
      <c r="A359" s="49">
        <v>354</v>
      </c>
      <c r="B359" s="60" t="s">
        <v>3472</v>
      </c>
      <c r="C359" s="60" t="s">
        <v>3971</v>
      </c>
      <c r="D359" s="60" t="s">
        <v>3993</v>
      </c>
      <c r="E359" s="60" t="s">
        <v>277</v>
      </c>
      <c r="F359" s="62">
        <v>0</v>
      </c>
      <c r="G359" s="62">
        <v>2200</v>
      </c>
      <c r="H359" s="50">
        <f t="shared" si="24"/>
        <v>2.2</v>
      </c>
      <c r="I359" s="60">
        <v>2220</v>
      </c>
      <c r="J359" s="60"/>
      <c r="K359" s="60"/>
      <c r="L359" s="60"/>
      <c r="M359" s="60"/>
      <c r="N359" s="60">
        <v>12</v>
      </c>
      <c r="O359" s="60"/>
      <c r="P359" s="60"/>
      <c r="Q359" s="60"/>
      <c r="R359" s="15">
        <f t="shared" ref="R359:R390" si="25">J359*0.4461+K359*0.1485+L359*0.15*0.004+I359*0.0145+M359*0.145+N359*0.015+O359*0.01+P359*0.16+Q359*0.2</f>
        <v>32.37</v>
      </c>
    </row>
    <row r="360" spans="1:18">
      <c r="A360" s="49">
        <v>355</v>
      </c>
      <c r="B360" s="60" t="s">
        <v>3472</v>
      </c>
      <c r="C360" s="60" t="s">
        <v>3971</v>
      </c>
      <c r="D360" s="60" t="s">
        <v>3994</v>
      </c>
      <c r="E360" s="60" t="s">
        <v>3995</v>
      </c>
      <c r="F360" s="62">
        <v>0</v>
      </c>
      <c r="G360" s="62">
        <v>2500</v>
      </c>
      <c r="H360" s="50">
        <f t="shared" si="24"/>
        <v>2.5</v>
      </c>
      <c r="I360" s="60">
        <v>2500</v>
      </c>
      <c r="J360" s="60"/>
      <c r="K360" s="60"/>
      <c r="L360" s="60"/>
      <c r="M360" s="60"/>
      <c r="N360" s="60"/>
      <c r="O360" s="60"/>
      <c r="P360" s="60"/>
      <c r="Q360" s="60"/>
      <c r="R360" s="15">
        <f t="shared" si="25"/>
        <v>36.25</v>
      </c>
    </row>
    <row r="361" spans="1:18">
      <c r="A361" s="49">
        <v>356</v>
      </c>
      <c r="B361" s="60" t="s">
        <v>3472</v>
      </c>
      <c r="C361" s="60" t="s">
        <v>3971</v>
      </c>
      <c r="D361" s="60" t="s">
        <v>3996</v>
      </c>
      <c r="E361" s="60" t="s">
        <v>3997</v>
      </c>
      <c r="F361" s="62">
        <v>0</v>
      </c>
      <c r="G361" s="62">
        <v>3000</v>
      </c>
      <c r="H361" s="50">
        <f t="shared" si="24"/>
        <v>3</v>
      </c>
      <c r="I361" s="60">
        <v>3000</v>
      </c>
      <c r="J361" s="60"/>
      <c r="K361" s="60"/>
      <c r="L361" s="60"/>
      <c r="M361" s="60"/>
      <c r="N361" s="60">
        <v>14</v>
      </c>
      <c r="O361" s="60"/>
      <c r="P361" s="60"/>
      <c r="Q361" s="60"/>
      <c r="R361" s="15">
        <f t="shared" si="25"/>
        <v>43.71</v>
      </c>
    </row>
    <row r="362" spans="1:18">
      <c r="A362" s="49">
        <v>357</v>
      </c>
      <c r="B362" s="60" t="s">
        <v>3472</v>
      </c>
      <c r="C362" s="60" t="s">
        <v>3971</v>
      </c>
      <c r="D362" s="60" t="s">
        <v>3996</v>
      </c>
      <c r="E362" s="60" t="s">
        <v>3997</v>
      </c>
      <c r="F362" s="62">
        <v>3000</v>
      </c>
      <c r="G362" s="62">
        <v>6000</v>
      </c>
      <c r="H362" s="50">
        <f t="shared" si="24"/>
        <v>3</v>
      </c>
      <c r="I362" s="60">
        <v>2200</v>
      </c>
      <c r="J362" s="60"/>
      <c r="K362" s="60"/>
      <c r="L362" s="60"/>
      <c r="M362" s="60"/>
      <c r="N362" s="60"/>
      <c r="O362" s="60"/>
      <c r="P362" s="60"/>
      <c r="Q362" s="60"/>
      <c r="R362" s="15">
        <f t="shared" si="25"/>
        <v>31.9</v>
      </c>
    </row>
    <row r="363" spans="1:18">
      <c r="A363" s="49">
        <v>358</v>
      </c>
      <c r="B363" s="60" t="s">
        <v>3472</v>
      </c>
      <c r="C363" s="60" t="s">
        <v>3971</v>
      </c>
      <c r="D363" s="60" t="s">
        <v>3996</v>
      </c>
      <c r="E363" s="60" t="s">
        <v>3997</v>
      </c>
      <c r="F363" s="62">
        <v>6000</v>
      </c>
      <c r="G363" s="62">
        <v>8700</v>
      </c>
      <c r="H363" s="50">
        <f t="shared" si="24"/>
        <v>2.7</v>
      </c>
      <c r="I363" s="60"/>
      <c r="J363" s="60"/>
      <c r="K363" s="60">
        <v>2</v>
      </c>
      <c r="L363" s="60"/>
      <c r="M363" s="60"/>
      <c r="N363" s="60"/>
      <c r="O363" s="60"/>
      <c r="P363" s="60"/>
      <c r="Q363" s="60"/>
      <c r="R363" s="15">
        <f t="shared" si="25"/>
        <v>0.297</v>
      </c>
    </row>
    <row r="364" spans="1:18">
      <c r="A364" s="49">
        <v>359</v>
      </c>
      <c r="B364" s="60" t="s">
        <v>3472</v>
      </c>
      <c r="C364" s="60" t="s">
        <v>3971</v>
      </c>
      <c r="D364" s="60" t="s">
        <v>3998</v>
      </c>
      <c r="E364" s="60" t="s">
        <v>3999</v>
      </c>
      <c r="F364" s="62">
        <v>0</v>
      </c>
      <c r="G364" s="62">
        <v>1300</v>
      </c>
      <c r="H364" s="50">
        <f t="shared" si="24"/>
        <v>1.3</v>
      </c>
      <c r="I364" s="60">
        <v>1000</v>
      </c>
      <c r="J364" s="60"/>
      <c r="K364" s="60"/>
      <c r="L364" s="60"/>
      <c r="M364" s="60"/>
      <c r="N364" s="60">
        <v>16</v>
      </c>
      <c r="O364" s="60"/>
      <c r="P364" s="60"/>
      <c r="Q364" s="60"/>
      <c r="R364" s="15">
        <f t="shared" si="25"/>
        <v>14.74</v>
      </c>
    </row>
    <row r="365" spans="1:18">
      <c r="A365" s="49">
        <v>360</v>
      </c>
      <c r="B365" s="60" t="s">
        <v>3472</v>
      </c>
      <c r="C365" s="60" t="s">
        <v>3971</v>
      </c>
      <c r="D365" s="60" t="s">
        <v>4000</v>
      </c>
      <c r="E365" s="60" t="s">
        <v>4001</v>
      </c>
      <c r="F365" s="62">
        <v>0</v>
      </c>
      <c r="G365" s="62">
        <v>3000</v>
      </c>
      <c r="H365" s="50">
        <f t="shared" si="24"/>
        <v>3</v>
      </c>
      <c r="I365" s="60">
        <v>3000</v>
      </c>
      <c r="J365" s="60"/>
      <c r="K365" s="60"/>
      <c r="L365" s="60"/>
      <c r="M365" s="60"/>
      <c r="N365" s="60"/>
      <c r="O365" s="60"/>
      <c r="P365" s="60"/>
      <c r="Q365" s="60"/>
      <c r="R365" s="15">
        <f t="shared" si="25"/>
        <v>43.5</v>
      </c>
    </row>
    <row r="366" spans="1:18">
      <c r="A366" s="49">
        <v>361</v>
      </c>
      <c r="B366" s="60" t="s">
        <v>3472</v>
      </c>
      <c r="C366" s="60" t="s">
        <v>3971</v>
      </c>
      <c r="D366" s="60" t="s">
        <v>4000</v>
      </c>
      <c r="E366" s="60" t="s">
        <v>4001</v>
      </c>
      <c r="F366" s="62">
        <v>3000</v>
      </c>
      <c r="G366" s="62">
        <v>4300</v>
      </c>
      <c r="H366" s="50">
        <f t="shared" si="24"/>
        <v>1.3</v>
      </c>
      <c r="I366" s="60">
        <v>1500</v>
      </c>
      <c r="J366" s="60"/>
      <c r="K366" s="60">
        <v>2</v>
      </c>
      <c r="L366" s="60"/>
      <c r="M366" s="60"/>
      <c r="N366" s="60"/>
      <c r="O366" s="60"/>
      <c r="P366" s="60"/>
      <c r="Q366" s="60"/>
      <c r="R366" s="15">
        <f t="shared" si="25"/>
        <v>22.047</v>
      </c>
    </row>
    <row r="367" spans="1:18">
      <c r="A367" s="49">
        <v>362</v>
      </c>
      <c r="B367" s="60" t="s">
        <v>3472</v>
      </c>
      <c r="C367" s="60" t="s">
        <v>3971</v>
      </c>
      <c r="D367" s="63" t="s">
        <v>4002</v>
      </c>
      <c r="E367" s="60" t="s">
        <v>4003</v>
      </c>
      <c r="F367" s="62">
        <v>0</v>
      </c>
      <c r="G367" s="62">
        <v>2400</v>
      </c>
      <c r="H367" s="50">
        <f t="shared" si="24"/>
        <v>2.4</v>
      </c>
      <c r="I367" s="60">
        <v>2400</v>
      </c>
      <c r="J367" s="60"/>
      <c r="K367" s="64"/>
      <c r="L367" s="64"/>
      <c r="M367" s="64"/>
      <c r="N367" s="64">
        <v>20</v>
      </c>
      <c r="O367" s="64"/>
      <c r="P367" s="64"/>
      <c r="Q367" s="64"/>
      <c r="R367" s="15">
        <f t="shared" si="25"/>
        <v>35.1</v>
      </c>
    </row>
    <row r="368" spans="1:18">
      <c r="A368" s="49">
        <v>363</v>
      </c>
      <c r="B368" s="60" t="s">
        <v>3472</v>
      </c>
      <c r="C368" s="60" t="s">
        <v>3971</v>
      </c>
      <c r="D368" s="60" t="s">
        <v>4004</v>
      </c>
      <c r="E368" s="60" t="s">
        <v>4005</v>
      </c>
      <c r="F368" s="62">
        <v>0</v>
      </c>
      <c r="G368" s="62">
        <v>1000</v>
      </c>
      <c r="H368" s="50">
        <f t="shared" si="24"/>
        <v>1</v>
      </c>
      <c r="I368" s="60">
        <v>700</v>
      </c>
      <c r="J368" s="60"/>
      <c r="K368" s="64"/>
      <c r="L368" s="64"/>
      <c r="M368" s="64"/>
      <c r="N368" s="64"/>
      <c r="O368" s="64"/>
      <c r="P368" s="64"/>
      <c r="Q368" s="64"/>
      <c r="R368" s="15">
        <f t="shared" si="25"/>
        <v>10.15</v>
      </c>
    </row>
    <row r="369" spans="1:18">
      <c r="A369" s="49">
        <v>364</v>
      </c>
      <c r="B369" s="60" t="s">
        <v>3472</v>
      </c>
      <c r="C369" s="60" t="s">
        <v>3971</v>
      </c>
      <c r="D369" s="60" t="s">
        <v>4006</v>
      </c>
      <c r="E369" s="60" t="s">
        <v>4007</v>
      </c>
      <c r="F369" s="62">
        <v>0</v>
      </c>
      <c r="G369" s="62">
        <v>3000</v>
      </c>
      <c r="H369" s="50">
        <f t="shared" si="24"/>
        <v>3</v>
      </c>
      <c r="I369" s="60">
        <v>848</v>
      </c>
      <c r="J369" s="60"/>
      <c r="K369" s="64"/>
      <c r="L369" s="64"/>
      <c r="M369" s="64"/>
      <c r="N369" s="64"/>
      <c r="O369" s="64"/>
      <c r="P369" s="64"/>
      <c r="Q369" s="64"/>
      <c r="R369" s="15">
        <f t="shared" si="25"/>
        <v>12.296</v>
      </c>
    </row>
    <row r="370" spans="1:18">
      <c r="A370" s="49">
        <v>365</v>
      </c>
      <c r="B370" s="60" t="s">
        <v>3472</v>
      </c>
      <c r="C370" s="60" t="s">
        <v>3971</v>
      </c>
      <c r="D370" s="60" t="s">
        <v>4008</v>
      </c>
      <c r="E370" s="60" t="s">
        <v>4009</v>
      </c>
      <c r="F370" s="62">
        <v>0</v>
      </c>
      <c r="G370" s="62">
        <v>2900</v>
      </c>
      <c r="H370" s="50">
        <f t="shared" si="24"/>
        <v>2.9</v>
      </c>
      <c r="I370" s="60">
        <v>800</v>
      </c>
      <c r="J370" s="60"/>
      <c r="K370" s="64"/>
      <c r="L370" s="64"/>
      <c r="M370" s="64"/>
      <c r="N370" s="64">
        <v>14</v>
      </c>
      <c r="O370" s="64"/>
      <c r="P370" s="64"/>
      <c r="Q370" s="64"/>
      <c r="R370" s="15">
        <f t="shared" si="25"/>
        <v>11.81</v>
      </c>
    </row>
    <row r="371" spans="1:18">
      <c r="A371" s="49">
        <v>366</v>
      </c>
      <c r="B371" s="60" t="s">
        <v>3472</v>
      </c>
      <c r="C371" s="60" t="s">
        <v>3971</v>
      </c>
      <c r="D371" s="60" t="s">
        <v>4010</v>
      </c>
      <c r="E371" s="60" t="s">
        <v>4011</v>
      </c>
      <c r="F371" s="62">
        <v>2700</v>
      </c>
      <c r="G371" s="62">
        <v>5700</v>
      </c>
      <c r="H371" s="50">
        <f t="shared" si="24"/>
        <v>3</v>
      </c>
      <c r="I371" s="60">
        <v>300</v>
      </c>
      <c r="J371" s="60"/>
      <c r="K371" s="64"/>
      <c r="L371" s="64"/>
      <c r="M371" s="64"/>
      <c r="N371" s="64"/>
      <c r="O371" s="64"/>
      <c r="P371" s="64"/>
      <c r="Q371" s="64"/>
      <c r="R371" s="15">
        <f t="shared" si="25"/>
        <v>4.35</v>
      </c>
    </row>
    <row r="372" spans="1:18">
      <c r="A372" s="49">
        <v>367</v>
      </c>
      <c r="B372" s="60" t="s">
        <v>3472</v>
      </c>
      <c r="C372" s="60" t="s">
        <v>3971</v>
      </c>
      <c r="D372" s="60" t="s">
        <v>4012</v>
      </c>
      <c r="E372" s="60" t="s">
        <v>4013</v>
      </c>
      <c r="F372" s="62">
        <v>0</v>
      </c>
      <c r="G372" s="62">
        <v>2200</v>
      </c>
      <c r="H372" s="50">
        <f t="shared" si="24"/>
        <v>2.2</v>
      </c>
      <c r="I372" s="60">
        <v>1100</v>
      </c>
      <c r="J372" s="60"/>
      <c r="K372" s="64"/>
      <c r="L372" s="64"/>
      <c r="M372" s="64"/>
      <c r="N372" s="64"/>
      <c r="O372" s="64"/>
      <c r="P372" s="64"/>
      <c r="Q372" s="64"/>
      <c r="R372" s="15">
        <f t="shared" si="25"/>
        <v>15.95</v>
      </c>
    </row>
    <row r="373" spans="1:18">
      <c r="A373" s="49">
        <v>368</v>
      </c>
      <c r="B373" s="60" t="s">
        <v>3472</v>
      </c>
      <c r="C373" s="60" t="s">
        <v>3971</v>
      </c>
      <c r="D373" s="60" t="s">
        <v>4014</v>
      </c>
      <c r="E373" s="60" t="s">
        <v>4015</v>
      </c>
      <c r="F373" s="62">
        <v>0</v>
      </c>
      <c r="G373" s="62">
        <v>2200</v>
      </c>
      <c r="H373" s="50">
        <f t="shared" si="24"/>
        <v>2.2</v>
      </c>
      <c r="I373" s="60">
        <v>1100</v>
      </c>
      <c r="J373" s="60"/>
      <c r="K373" s="64"/>
      <c r="L373" s="64"/>
      <c r="M373" s="64"/>
      <c r="N373" s="64"/>
      <c r="O373" s="64"/>
      <c r="P373" s="64"/>
      <c r="Q373" s="64"/>
      <c r="R373" s="15">
        <f t="shared" si="25"/>
        <v>15.95</v>
      </c>
    </row>
    <row r="374" spans="1:18">
      <c r="A374" s="49">
        <v>369</v>
      </c>
      <c r="B374" s="60" t="s">
        <v>3472</v>
      </c>
      <c r="C374" s="60" t="s">
        <v>3971</v>
      </c>
      <c r="D374" s="60" t="s">
        <v>4016</v>
      </c>
      <c r="E374" s="60" t="s">
        <v>4017</v>
      </c>
      <c r="F374" s="62">
        <v>0</v>
      </c>
      <c r="G374" s="62">
        <v>3000</v>
      </c>
      <c r="H374" s="50">
        <f t="shared" ref="H374:H405" si="26">(G374-F374)/1000</f>
        <v>3</v>
      </c>
      <c r="I374" s="60">
        <v>1400</v>
      </c>
      <c r="J374" s="60"/>
      <c r="K374" s="64"/>
      <c r="L374" s="64"/>
      <c r="M374" s="64"/>
      <c r="N374" s="64"/>
      <c r="O374" s="64"/>
      <c r="P374" s="64"/>
      <c r="Q374" s="64"/>
      <c r="R374" s="15">
        <f t="shared" si="25"/>
        <v>20.3</v>
      </c>
    </row>
    <row r="375" spans="1:18">
      <c r="A375" s="49">
        <v>370</v>
      </c>
      <c r="B375" s="60" t="s">
        <v>3472</v>
      </c>
      <c r="C375" s="60" t="s">
        <v>3971</v>
      </c>
      <c r="D375" s="60" t="s">
        <v>4016</v>
      </c>
      <c r="E375" s="60" t="s">
        <v>4017</v>
      </c>
      <c r="F375" s="62">
        <v>3000</v>
      </c>
      <c r="G375" s="62">
        <v>4100</v>
      </c>
      <c r="H375" s="50">
        <f t="shared" si="26"/>
        <v>1.1</v>
      </c>
      <c r="I375" s="60">
        <v>1100</v>
      </c>
      <c r="J375" s="60"/>
      <c r="K375" s="64"/>
      <c r="L375" s="64"/>
      <c r="M375" s="64"/>
      <c r="N375" s="64"/>
      <c r="O375" s="64"/>
      <c r="P375" s="64"/>
      <c r="Q375" s="64"/>
      <c r="R375" s="15">
        <f t="shared" si="25"/>
        <v>15.95</v>
      </c>
    </row>
    <row r="376" spans="1:18">
      <c r="A376" s="49">
        <v>371</v>
      </c>
      <c r="B376" s="60" t="s">
        <v>3472</v>
      </c>
      <c r="C376" s="60" t="s">
        <v>3971</v>
      </c>
      <c r="D376" s="60" t="s">
        <v>4018</v>
      </c>
      <c r="E376" s="60" t="s">
        <v>4019</v>
      </c>
      <c r="F376" s="62">
        <v>0</v>
      </c>
      <c r="G376" s="62">
        <v>1600</v>
      </c>
      <c r="H376" s="50">
        <f t="shared" si="26"/>
        <v>1.6</v>
      </c>
      <c r="I376" s="60">
        <v>900</v>
      </c>
      <c r="J376" s="60"/>
      <c r="K376" s="64"/>
      <c r="L376" s="64"/>
      <c r="M376" s="64"/>
      <c r="N376" s="64"/>
      <c r="O376" s="64"/>
      <c r="P376" s="64"/>
      <c r="Q376" s="64"/>
      <c r="R376" s="15">
        <f t="shared" si="25"/>
        <v>13.05</v>
      </c>
    </row>
    <row r="377" spans="1:18">
      <c r="A377" s="49">
        <v>372</v>
      </c>
      <c r="B377" s="50" t="s">
        <v>3472</v>
      </c>
      <c r="C377" s="50" t="s">
        <v>3971</v>
      </c>
      <c r="D377" s="50" t="s">
        <v>4020</v>
      </c>
      <c r="E377" s="50" t="s">
        <v>2550</v>
      </c>
      <c r="F377" s="53">
        <v>0</v>
      </c>
      <c r="G377" s="53">
        <v>2000</v>
      </c>
      <c r="H377" s="50">
        <f t="shared" si="26"/>
        <v>2</v>
      </c>
      <c r="I377" s="49"/>
      <c r="J377" s="50"/>
      <c r="K377" s="49">
        <v>1</v>
      </c>
      <c r="L377" s="49"/>
      <c r="M377" s="49"/>
      <c r="N377" s="49"/>
      <c r="O377" s="49"/>
      <c r="P377" s="49"/>
      <c r="Q377" s="49"/>
      <c r="R377" s="15">
        <f t="shared" si="25"/>
        <v>0.1485</v>
      </c>
    </row>
    <row r="378" spans="1:18">
      <c r="A378" s="49">
        <v>373</v>
      </c>
      <c r="B378" s="50" t="s">
        <v>3472</v>
      </c>
      <c r="C378" s="50" t="s">
        <v>3971</v>
      </c>
      <c r="D378" s="50" t="s">
        <v>4020</v>
      </c>
      <c r="E378" s="50" t="s">
        <v>2550</v>
      </c>
      <c r="F378" s="53">
        <v>2000</v>
      </c>
      <c r="G378" s="53">
        <v>4300</v>
      </c>
      <c r="H378" s="50">
        <f t="shared" si="26"/>
        <v>2.3</v>
      </c>
      <c r="I378" s="49">
        <v>140</v>
      </c>
      <c r="J378" s="50"/>
      <c r="K378" s="49">
        <v>8</v>
      </c>
      <c r="L378" s="49"/>
      <c r="M378" s="49"/>
      <c r="N378" s="49">
        <v>4</v>
      </c>
      <c r="O378" s="49"/>
      <c r="P378" s="49"/>
      <c r="Q378" s="49"/>
      <c r="R378" s="15">
        <f t="shared" si="25"/>
        <v>3.278</v>
      </c>
    </row>
    <row r="379" spans="1:18">
      <c r="A379" s="49">
        <v>374</v>
      </c>
      <c r="B379" s="50" t="s">
        <v>3472</v>
      </c>
      <c r="C379" s="50" t="s">
        <v>3971</v>
      </c>
      <c r="D379" s="50" t="s">
        <v>4021</v>
      </c>
      <c r="E379" s="50" t="s">
        <v>4022</v>
      </c>
      <c r="F379" s="53">
        <v>0</v>
      </c>
      <c r="G379" s="53">
        <v>200</v>
      </c>
      <c r="H379" s="50">
        <f t="shared" si="26"/>
        <v>0.2</v>
      </c>
      <c r="I379" s="49"/>
      <c r="J379" s="50"/>
      <c r="K379" s="49">
        <v>1</v>
      </c>
      <c r="L379" s="49"/>
      <c r="M379" s="49"/>
      <c r="N379" s="49"/>
      <c r="O379" s="49"/>
      <c r="P379" s="49"/>
      <c r="Q379" s="49"/>
      <c r="R379" s="15">
        <f t="shared" si="25"/>
        <v>0.1485</v>
      </c>
    </row>
    <row r="380" spans="1:18">
      <c r="A380" s="49">
        <v>375</v>
      </c>
      <c r="B380" s="50" t="s">
        <v>3472</v>
      </c>
      <c r="C380" s="50" t="s">
        <v>3971</v>
      </c>
      <c r="D380" s="50" t="s">
        <v>4021</v>
      </c>
      <c r="E380" s="50" t="s">
        <v>4022</v>
      </c>
      <c r="F380" s="53">
        <v>700</v>
      </c>
      <c r="G380" s="53">
        <v>900</v>
      </c>
      <c r="H380" s="50">
        <f t="shared" si="26"/>
        <v>0.2</v>
      </c>
      <c r="I380" s="49"/>
      <c r="J380" s="50"/>
      <c r="K380" s="49">
        <v>2</v>
      </c>
      <c r="L380" s="49"/>
      <c r="M380" s="49"/>
      <c r="N380" s="49">
        <v>4</v>
      </c>
      <c r="O380" s="49"/>
      <c r="P380" s="49"/>
      <c r="Q380" s="49"/>
      <c r="R380" s="15">
        <f t="shared" si="25"/>
        <v>0.357</v>
      </c>
    </row>
    <row r="381" spans="1:18">
      <c r="A381" s="49">
        <v>376</v>
      </c>
      <c r="B381" s="50" t="s">
        <v>3472</v>
      </c>
      <c r="C381" s="50" t="s">
        <v>3971</v>
      </c>
      <c r="D381" s="50" t="s">
        <v>4023</v>
      </c>
      <c r="E381" s="50" t="s">
        <v>4024</v>
      </c>
      <c r="F381" s="53">
        <v>0</v>
      </c>
      <c r="G381" s="53">
        <v>3000</v>
      </c>
      <c r="H381" s="50">
        <f t="shared" si="26"/>
        <v>3</v>
      </c>
      <c r="I381" s="49"/>
      <c r="J381" s="50"/>
      <c r="K381" s="49">
        <v>2</v>
      </c>
      <c r="L381" s="49"/>
      <c r="M381" s="49"/>
      <c r="N381" s="49"/>
      <c r="O381" s="49"/>
      <c r="P381" s="49"/>
      <c r="Q381" s="49"/>
      <c r="R381" s="15">
        <f t="shared" si="25"/>
        <v>0.297</v>
      </c>
    </row>
    <row r="382" spans="1:18">
      <c r="A382" s="49">
        <v>377</v>
      </c>
      <c r="B382" s="50" t="s">
        <v>3472</v>
      </c>
      <c r="C382" s="50" t="s">
        <v>3971</v>
      </c>
      <c r="D382" s="50" t="s">
        <v>4025</v>
      </c>
      <c r="E382" s="50" t="s">
        <v>4026</v>
      </c>
      <c r="F382" s="53">
        <v>0</v>
      </c>
      <c r="G382" s="53">
        <v>3000</v>
      </c>
      <c r="H382" s="50">
        <f t="shared" si="26"/>
        <v>3</v>
      </c>
      <c r="I382" s="49"/>
      <c r="J382" s="50"/>
      <c r="K382" s="49">
        <v>1</v>
      </c>
      <c r="L382" s="49"/>
      <c r="M382" s="49"/>
      <c r="N382" s="49"/>
      <c r="O382" s="49"/>
      <c r="P382" s="49"/>
      <c r="Q382" s="49"/>
      <c r="R382" s="15">
        <f t="shared" si="25"/>
        <v>0.1485</v>
      </c>
    </row>
    <row r="383" spans="1:18">
      <c r="A383" s="49">
        <v>378</v>
      </c>
      <c r="B383" s="50" t="s">
        <v>3472</v>
      </c>
      <c r="C383" s="50" t="s">
        <v>3971</v>
      </c>
      <c r="D383" s="50" t="s">
        <v>4027</v>
      </c>
      <c r="E383" s="50" t="s">
        <v>4028</v>
      </c>
      <c r="F383" s="53">
        <v>0</v>
      </c>
      <c r="G383" s="53">
        <v>2000</v>
      </c>
      <c r="H383" s="50">
        <f t="shared" si="26"/>
        <v>2</v>
      </c>
      <c r="I383" s="49"/>
      <c r="J383" s="50"/>
      <c r="K383" s="49">
        <v>1</v>
      </c>
      <c r="L383" s="49"/>
      <c r="M383" s="49"/>
      <c r="N383" s="49"/>
      <c r="O383" s="49"/>
      <c r="P383" s="49"/>
      <c r="Q383" s="49">
        <v>1</v>
      </c>
      <c r="R383" s="15">
        <f t="shared" si="25"/>
        <v>0.3485</v>
      </c>
    </row>
    <row r="384" spans="1:18">
      <c r="A384" s="49">
        <v>379</v>
      </c>
      <c r="B384" s="50" t="s">
        <v>3472</v>
      </c>
      <c r="C384" s="50" t="s">
        <v>3971</v>
      </c>
      <c r="D384" s="50" t="s">
        <v>4029</v>
      </c>
      <c r="E384" s="50" t="s">
        <v>4030</v>
      </c>
      <c r="F384" s="53">
        <v>0</v>
      </c>
      <c r="G384" s="53">
        <v>2900</v>
      </c>
      <c r="H384" s="50">
        <f t="shared" si="26"/>
        <v>2.9</v>
      </c>
      <c r="I384" s="49"/>
      <c r="J384" s="50"/>
      <c r="K384" s="49">
        <v>1</v>
      </c>
      <c r="L384" s="49"/>
      <c r="M384" s="49"/>
      <c r="N384" s="49"/>
      <c r="O384" s="49"/>
      <c r="P384" s="49"/>
      <c r="Q384" s="49">
        <v>1</v>
      </c>
      <c r="R384" s="15">
        <f t="shared" si="25"/>
        <v>0.3485</v>
      </c>
    </row>
    <row r="385" spans="1:18">
      <c r="A385" s="49">
        <v>380</v>
      </c>
      <c r="B385" s="50" t="s">
        <v>3472</v>
      </c>
      <c r="C385" s="50" t="s">
        <v>3971</v>
      </c>
      <c r="D385" s="50" t="s">
        <v>4031</v>
      </c>
      <c r="E385" s="50" t="s">
        <v>4032</v>
      </c>
      <c r="F385" s="53">
        <v>0</v>
      </c>
      <c r="G385" s="53">
        <v>3000</v>
      </c>
      <c r="H385" s="50">
        <f t="shared" si="26"/>
        <v>3</v>
      </c>
      <c r="I385" s="49">
        <v>1060</v>
      </c>
      <c r="J385" s="50"/>
      <c r="K385" s="49">
        <v>5</v>
      </c>
      <c r="L385" s="49"/>
      <c r="M385" s="49"/>
      <c r="N385" s="49"/>
      <c r="O385" s="49"/>
      <c r="P385" s="49"/>
      <c r="Q385" s="49"/>
      <c r="R385" s="15">
        <f t="shared" si="25"/>
        <v>16.1125</v>
      </c>
    </row>
    <row r="386" spans="1:18">
      <c r="A386" s="49">
        <v>381</v>
      </c>
      <c r="B386" s="50" t="s">
        <v>3472</v>
      </c>
      <c r="C386" s="50" t="s">
        <v>3971</v>
      </c>
      <c r="D386" s="50" t="s">
        <v>4033</v>
      </c>
      <c r="E386" s="50" t="s">
        <v>4034</v>
      </c>
      <c r="F386" s="53">
        <v>0</v>
      </c>
      <c r="G386" s="53">
        <v>3000</v>
      </c>
      <c r="H386" s="50">
        <f t="shared" si="26"/>
        <v>3</v>
      </c>
      <c r="I386" s="49">
        <v>2072</v>
      </c>
      <c r="J386" s="50"/>
      <c r="K386" s="49">
        <v>1</v>
      </c>
      <c r="L386" s="49"/>
      <c r="M386" s="49"/>
      <c r="N386" s="49">
        <v>4</v>
      </c>
      <c r="O386" s="49"/>
      <c r="P386" s="49"/>
      <c r="Q386" s="49"/>
      <c r="R386" s="15">
        <f t="shared" si="25"/>
        <v>30.2525</v>
      </c>
    </row>
    <row r="387" spans="1:18">
      <c r="A387" s="49">
        <v>382</v>
      </c>
      <c r="B387" s="50" t="s">
        <v>3472</v>
      </c>
      <c r="C387" s="50" t="s">
        <v>3971</v>
      </c>
      <c r="D387" s="50" t="s">
        <v>4033</v>
      </c>
      <c r="E387" s="50" t="s">
        <v>4034</v>
      </c>
      <c r="F387" s="53">
        <v>3000</v>
      </c>
      <c r="G387" s="53">
        <v>4000</v>
      </c>
      <c r="H387" s="50">
        <f t="shared" si="26"/>
        <v>1</v>
      </c>
      <c r="I387" s="49">
        <v>140</v>
      </c>
      <c r="J387" s="50"/>
      <c r="K387" s="49">
        <v>1</v>
      </c>
      <c r="L387" s="49"/>
      <c r="M387" s="49"/>
      <c r="N387" s="49">
        <v>4</v>
      </c>
      <c r="O387" s="49"/>
      <c r="P387" s="49"/>
      <c r="Q387" s="49"/>
      <c r="R387" s="15">
        <f t="shared" si="25"/>
        <v>2.2385</v>
      </c>
    </row>
    <row r="388" spans="1:18">
      <c r="A388" s="49">
        <v>383</v>
      </c>
      <c r="B388" s="50" t="s">
        <v>3472</v>
      </c>
      <c r="C388" s="50" t="s">
        <v>3971</v>
      </c>
      <c r="D388" s="50" t="s">
        <v>4035</v>
      </c>
      <c r="E388" s="50" t="s">
        <v>4036</v>
      </c>
      <c r="F388" s="53">
        <v>0</v>
      </c>
      <c r="G388" s="53">
        <v>3000</v>
      </c>
      <c r="H388" s="50">
        <f t="shared" si="26"/>
        <v>3</v>
      </c>
      <c r="I388" s="49">
        <v>1012</v>
      </c>
      <c r="J388" s="50"/>
      <c r="K388" s="49">
        <v>5</v>
      </c>
      <c r="L388" s="49"/>
      <c r="M388" s="49"/>
      <c r="N388" s="49"/>
      <c r="O388" s="49"/>
      <c r="P388" s="49"/>
      <c r="Q388" s="49"/>
      <c r="R388" s="15">
        <f t="shared" si="25"/>
        <v>15.4165</v>
      </c>
    </row>
    <row r="389" spans="1:18">
      <c r="A389" s="49">
        <v>384</v>
      </c>
      <c r="B389" s="50" t="s">
        <v>3472</v>
      </c>
      <c r="C389" s="50" t="s">
        <v>3971</v>
      </c>
      <c r="D389" s="50" t="s">
        <v>4037</v>
      </c>
      <c r="E389" s="50" t="s">
        <v>4038</v>
      </c>
      <c r="F389" s="53">
        <v>0</v>
      </c>
      <c r="G389" s="53">
        <v>3000</v>
      </c>
      <c r="H389" s="50">
        <f t="shared" si="26"/>
        <v>3</v>
      </c>
      <c r="I389" s="49">
        <v>280</v>
      </c>
      <c r="J389" s="50"/>
      <c r="K389" s="49">
        <v>4</v>
      </c>
      <c r="L389" s="49"/>
      <c r="M389" s="49"/>
      <c r="N389" s="49">
        <v>12</v>
      </c>
      <c r="O389" s="49"/>
      <c r="P389" s="49"/>
      <c r="Q389" s="49"/>
      <c r="R389" s="15">
        <f t="shared" si="25"/>
        <v>4.834</v>
      </c>
    </row>
    <row r="390" spans="1:18">
      <c r="A390" s="49">
        <v>385</v>
      </c>
      <c r="B390" s="50" t="s">
        <v>3472</v>
      </c>
      <c r="C390" s="50" t="s">
        <v>3971</v>
      </c>
      <c r="D390" s="50" t="s">
        <v>4037</v>
      </c>
      <c r="E390" s="50" t="s">
        <v>4038</v>
      </c>
      <c r="F390" s="53">
        <v>3000</v>
      </c>
      <c r="G390" s="53">
        <v>3600</v>
      </c>
      <c r="H390" s="50">
        <f t="shared" si="26"/>
        <v>0.6</v>
      </c>
      <c r="I390" s="49"/>
      <c r="J390" s="50"/>
      <c r="K390" s="49">
        <v>1</v>
      </c>
      <c r="L390" s="49"/>
      <c r="M390" s="49"/>
      <c r="N390" s="49"/>
      <c r="O390" s="49"/>
      <c r="P390" s="49"/>
      <c r="Q390" s="49"/>
      <c r="R390" s="15">
        <f t="shared" ref="R390" si="27">J390*0.4461+K390*0.1485+L390*0.15*0.004+I390*0.0145+M390*0.145+N390*0.015+O390*0.01+P390*0.16+Q390*0.2</f>
        <v>0.1485</v>
      </c>
    </row>
    <row r="391" spans="1:18">
      <c r="A391" s="49">
        <v>386</v>
      </c>
      <c r="B391" s="50" t="s">
        <v>3472</v>
      </c>
      <c r="C391" s="50" t="s">
        <v>3971</v>
      </c>
      <c r="D391" s="50" t="s">
        <v>4039</v>
      </c>
      <c r="E391" s="50" t="s">
        <v>4040</v>
      </c>
      <c r="F391" s="53">
        <v>0</v>
      </c>
      <c r="G391" s="53">
        <v>1800</v>
      </c>
      <c r="H391" s="50">
        <f t="shared" si="26"/>
        <v>1.8</v>
      </c>
      <c r="I391" s="49">
        <v>216</v>
      </c>
      <c r="J391" s="50"/>
      <c r="K391" s="49">
        <v>3</v>
      </c>
      <c r="L391" s="49"/>
      <c r="M391" s="49"/>
      <c r="N391" s="49"/>
      <c r="O391" s="49"/>
      <c r="P391" s="49"/>
      <c r="Q391" s="49"/>
      <c r="R391" s="15">
        <f t="shared" ref="R391:R422" si="28">J391*0.4461+K391*0.1485+L391*0.15*0.004+I391*0.0145+M391*0.145+N391*0.015+O391*0.01+P391*0.16+Q391*0.2</f>
        <v>3.5775</v>
      </c>
    </row>
    <row r="392" spans="1:18">
      <c r="A392" s="49">
        <v>387</v>
      </c>
      <c r="B392" s="50" t="s">
        <v>3472</v>
      </c>
      <c r="C392" s="50" t="s">
        <v>3971</v>
      </c>
      <c r="D392" s="50" t="s">
        <v>4041</v>
      </c>
      <c r="E392" s="50" t="s">
        <v>4042</v>
      </c>
      <c r="F392" s="53">
        <v>0</v>
      </c>
      <c r="G392" s="53">
        <v>3000</v>
      </c>
      <c r="H392" s="50">
        <f t="shared" si="26"/>
        <v>3</v>
      </c>
      <c r="I392" s="49"/>
      <c r="J392" s="50"/>
      <c r="K392" s="49">
        <v>2</v>
      </c>
      <c r="L392" s="49"/>
      <c r="M392" s="49"/>
      <c r="N392" s="49"/>
      <c r="O392" s="49"/>
      <c r="P392" s="49"/>
      <c r="Q392" s="49"/>
      <c r="R392" s="15">
        <f t="shared" si="28"/>
        <v>0.297</v>
      </c>
    </row>
    <row r="393" spans="1:18">
      <c r="A393" s="49">
        <v>388</v>
      </c>
      <c r="B393" s="50" t="s">
        <v>3472</v>
      </c>
      <c r="C393" s="50" t="s">
        <v>3971</v>
      </c>
      <c r="D393" s="50" t="s">
        <v>4043</v>
      </c>
      <c r="E393" s="50" t="s">
        <v>3882</v>
      </c>
      <c r="F393" s="53">
        <v>0</v>
      </c>
      <c r="G393" s="53">
        <v>1500</v>
      </c>
      <c r="H393" s="50">
        <f t="shared" si="26"/>
        <v>1.5</v>
      </c>
      <c r="I393" s="49"/>
      <c r="J393" s="50"/>
      <c r="K393" s="49">
        <v>2</v>
      </c>
      <c r="L393" s="49"/>
      <c r="M393" s="49"/>
      <c r="N393" s="49"/>
      <c r="O393" s="49"/>
      <c r="P393" s="49"/>
      <c r="Q393" s="49"/>
      <c r="R393" s="15">
        <f t="shared" si="28"/>
        <v>0.297</v>
      </c>
    </row>
    <row r="394" spans="1:18">
      <c r="A394" s="49">
        <v>389</v>
      </c>
      <c r="B394" s="50" t="s">
        <v>3472</v>
      </c>
      <c r="C394" s="50" t="s">
        <v>3971</v>
      </c>
      <c r="D394" s="50" t="s">
        <v>4044</v>
      </c>
      <c r="E394" s="50" t="s">
        <v>4045</v>
      </c>
      <c r="F394" s="53">
        <v>0</v>
      </c>
      <c r="G394" s="53">
        <v>2000</v>
      </c>
      <c r="H394" s="50">
        <f t="shared" si="26"/>
        <v>2</v>
      </c>
      <c r="I394" s="49"/>
      <c r="J394" s="50"/>
      <c r="K394" s="49">
        <v>3</v>
      </c>
      <c r="L394" s="49"/>
      <c r="M394" s="49"/>
      <c r="N394" s="49"/>
      <c r="O394" s="49"/>
      <c r="P394" s="49"/>
      <c r="Q394" s="49"/>
      <c r="R394" s="15">
        <f t="shared" si="28"/>
        <v>0.4455</v>
      </c>
    </row>
    <row r="395" spans="1:18">
      <c r="A395" s="49">
        <v>390</v>
      </c>
      <c r="B395" s="50" t="s">
        <v>3472</v>
      </c>
      <c r="C395" s="50" t="s">
        <v>3971</v>
      </c>
      <c r="D395" s="50" t="s">
        <v>4046</v>
      </c>
      <c r="E395" s="50" t="s">
        <v>4047</v>
      </c>
      <c r="F395" s="53">
        <v>0</v>
      </c>
      <c r="G395" s="53">
        <v>1500</v>
      </c>
      <c r="H395" s="50">
        <f t="shared" si="26"/>
        <v>1.5</v>
      </c>
      <c r="I395" s="49"/>
      <c r="J395" s="50"/>
      <c r="K395" s="49">
        <v>2</v>
      </c>
      <c r="L395" s="49"/>
      <c r="M395" s="49"/>
      <c r="N395" s="49"/>
      <c r="O395" s="49"/>
      <c r="P395" s="49"/>
      <c r="Q395" s="49"/>
      <c r="R395" s="15">
        <f t="shared" si="28"/>
        <v>0.297</v>
      </c>
    </row>
    <row r="396" spans="1:18">
      <c r="A396" s="49">
        <v>391</v>
      </c>
      <c r="B396" s="50" t="s">
        <v>3472</v>
      </c>
      <c r="C396" s="50" t="s">
        <v>3971</v>
      </c>
      <c r="D396" s="50" t="s">
        <v>4048</v>
      </c>
      <c r="E396" s="50" t="s">
        <v>277</v>
      </c>
      <c r="F396" s="53">
        <v>0</v>
      </c>
      <c r="G396" s="53">
        <v>2900</v>
      </c>
      <c r="H396" s="50">
        <f t="shared" si="26"/>
        <v>2.9</v>
      </c>
      <c r="I396" s="49"/>
      <c r="J396" s="50"/>
      <c r="K396" s="49">
        <v>3</v>
      </c>
      <c r="L396" s="49"/>
      <c r="M396" s="49"/>
      <c r="N396" s="49"/>
      <c r="O396" s="49"/>
      <c r="P396" s="49"/>
      <c r="Q396" s="49"/>
      <c r="R396" s="15">
        <f t="shared" si="28"/>
        <v>0.4455</v>
      </c>
    </row>
    <row r="397" spans="1:18">
      <c r="A397" s="49">
        <v>392</v>
      </c>
      <c r="B397" s="50" t="s">
        <v>3472</v>
      </c>
      <c r="C397" s="50" t="s">
        <v>3971</v>
      </c>
      <c r="D397" s="50" t="s">
        <v>4049</v>
      </c>
      <c r="E397" s="50" t="s">
        <v>4050</v>
      </c>
      <c r="F397" s="53">
        <v>0</v>
      </c>
      <c r="G397" s="53">
        <v>1200</v>
      </c>
      <c r="H397" s="50">
        <f t="shared" si="26"/>
        <v>1.2</v>
      </c>
      <c r="I397" s="49"/>
      <c r="J397" s="50"/>
      <c r="K397" s="49">
        <v>1</v>
      </c>
      <c r="L397" s="49"/>
      <c r="M397" s="49"/>
      <c r="N397" s="49"/>
      <c r="O397" s="49"/>
      <c r="P397" s="49"/>
      <c r="Q397" s="49"/>
      <c r="R397" s="15">
        <f t="shared" si="28"/>
        <v>0.1485</v>
      </c>
    </row>
    <row r="398" spans="1:18">
      <c r="A398" s="49">
        <v>393</v>
      </c>
      <c r="B398" s="50" t="s">
        <v>3472</v>
      </c>
      <c r="C398" s="50" t="s">
        <v>3971</v>
      </c>
      <c r="D398" s="50" t="s">
        <v>4051</v>
      </c>
      <c r="E398" s="50" t="s">
        <v>4052</v>
      </c>
      <c r="F398" s="53">
        <v>0</v>
      </c>
      <c r="G398" s="53">
        <v>1200</v>
      </c>
      <c r="H398" s="50">
        <f t="shared" si="26"/>
        <v>1.2</v>
      </c>
      <c r="I398" s="49"/>
      <c r="J398" s="50"/>
      <c r="K398" s="49">
        <v>2</v>
      </c>
      <c r="L398" s="49"/>
      <c r="M398" s="49"/>
      <c r="N398" s="49"/>
      <c r="O398" s="49"/>
      <c r="P398" s="49"/>
      <c r="Q398" s="49"/>
      <c r="R398" s="15">
        <f t="shared" si="28"/>
        <v>0.297</v>
      </c>
    </row>
    <row r="399" spans="1:18">
      <c r="A399" s="49">
        <v>394</v>
      </c>
      <c r="B399" s="50" t="s">
        <v>3472</v>
      </c>
      <c r="C399" s="50" t="s">
        <v>3971</v>
      </c>
      <c r="D399" s="50" t="s">
        <v>4053</v>
      </c>
      <c r="E399" s="50" t="s">
        <v>4054</v>
      </c>
      <c r="F399" s="53">
        <v>0</v>
      </c>
      <c r="G399" s="53">
        <v>1100</v>
      </c>
      <c r="H399" s="50">
        <f t="shared" si="26"/>
        <v>1.1</v>
      </c>
      <c r="I399" s="49"/>
      <c r="J399" s="50"/>
      <c r="K399" s="49">
        <v>2</v>
      </c>
      <c r="L399" s="49"/>
      <c r="M399" s="49"/>
      <c r="N399" s="49"/>
      <c r="O399" s="49"/>
      <c r="P399" s="49"/>
      <c r="Q399" s="49"/>
      <c r="R399" s="15">
        <f t="shared" si="28"/>
        <v>0.297</v>
      </c>
    </row>
    <row r="400" spans="1:18">
      <c r="A400" s="49">
        <v>395</v>
      </c>
      <c r="B400" s="50" t="s">
        <v>3472</v>
      </c>
      <c r="C400" s="50" t="s">
        <v>3971</v>
      </c>
      <c r="D400" s="50" t="s">
        <v>4055</v>
      </c>
      <c r="E400" s="50" t="s">
        <v>4056</v>
      </c>
      <c r="F400" s="53">
        <v>0</v>
      </c>
      <c r="G400" s="53">
        <v>400</v>
      </c>
      <c r="H400" s="50">
        <f t="shared" si="26"/>
        <v>0.4</v>
      </c>
      <c r="I400" s="49">
        <v>28</v>
      </c>
      <c r="J400" s="50"/>
      <c r="K400" s="49">
        <v>3</v>
      </c>
      <c r="L400" s="49"/>
      <c r="M400" s="49"/>
      <c r="N400" s="49"/>
      <c r="O400" s="49"/>
      <c r="P400" s="49"/>
      <c r="Q400" s="49">
        <v>1</v>
      </c>
      <c r="R400" s="15">
        <f t="shared" si="28"/>
        <v>1.0515</v>
      </c>
    </row>
    <row r="401" spans="1:18">
      <c r="A401" s="49">
        <v>396</v>
      </c>
      <c r="B401" s="50" t="s">
        <v>3472</v>
      </c>
      <c r="C401" s="50" t="s">
        <v>3971</v>
      </c>
      <c r="D401" s="50" t="s">
        <v>4055</v>
      </c>
      <c r="E401" s="50" t="s">
        <v>4056</v>
      </c>
      <c r="F401" s="53">
        <v>1000</v>
      </c>
      <c r="G401" s="53">
        <v>2400</v>
      </c>
      <c r="H401" s="50">
        <f t="shared" si="26"/>
        <v>1.4</v>
      </c>
      <c r="I401" s="49">
        <v>124</v>
      </c>
      <c r="J401" s="50"/>
      <c r="K401" s="49">
        <v>7</v>
      </c>
      <c r="L401" s="49"/>
      <c r="M401" s="49"/>
      <c r="N401" s="49">
        <v>4</v>
      </c>
      <c r="O401" s="49"/>
      <c r="P401" s="49"/>
      <c r="Q401" s="49">
        <v>1</v>
      </c>
      <c r="R401" s="15">
        <f t="shared" si="28"/>
        <v>3.0975</v>
      </c>
    </row>
    <row r="402" spans="1:18">
      <c r="A402" s="49">
        <v>397</v>
      </c>
      <c r="B402" s="50" t="s">
        <v>3472</v>
      </c>
      <c r="C402" s="50" t="s">
        <v>3971</v>
      </c>
      <c r="D402" s="50" t="s">
        <v>4057</v>
      </c>
      <c r="E402" s="50" t="s">
        <v>4058</v>
      </c>
      <c r="F402" s="53">
        <v>1000</v>
      </c>
      <c r="G402" s="53">
        <v>4000</v>
      </c>
      <c r="H402" s="50">
        <f t="shared" si="26"/>
        <v>3</v>
      </c>
      <c r="I402" s="49">
        <v>476</v>
      </c>
      <c r="J402" s="50"/>
      <c r="K402" s="49">
        <v>8</v>
      </c>
      <c r="L402" s="49"/>
      <c r="M402" s="49">
        <v>12</v>
      </c>
      <c r="N402" s="49">
        <v>16</v>
      </c>
      <c r="O402" s="49"/>
      <c r="P402" s="49"/>
      <c r="Q402" s="49">
        <v>1</v>
      </c>
      <c r="R402" s="15">
        <f t="shared" si="28"/>
        <v>10.27</v>
      </c>
    </row>
    <row r="403" spans="1:18">
      <c r="A403" s="49">
        <v>398</v>
      </c>
      <c r="B403" s="50" t="s">
        <v>3472</v>
      </c>
      <c r="C403" s="50" t="s">
        <v>3971</v>
      </c>
      <c r="D403" s="50" t="s">
        <v>4057</v>
      </c>
      <c r="E403" s="50" t="s">
        <v>4058</v>
      </c>
      <c r="F403" s="53">
        <v>4000</v>
      </c>
      <c r="G403" s="53">
        <v>6200</v>
      </c>
      <c r="H403" s="50">
        <f t="shared" si="26"/>
        <v>2.2</v>
      </c>
      <c r="I403" s="49">
        <v>168</v>
      </c>
      <c r="J403" s="50"/>
      <c r="K403" s="49">
        <v>1</v>
      </c>
      <c r="L403" s="49"/>
      <c r="M403" s="49"/>
      <c r="N403" s="49"/>
      <c r="O403" s="49"/>
      <c r="P403" s="49"/>
      <c r="Q403" s="49"/>
      <c r="R403" s="15">
        <f t="shared" si="28"/>
        <v>2.5845</v>
      </c>
    </row>
    <row r="404" spans="1:18">
      <c r="A404" s="49">
        <v>399</v>
      </c>
      <c r="B404" s="50" t="s">
        <v>3472</v>
      </c>
      <c r="C404" s="50" t="s">
        <v>3971</v>
      </c>
      <c r="D404" s="50" t="s">
        <v>4057</v>
      </c>
      <c r="E404" s="50" t="s">
        <v>4058</v>
      </c>
      <c r="F404" s="53">
        <v>6200</v>
      </c>
      <c r="G404" s="53">
        <v>9000</v>
      </c>
      <c r="H404" s="50">
        <f t="shared" si="26"/>
        <v>2.8</v>
      </c>
      <c r="I404" s="49">
        <v>80</v>
      </c>
      <c r="J404" s="50"/>
      <c r="K404" s="49">
        <v>2</v>
      </c>
      <c r="L404" s="49"/>
      <c r="M404" s="49"/>
      <c r="N404" s="49">
        <v>4</v>
      </c>
      <c r="O404" s="49"/>
      <c r="P404" s="49"/>
      <c r="Q404" s="49"/>
      <c r="R404" s="15">
        <f t="shared" si="28"/>
        <v>1.517</v>
      </c>
    </row>
    <row r="405" spans="1:18">
      <c r="A405" s="49">
        <v>400</v>
      </c>
      <c r="B405" s="50" t="s">
        <v>3472</v>
      </c>
      <c r="C405" s="50" t="s">
        <v>3971</v>
      </c>
      <c r="D405" s="50" t="s">
        <v>4057</v>
      </c>
      <c r="E405" s="50" t="s">
        <v>4058</v>
      </c>
      <c r="F405" s="53">
        <v>10300</v>
      </c>
      <c r="G405" s="53">
        <v>11200</v>
      </c>
      <c r="H405" s="50">
        <f t="shared" ref="H405" si="29">(G405-F405)/1000</f>
        <v>0.9</v>
      </c>
      <c r="I405" s="49">
        <v>108</v>
      </c>
      <c r="J405" s="50"/>
      <c r="K405" s="49">
        <v>4</v>
      </c>
      <c r="L405" s="49"/>
      <c r="M405" s="49"/>
      <c r="N405" s="49">
        <v>8</v>
      </c>
      <c r="O405" s="49"/>
      <c r="P405" s="49"/>
      <c r="Q405" s="49"/>
      <c r="R405" s="15">
        <f t="shared" si="28"/>
        <v>2.28</v>
      </c>
    </row>
    <row r="406" spans="1:18">
      <c r="A406" s="49">
        <v>401</v>
      </c>
      <c r="B406" s="50" t="s">
        <v>3472</v>
      </c>
      <c r="C406" s="50" t="s">
        <v>3971</v>
      </c>
      <c r="D406" s="50" t="s">
        <v>4059</v>
      </c>
      <c r="E406" s="50" t="s">
        <v>4060</v>
      </c>
      <c r="F406" s="53">
        <v>1700</v>
      </c>
      <c r="G406" s="53">
        <v>4700</v>
      </c>
      <c r="H406" s="50">
        <f t="shared" ref="H406:H446" si="30">(G406-F406)/1000</f>
        <v>3</v>
      </c>
      <c r="I406" s="49">
        <v>504</v>
      </c>
      <c r="J406" s="50"/>
      <c r="K406" s="49">
        <v>4</v>
      </c>
      <c r="L406" s="49"/>
      <c r="M406" s="49"/>
      <c r="N406" s="49">
        <v>16</v>
      </c>
      <c r="O406" s="49"/>
      <c r="P406" s="49"/>
      <c r="Q406" s="49"/>
      <c r="R406" s="15">
        <f t="shared" si="28"/>
        <v>8.142</v>
      </c>
    </row>
    <row r="407" spans="1:18">
      <c r="A407" s="49">
        <v>402</v>
      </c>
      <c r="B407" s="50" t="s">
        <v>3472</v>
      </c>
      <c r="C407" s="50" t="s">
        <v>3971</v>
      </c>
      <c r="D407" s="50" t="s">
        <v>4061</v>
      </c>
      <c r="E407" s="50" t="s">
        <v>4062</v>
      </c>
      <c r="F407" s="53">
        <v>3600</v>
      </c>
      <c r="G407" s="53">
        <v>4100</v>
      </c>
      <c r="H407" s="50">
        <f t="shared" si="30"/>
        <v>0.5</v>
      </c>
      <c r="I407" s="49"/>
      <c r="J407" s="50"/>
      <c r="K407" s="49">
        <v>7</v>
      </c>
      <c r="L407" s="49"/>
      <c r="M407" s="49"/>
      <c r="N407" s="49"/>
      <c r="O407" s="49"/>
      <c r="P407" s="49"/>
      <c r="Q407" s="49"/>
      <c r="R407" s="15">
        <f t="shared" si="28"/>
        <v>1.0395</v>
      </c>
    </row>
    <row r="408" spans="1:18">
      <c r="A408" s="49">
        <v>403</v>
      </c>
      <c r="B408" s="50" t="s">
        <v>3472</v>
      </c>
      <c r="C408" s="50" t="s">
        <v>3971</v>
      </c>
      <c r="D408" s="50" t="s">
        <v>4063</v>
      </c>
      <c r="E408" s="50" t="s">
        <v>194</v>
      </c>
      <c r="F408" s="53">
        <v>0</v>
      </c>
      <c r="G408" s="53">
        <v>900</v>
      </c>
      <c r="H408" s="50">
        <f t="shared" si="30"/>
        <v>0.9</v>
      </c>
      <c r="I408" s="49"/>
      <c r="J408" s="50"/>
      <c r="K408" s="49"/>
      <c r="L408" s="49"/>
      <c r="M408" s="49"/>
      <c r="N408" s="49"/>
      <c r="O408" s="49"/>
      <c r="P408" s="49">
        <v>1</v>
      </c>
      <c r="Q408" s="49">
        <v>1</v>
      </c>
      <c r="R408" s="15">
        <f t="shared" si="28"/>
        <v>0.36</v>
      </c>
    </row>
    <row r="409" spans="1:18">
      <c r="A409" s="49">
        <v>404</v>
      </c>
      <c r="B409" s="50" t="s">
        <v>3472</v>
      </c>
      <c r="C409" s="50" t="s">
        <v>3971</v>
      </c>
      <c r="D409" s="50" t="s">
        <v>4064</v>
      </c>
      <c r="E409" s="50" t="s">
        <v>1388</v>
      </c>
      <c r="F409" s="53">
        <v>0</v>
      </c>
      <c r="G409" s="53">
        <v>1700</v>
      </c>
      <c r="H409" s="50">
        <f t="shared" si="30"/>
        <v>1.7</v>
      </c>
      <c r="I409" s="49"/>
      <c r="J409" s="50"/>
      <c r="K409" s="49">
        <v>2</v>
      </c>
      <c r="L409" s="49"/>
      <c r="M409" s="49"/>
      <c r="N409" s="49"/>
      <c r="O409" s="49"/>
      <c r="P409" s="49"/>
      <c r="Q409" s="49"/>
      <c r="R409" s="15">
        <f t="shared" si="28"/>
        <v>0.297</v>
      </c>
    </row>
    <row r="410" spans="1:18">
      <c r="A410" s="49">
        <v>405</v>
      </c>
      <c r="B410" s="50" t="s">
        <v>3472</v>
      </c>
      <c r="C410" s="50" t="s">
        <v>3971</v>
      </c>
      <c r="D410" s="50" t="s">
        <v>4065</v>
      </c>
      <c r="E410" s="50" t="s">
        <v>4066</v>
      </c>
      <c r="F410" s="53">
        <v>0</v>
      </c>
      <c r="G410" s="53">
        <v>2000</v>
      </c>
      <c r="H410" s="50">
        <f t="shared" si="30"/>
        <v>2</v>
      </c>
      <c r="I410" s="49"/>
      <c r="J410" s="50"/>
      <c r="K410" s="49">
        <v>1</v>
      </c>
      <c r="L410" s="49"/>
      <c r="M410" s="49"/>
      <c r="N410" s="49"/>
      <c r="O410" s="49"/>
      <c r="P410" s="49"/>
      <c r="Q410" s="49"/>
      <c r="R410" s="15">
        <f t="shared" si="28"/>
        <v>0.1485</v>
      </c>
    </row>
    <row r="411" spans="1:18">
      <c r="A411" s="49">
        <v>406</v>
      </c>
      <c r="B411" s="50" t="s">
        <v>3472</v>
      </c>
      <c r="C411" s="50" t="s">
        <v>3971</v>
      </c>
      <c r="D411" s="50" t="s">
        <v>4067</v>
      </c>
      <c r="E411" s="50" t="s">
        <v>4068</v>
      </c>
      <c r="F411" s="53">
        <v>0</v>
      </c>
      <c r="G411" s="53">
        <v>1000</v>
      </c>
      <c r="H411" s="50">
        <f t="shared" si="30"/>
        <v>1</v>
      </c>
      <c r="I411" s="49"/>
      <c r="J411" s="50"/>
      <c r="K411" s="49">
        <v>1</v>
      </c>
      <c r="L411" s="49"/>
      <c r="M411" s="49"/>
      <c r="N411" s="49"/>
      <c r="O411" s="49"/>
      <c r="P411" s="49"/>
      <c r="Q411" s="49">
        <v>1</v>
      </c>
      <c r="R411" s="15">
        <f t="shared" si="28"/>
        <v>0.3485</v>
      </c>
    </row>
    <row r="412" spans="1:18">
      <c r="A412" s="49">
        <v>407</v>
      </c>
      <c r="B412" s="50" t="s">
        <v>3472</v>
      </c>
      <c r="C412" s="50" t="s">
        <v>3971</v>
      </c>
      <c r="D412" s="50" t="s">
        <v>4069</v>
      </c>
      <c r="E412" s="50" t="s">
        <v>4070</v>
      </c>
      <c r="F412" s="53">
        <v>0</v>
      </c>
      <c r="G412" s="53">
        <v>2500</v>
      </c>
      <c r="H412" s="50">
        <f t="shared" si="30"/>
        <v>2.5</v>
      </c>
      <c r="I412" s="49"/>
      <c r="J412" s="50"/>
      <c r="K412" s="49">
        <v>1</v>
      </c>
      <c r="L412" s="49"/>
      <c r="M412" s="49"/>
      <c r="N412" s="49"/>
      <c r="O412" s="49"/>
      <c r="P412" s="49"/>
      <c r="Q412" s="49">
        <v>1</v>
      </c>
      <c r="R412" s="15">
        <f t="shared" si="28"/>
        <v>0.3485</v>
      </c>
    </row>
    <row r="413" spans="1:18">
      <c r="A413" s="49">
        <v>408</v>
      </c>
      <c r="B413" s="50" t="s">
        <v>3472</v>
      </c>
      <c r="C413" s="50" t="s">
        <v>3971</v>
      </c>
      <c r="D413" s="50" t="s">
        <v>4071</v>
      </c>
      <c r="E413" s="50" t="s">
        <v>2314</v>
      </c>
      <c r="F413" s="53">
        <v>900</v>
      </c>
      <c r="G413" s="53">
        <v>3900</v>
      </c>
      <c r="H413" s="50">
        <f t="shared" si="30"/>
        <v>3</v>
      </c>
      <c r="I413" s="49"/>
      <c r="J413" s="50"/>
      <c r="K413" s="49">
        <v>7</v>
      </c>
      <c r="L413" s="49"/>
      <c r="M413" s="49"/>
      <c r="N413" s="49"/>
      <c r="O413" s="49"/>
      <c r="P413" s="49"/>
      <c r="Q413" s="49">
        <v>1</v>
      </c>
      <c r="R413" s="15">
        <f t="shared" si="28"/>
        <v>1.2395</v>
      </c>
    </row>
    <row r="414" spans="1:18">
      <c r="A414" s="49">
        <v>409</v>
      </c>
      <c r="B414" s="50" t="s">
        <v>3472</v>
      </c>
      <c r="C414" s="50" t="s">
        <v>3971</v>
      </c>
      <c r="D414" s="50" t="s">
        <v>4072</v>
      </c>
      <c r="E414" s="50" t="s">
        <v>4073</v>
      </c>
      <c r="F414" s="53">
        <v>0</v>
      </c>
      <c r="G414" s="53">
        <v>2200</v>
      </c>
      <c r="H414" s="50">
        <f t="shared" si="30"/>
        <v>2.2</v>
      </c>
      <c r="I414" s="49"/>
      <c r="J414" s="50"/>
      <c r="K414" s="49">
        <v>2</v>
      </c>
      <c r="L414" s="49"/>
      <c r="M414" s="49"/>
      <c r="N414" s="49"/>
      <c r="O414" s="49"/>
      <c r="P414" s="49"/>
      <c r="Q414" s="49">
        <v>1</v>
      </c>
      <c r="R414" s="15">
        <f t="shared" si="28"/>
        <v>0.497</v>
      </c>
    </row>
    <row r="415" spans="1:18">
      <c r="A415" s="49">
        <v>410</v>
      </c>
      <c r="B415" s="50" t="s">
        <v>3472</v>
      </c>
      <c r="C415" s="50" t="s">
        <v>3971</v>
      </c>
      <c r="D415" s="50" t="s">
        <v>4074</v>
      </c>
      <c r="E415" s="50" t="s">
        <v>4075</v>
      </c>
      <c r="F415" s="53">
        <v>0</v>
      </c>
      <c r="G415" s="53">
        <v>2700</v>
      </c>
      <c r="H415" s="50">
        <f t="shared" si="30"/>
        <v>2.7</v>
      </c>
      <c r="I415" s="49"/>
      <c r="J415" s="50"/>
      <c r="K415" s="49">
        <v>4</v>
      </c>
      <c r="L415" s="49"/>
      <c r="M415" s="49"/>
      <c r="N415" s="49"/>
      <c r="O415" s="49"/>
      <c r="P415" s="49"/>
      <c r="Q415" s="49">
        <v>1</v>
      </c>
      <c r="R415" s="15">
        <f t="shared" si="28"/>
        <v>0.794</v>
      </c>
    </row>
    <row r="416" spans="1:18">
      <c r="A416" s="49">
        <v>411</v>
      </c>
      <c r="B416" s="50" t="s">
        <v>3472</v>
      </c>
      <c r="C416" s="50" t="s">
        <v>3971</v>
      </c>
      <c r="D416" s="50" t="s">
        <v>4076</v>
      </c>
      <c r="E416" s="50" t="s">
        <v>4077</v>
      </c>
      <c r="F416" s="53">
        <v>0</v>
      </c>
      <c r="G416" s="53">
        <v>3000</v>
      </c>
      <c r="H416" s="50">
        <f t="shared" si="30"/>
        <v>3</v>
      </c>
      <c r="I416" s="49">
        <v>598</v>
      </c>
      <c r="J416" s="50"/>
      <c r="K416" s="49">
        <v>3</v>
      </c>
      <c r="L416" s="49"/>
      <c r="M416" s="49"/>
      <c r="N416" s="49"/>
      <c r="O416" s="49"/>
      <c r="P416" s="49"/>
      <c r="Q416" s="49"/>
      <c r="R416" s="15">
        <f t="shared" si="28"/>
        <v>9.1165</v>
      </c>
    </row>
    <row r="417" spans="1:18">
      <c r="A417" s="49">
        <v>412</v>
      </c>
      <c r="B417" s="50" t="s">
        <v>3472</v>
      </c>
      <c r="C417" s="50" t="s">
        <v>3971</v>
      </c>
      <c r="D417" s="50" t="s">
        <v>4076</v>
      </c>
      <c r="E417" s="50" t="s">
        <v>4077</v>
      </c>
      <c r="F417" s="53">
        <v>3000</v>
      </c>
      <c r="G417" s="53">
        <v>6000</v>
      </c>
      <c r="H417" s="50">
        <f t="shared" si="30"/>
        <v>3</v>
      </c>
      <c r="I417" s="49">
        <v>1236</v>
      </c>
      <c r="J417" s="50"/>
      <c r="K417" s="49">
        <v>4</v>
      </c>
      <c r="L417" s="49"/>
      <c r="M417" s="49"/>
      <c r="N417" s="49"/>
      <c r="O417" s="49"/>
      <c r="P417" s="49"/>
      <c r="Q417" s="49"/>
      <c r="R417" s="15">
        <f t="shared" si="28"/>
        <v>18.516</v>
      </c>
    </row>
    <row r="418" spans="1:18">
      <c r="A418" s="49">
        <v>413</v>
      </c>
      <c r="B418" s="50" t="s">
        <v>3472</v>
      </c>
      <c r="C418" s="50" t="s">
        <v>3971</v>
      </c>
      <c r="D418" s="50" t="s">
        <v>4076</v>
      </c>
      <c r="E418" s="50" t="s">
        <v>4077</v>
      </c>
      <c r="F418" s="53">
        <v>6000</v>
      </c>
      <c r="G418" s="53">
        <v>9000</v>
      </c>
      <c r="H418" s="50">
        <f t="shared" si="30"/>
        <v>3</v>
      </c>
      <c r="I418" s="49"/>
      <c r="J418" s="50"/>
      <c r="K418" s="49">
        <v>1</v>
      </c>
      <c r="L418" s="49"/>
      <c r="M418" s="49"/>
      <c r="N418" s="49"/>
      <c r="O418" s="49"/>
      <c r="P418" s="49"/>
      <c r="Q418" s="49"/>
      <c r="R418" s="15">
        <f t="shared" si="28"/>
        <v>0.1485</v>
      </c>
    </row>
    <row r="419" spans="1:18">
      <c r="A419" s="49">
        <v>414</v>
      </c>
      <c r="B419" s="50" t="s">
        <v>3472</v>
      </c>
      <c r="C419" s="50" t="s">
        <v>3971</v>
      </c>
      <c r="D419" s="50" t="s">
        <v>4076</v>
      </c>
      <c r="E419" s="50" t="s">
        <v>4077</v>
      </c>
      <c r="F419" s="53">
        <v>9000</v>
      </c>
      <c r="G419" s="53">
        <v>12000</v>
      </c>
      <c r="H419" s="50">
        <f t="shared" si="30"/>
        <v>3</v>
      </c>
      <c r="I419" s="49"/>
      <c r="J419" s="50"/>
      <c r="K419" s="49">
        <v>1</v>
      </c>
      <c r="L419" s="49"/>
      <c r="M419" s="49"/>
      <c r="N419" s="49"/>
      <c r="O419" s="49"/>
      <c r="P419" s="49"/>
      <c r="Q419" s="49"/>
      <c r="R419" s="15">
        <f t="shared" si="28"/>
        <v>0.1485</v>
      </c>
    </row>
    <row r="420" spans="1:18">
      <c r="A420" s="49">
        <v>415</v>
      </c>
      <c r="B420" s="50" t="s">
        <v>3472</v>
      </c>
      <c r="C420" s="50" t="s">
        <v>3971</v>
      </c>
      <c r="D420" s="50" t="s">
        <v>4078</v>
      </c>
      <c r="E420" s="50" t="s">
        <v>4079</v>
      </c>
      <c r="F420" s="53">
        <v>0</v>
      </c>
      <c r="G420" s="53">
        <v>1200</v>
      </c>
      <c r="H420" s="50">
        <f t="shared" si="30"/>
        <v>1.2</v>
      </c>
      <c r="I420" s="49"/>
      <c r="J420" s="50"/>
      <c r="K420" s="49">
        <v>1</v>
      </c>
      <c r="L420" s="49"/>
      <c r="M420" s="49"/>
      <c r="N420" s="49"/>
      <c r="O420" s="49"/>
      <c r="P420" s="49"/>
      <c r="Q420" s="49"/>
      <c r="R420" s="15">
        <f t="shared" si="28"/>
        <v>0.1485</v>
      </c>
    </row>
    <row r="421" spans="1:18">
      <c r="A421" s="49">
        <v>416</v>
      </c>
      <c r="B421" s="50" t="s">
        <v>3472</v>
      </c>
      <c r="C421" s="50" t="s">
        <v>3971</v>
      </c>
      <c r="D421" s="50" t="s">
        <v>4080</v>
      </c>
      <c r="E421" s="50" t="s">
        <v>4081</v>
      </c>
      <c r="F421" s="53">
        <v>0</v>
      </c>
      <c r="G421" s="53">
        <v>1200</v>
      </c>
      <c r="H421" s="50">
        <f t="shared" si="30"/>
        <v>1.2</v>
      </c>
      <c r="I421" s="49"/>
      <c r="J421" s="50"/>
      <c r="K421" s="49">
        <v>1</v>
      </c>
      <c r="L421" s="49"/>
      <c r="M421" s="49"/>
      <c r="N421" s="49"/>
      <c r="O421" s="49"/>
      <c r="P421" s="49"/>
      <c r="Q421" s="49"/>
      <c r="R421" s="15">
        <f t="shared" si="28"/>
        <v>0.1485</v>
      </c>
    </row>
    <row r="422" spans="1:18">
      <c r="A422" s="49">
        <v>417</v>
      </c>
      <c r="B422" s="50" t="s">
        <v>3472</v>
      </c>
      <c r="C422" s="50" t="s">
        <v>3971</v>
      </c>
      <c r="D422" s="50" t="s">
        <v>4082</v>
      </c>
      <c r="E422" s="50" t="s">
        <v>4083</v>
      </c>
      <c r="F422" s="53">
        <v>0</v>
      </c>
      <c r="G422" s="53">
        <v>1500</v>
      </c>
      <c r="H422" s="50">
        <f t="shared" si="30"/>
        <v>1.5</v>
      </c>
      <c r="I422" s="49"/>
      <c r="J422" s="50"/>
      <c r="K422" s="49">
        <v>1</v>
      </c>
      <c r="L422" s="49"/>
      <c r="M422" s="49"/>
      <c r="N422" s="49"/>
      <c r="O422" s="49"/>
      <c r="P422" s="49"/>
      <c r="Q422" s="49"/>
      <c r="R422" s="15">
        <f t="shared" si="28"/>
        <v>0.1485</v>
      </c>
    </row>
    <row r="423" spans="1:18">
      <c r="A423" s="49">
        <v>418</v>
      </c>
      <c r="B423" s="50" t="s">
        <v>3472</v>
      </c>
      <c r="C423" s="50" t="s">
        <v>3971</v>
      </c>
      <c r="D423" s="50" t="s">
        <v>4084</v>
      </c>
      <c r="E423" s="50" t="s">
        <v>4085</v>
      </c>
      <c r="F423" s="53">
        <v>0</v>
      </c>
      <c r="G423" s="53">
        <v>1600</v>
      </c>
      <c r="H423" s="50">
        <f t="shared" si="30"/>
        <v>1.6</v>
      </c>
      <c r="I423" s="49"/>
      <c r="J423" s="50"/>
      <c r="K423" s="49">
        <v>2</v>
      </c>
      <c r="L423" s="49"/>
      <c r="M423" s="49"/>
      <c r="N423" s="49"/>
      <c r="O423" s="49"/>
      <c r="P423" s="49"/>
      <c r="Q423" s="49">
        <v>1</v>
      </c>
      <c r="R423" s="15">
        <f t="shared" ref="R423:R454" si="31">J423*0.4461+K423*0.1485+L423*0.15*0.004+I423*0.0145+M423*0.145+N423*0.015+O423*0.01+P423*0.16+Q423*0.2</f>
        <v>0.497</v>
      </c>
    </row>
    <row r="424" spans="1:18">
      <c r="A424" s="49">
        <v>419</v>
      </c>
      <c r="B424" s="50" t="s">
        <v>3472</v>
      </c>
      <c r="C424" s="50" t="s">
        <v>3971</v>
      </c>
      <c r="D424" s="50" t="s">
        <v>4086</v>
      </c>
      <c r="E424" s="50" t="s">
        <v>4087</v>
      </c>
      <c r="F424" s="53">
        <v>0</v>
      </c>
      <c r="G424" s="53">
        <v>1700</v>
      </c>
      <c r="H424" s="50">
        <f t="shared" si="30"/>
        <v>1.7</v>
      </c>
      <c r="I424" s="49"/>
      <c r="J424" s="50"/>
      <c r="K424" s="49">
        <v>3</v>
      </c>
      <c r="L424" s="49"/>
      <c r="M424" s="49"/>
      <c r="N424" s="49"/>
      <c r="O424" s="49"/>
      <c r="P424" s="49"/>
      <c r="Q424" s="49">
        <v>1</v>
      </c>
      <c r="R424" s="15">
        <f t="shared" si="31"/>
        <v>0.6455</v>
      </c>
    </row>
    <row r="425" spans="1:18">
      <c r="A425" s="49">
        <v>420</v>
      </c>
      <c r="B425" s="50" t="s">
        <v>3472</v>
      </c>
      <c r="C425" s="50" t="s">
        <v>3971</v>
      </c>
      <c r="D425" s="50" t="s">
        <v>4088</v>
      </c>
      <c r="E425" s="50" t="s">
        <v>600</v>
      </c>
      <c r="F425" s="53">
        <v>0</v>
      </c>
      <c r="G425" s="53">
        <v>1400</v>
      </c>
      <c r="H425" s="50">
        <f t="shared" si="30"/>
        <v>1.4</v>
      </c>
      <c r="I425" s="49"/>
      <c r="J425" s="50"/>
      <c r="K425" s="49">
        <v>1</v>
      </c>
      <c r="L425" s="49"/>
      <c r="M425" s="49"/>
      <c r="N425" s="49"/>
      <c r="O425" s="49"/>
      <c r="P425" s="49"/>
      <c r="Q425" s="49"/>
      <c r="R425" s="15">
        <f t="shared" si="31"/>
        <v>0.1485</v>
      </c>
    </row>
    <row r="426" spans="1:18">
      <c r="A426" s="49">
        <v>421</v>
      </c>
      <c r="B426" s="50" t="s">
        <v>3472</v>
      </c>
      <c r="C426" s="50" t="s">
        <v>3971</v>
      </c>
      <c r="D426" s="50" t="s">
        <v>4089</v>
      </c>
      <c r="E426" s="50" t="s">
        <v>4090</v>
      </c>
      <c r="F426" s="53">
        <v>0</v>
      </c>
      <c r="G426" s="53">
        <v>1600</v>
      </c>
      <c r="H426" s="50">
        <f t="shared" si="30"/>
        <v>1.6</v>
      </c>
      <c r="I426" s="49"/>
      <c r="J426" s="50"/>
      <c r="K426" s="49">
        <v>6</v>
      </c>
      <c r="L426" s="49"/>
      <c r="M426" s="49"/>
      <c r="N426" s="49"/>
      <c r="O426" s="49"/>
      <c r="P426" s="49"/>
      <c r="Q426" s="49">
        <v>1</v>
      </c>
      <c r="R426" s="15">
        <f t="shared" si="31"/>
        <v>1.091</v>
      </c>
    </row>
    <row r="427" spans="1:18">
      <c r="A427" s="49">
        <v>422</v>
      </c>
      <c r="B427" s="50" t="s">
        <v>3472</v>
      </c>
      <c r="C427" s="50" t="s">
        <v>3971</v>
      </c>
      <c r="D427" s="50" t="s">
        <v>4091</v>
      </c>
      <c r="E427" s="50" t="s">
        <v>4092</v>
      </c>
      <c r="F427" s="53">
        <v>0</v>
      </c>
      <c r="G427" s="53">
        <v>2100</v>
      </c>
      <c r="H427" s="50">
        <f t="shared" si="30"/>
        <v>2.1</v>
      </c>
      <c r="I427" s="49"/>
      <c r="J427" s="50"/>
      <c r="K427" s="49">
        <v>15</v>
      </c>
      <c r="L427" s="49"/>
      <c r="M427" s="49"/>
      <c r="N427" s="49"/>
      <c r="O427" s="49"/>
      <c r="P427" s="49"/>
      <c r="Q427" s="49">
        <v>2</v>
      </c>
      <c r="R427" s="15">
        <f t="shared" si="31"/>
        <v>2.6275</v>
      </c>
    </row>
    <row r="428" spans="1:18">
      <c r="A428" s="49">
        <v>423</v>
      </c>
      <c r="B428" s="50" t="s">
        <v>3472</v>
      </c>
      <c r="C428" s="50" t="s">
        <v>3971</v>
      </c>
      <c r="D428" s="50" t="s">
        <v>4093</v>
      </c>
      <c r="E428" s="50" t="s">
        <v>4094</v>
      </c>
      <c r="F428" s="53">
        <v>0</v>
      </c>
      <c r="G428" s="53">
        <v>1100</v>
      </c>
      <c r="H428" s="50">
        <f t="shared" si="30"/>
        <v>1.1</v>
      </c>
      <c r="I428" s="49"/>
      <c r="J428" s="50"/>
      <c r="K428" s="49">
        <v>1</v>
      </c>
      <c r="L428" s="49"/>
      <c r="M428" s="49"/>
      <c r="N428" s="49"/>
      <c r="O428" s="49"/>
      <c r="P428" s="49"/>
      <c r="Q428" s="49">
        <v>1</v>
      </c>
      <c r="R428" s="15">
        <f t="shared" si="31"/>
        <v>0.3485</v>
      </c>
    </row>
    <row r="429" spans="1:18">
      <c r="A429" s="49">
        <v>424</v>
      </c>
      <c r="B429" s="50" t="s">
        <v>3472</v>
      </c>
      <c r="C429" s="50" t="s">
        <v>3971</v>
      </c>
      <c r="D429" s="50" t="s">
        <v>4095</v>
      </c>
      <c r="E429" s="50" t="s">
        <v>4096</v>
      </c>
      <c r="F429" s="53">
        <v>0</v>
      </c>
      <c r="G429" s="53">
        <v>400</v>
      </c>
      <c r="H429" s="50">
        <f t="shared" si="30"/>
        <v>0.4</v>
      </c>
      <c r="I429" s="49"/>
      <c r="J429" s="50"/>
      <c r="K429" s="49">
        <v>6</v>
      </c>
      <c r="L429" s="49"/>
      <c r="M429" s="49"/>
      <c r="N429" s="49"/>
      <c r="O429" s="49"/>
      <c r="P429" s="49"/>
      <c r="Q429" s="49"/>
      <c r="R429" s="15">
        <f t="shared" si="31"/>
        <v>0.891</v>
      </c>
    </row>
    <row r="430" spans="1:18">
      <c r="A430" s="49">
        <v>425</v>
      </c>
      <c r="B430" s="50" t="s">
        <v>3472</v>
      </c>
      <c r="C430" s="50" t="s">
        <v>3971</v>
      </c>
      <c r="D430" s="50" t="s">
        <v>4097</v>
      </c>
      <c r="E430" s="50" t="s">
        <v>4098</v>
      </c>
      <c r="F430" s="53">
        <v>0</v>
      </c>
      <c r="G430" s="53">
        <v>300</v>
      </c>
      <c r="H430" s="50">
        <f t="shared" si="30"/>
        <v>0.3</v>
      </c>
      <c r="I430" s="49"/>
      <c r="J430" s="50"/>
      <c r="K430" s="49">
        <v>5</v>
      </c>
      <c r="L430" s="49"/>
      <c r="M430" s="49"/>
      <c r="N430" s="49"/>
      <c r="O430" s="49"/>
      <c r="P430" s="49"/>
      <c r="Q430" s="49">
        <v>1</v>
      </c>
      <c r="R430" s="15">
        <f t="shared" si="31"/>
        <v>0.9425</v>
      </c>
    </row>
    <row r="431" spans="1:18">
      <c r="A431" s="49">
        <v>426</v>
      </c>
      <c r="B431" s="50" t="s">
        <v>3472</v>
      </c>
      <c r="C431" s="50" t="s">
        <v>3971</v>
      </c>
      <c r="D431" s="50" t="s">
        <v>4099</v>
      </c>
      <c r="E431" s="50" t="s">
        <v>4100</v>
      </c>
      <c r="F431" s="53">
        <v>0</v>
      </c>
      <c r="G431" s="53">
        <v>1200</v>
      </c>
      <c r="H431" s="50">
        <f t="shared" si="30"/>
        <v>1.2</v>
      </c>
      <c r="I431" s="49"/>
      <c r="J431" s="50"/>
      <c r="K431" s="49">
        <v>1</v>
      </c>
      <c r="L431" s="49"/>
      <c r="M431" s="49"/>
      <c r="N431" s="49"/>
      <c r="O431" s="49"/>
      <c r="P431" s="49"/>
      <c r="Q431" s="49"/>
      <c r="R431" s="15">
        <f t="shared" si="31"/>
        <v>0.1485</v>
      </c>
    </row>
    <row r="432" spans="1:18">
      <c r="A432" s="49">
        <v>427</v>
      </c>
      <c r="B432" s="49" t="s">
        <v>3472</v>
      </c>
      <c r="C432" s="49" t="s">
        <v>3971</v>
      </c>
      <c r="D432" s="50" t="s">
        <v>4101</v>
      </c>
      <c r="E432" s="49" t="s">
        <v>4102</v>
      </c>
      <c r="F432" s="51">
        <v>2300</v>
      </c>
      <c r="G432" s="51">
        <v>3900</v>
      </c>
      <c r="H432" s="50">
        <f t="shared" si="30"/>
        <v>1.6</v>
      </c>
      <c r="I432" s="49">
        <f t="shared" ref="I432:I434" si="32">H432*1000</f>
        <v>1600</v>
      </c>
      <c r="J432" s="49"/>
      <c r="K432" s="49"/>
      <c r="L432" s="49"/>
      <c r="M432" s="49"/>
      <c r="N432" s="49"/>
      <c r="O432" s="49"/>
      <c r="P432" s="49"/>
      <c r="Q432" s="49"/>
      <c r="R432" s="15">
        <f t="shared" si="31"/>
        <v>23.2</v>
      </c>
    </row>
    <row r="433" spans="1:18">
      <c r="A433" s="49">
        <v>428</v>
      </c>
      <c r="B433" s="49" t="s">
        <v>3472</v>
      </c>
      <c r="C433" s="49" t="s">
        <v>3971</v>
      </c>
      <c r="D433" s="50" t="s">
        <v>4103</v>
      </c>
      <c r="E433" s="49" t="s">
        <v>4104</v>
      </c>
      <c r="F433" s="51">
        <v>0</v>
      </c>
      <c r="G433" s="51">
        <v>2300</v>
      </c>
      <c r="H433" s="50">
        <f t="shared" si="30"/>
        <v>2.3</v>
      </c>
      <c r="I433" s="49">
        <f t="shared" si="32"/>
        <v>2300</v>
      </c>
      <c r="J433" s="49"/>
      <c r="K433" s="49"/>
      <c r="L433" s="49"/>
      <c r="M433" s="49"/>
      <c r="N433" s="49"/>
      <c r="O433" s="49"/>
      <c r="P433" s="49"/>
      <c r="Q433" s="49"/>
      <c r="R433" s="15">
        <f t="shared" si="31"/>
        <v>33.35</v>
      </c>
    </row>
    <row r="434" spans="1:18">
      <c r="A434" s="49">
        <v>429</v>
      </c>
      <c r="B434" s="49" t="s">
        <v>3472</v>
      </c>
      <c r="C434" s="49" t="s">
        <v>3971</v>
      </c>
      <c r="D434" s="50" t="s">
        <v>4103</v>
      </c>
      <c r="E434" s="49" t="s">
        <v>4104</v>
      </c>
      <c r="F434" s="51">
        <v>2400</v>
      </c>
      <c r="G434" s="51">
        <v>4100</v>
      </c>
      <c r="H434" s="50">
        <f t="shared" si="30"/>
        <v>1.7</v>
      </c>
      <c r="I434" s="49">
        <f t="shared" si="32"/>
        <v>1700</v>
      </c>
      <c r="J434" s="49"/>
      <c r="K434" s="49"/>
      <c r="L434" s="49"/>
      <c r="M434" s="49"/>
      <c r="N434" s="49"/>
      <c r="O434" s="49"/>
      <c r="P434" s="49"/>
      <c r="Q434" s="49"/>
      <c r="R434" s="15">
        <f t="shared" si="31"/>
        <v>24.65</v>
      </c>
    </row>
    <row r="435" spans="1:18">
      <c r="A435" s="49">
        <v>430</v>
      </c>
      <c r="B435" s="49" t="s">
        <v>3472</v>
      </c>
      <c r="C435" s="49" t="s">
        <v>3971</v>
      </c>
      <c r="D435" s="50" t="s">
        <v>4105</v>
      </c>
      <c r="E435" s="49" t="s">
        <v>4106</v>
      </c>
      <c r="F435" s="51">
        <v>0</v>
      </c>
      <c r="G435" s="51">
        <v>3000</v>
      </c>
      <c r="H435" s="50">
        <f t="shared" si="30"/>
        <v>3</v>
      </c>
      <c r="I435" s="49">
        <v>600</v>
      </c>
      <c r="J435" s="49"/>
      <c r="K435" s="49"/>
      <c r="L435" s="49"/>
      <c r="M435" s="49"/>
      <c r="N435" s="49"/>
      <c r="O435" s="49"/>
      <c r="P435" s="49"/>
      <c r="Q435" s="49"/>
      <c r="R435" s="15">
        <f t="shared" si="31"/>
        <v>8.7</v>
      </c>
    </row>
    <row r="436" spans="1:18">
      <c r="A436" s="49">
        <v>431</v>
      </c>
      <c r="B436" s="49" t="s">
        <v>3472</v>
      </c>
      <c r="C436" s="49" t="s">
        <v>3971</v>
      </c>
      <c r="D436" s="50" t="s">
        <v>4107</v>
      </c>
      <c r="E436" s="49" t="s">
        <v>4108</v>
      </c>
      <c r="F436" s="51">
        <v>0</v>
      </c>
      <c r="G436" s="51">
        <v>3000</v>
      </c>
      <c r="H436" s="50">
        <f t="shared" si="30"/>
        <v>3</v>
      </c>
      <c r="I436" s="49">
        <v>500</v>
      </c>
      <c r="J436" s="49"/>
      <c r="K436" s="49"/>
      <c r="L436" s="49"/>
      <c r="M436" s="49"/>
      <c r="N436" s="49"/>
      <c r="O436" s="49"/>
      <c r="P436" s="49"/>
      <c r="Q436" s="49"/>
      <c r="R436" s="15">
        <f t="shared" si="31"/>
        <v>7.25</v>
      </c>
    </row>
    <row r="437" spans="1:18">
      <c r="A437" s="49">
        <v>432</v>
      </c>
      <c r="B437" s="49" t="s">
        <v>3472</v>
      </c>
      <c r="C437" s="49" t="s">
        <v>3971</v>
      </c>
      <c r="D437" s="50" t="s">
        <v>4107</v>
      </c>
      <c r="E437" s="49" t="s">
        <v>4108</v>
      </c>
      <c r="F437" s="51">
        <v>3000</v>
      </c>
      <c r="G437" s="51">
        <v>6000</v>
      </c>
      <c r="H437" s="50">
        <f t="shared" si="30"/>
        <v>3</v>
      </c>
      <c r="I437" s="49">
        <v>500</v>
      </c>
      <c r="J437" s="49"/>
      <c r="K437" s="49"/>
      <c r="L437" s="49"/>
      <c r="M437" s="49"/>
      <c r="N437" s="49"/>
      <c r="O437" s="49"/>
      <c r="P437" s="49"/>
      <c r="Q437" s="49"/>
      <c r="R437" s="15">
        <f t="shared" si="31"/>
        <v>7.25</v>
      </c>
    </row>
    <row r="438" spans="1:18">
      <c r="A438" s="49">
        <v>433</v>
      </c>
      <c r="B438" s="49" t="s">
        <v>3472</v>
      </c>
      <c r="C438" s="49" t="s">
        <v>3971</v>
      </c>
      <c r="D438" s="50" t="s">
        <v>4107</v>
      </c>
      <c r="E438" s="49" t="s">
        <v>4108</v>
      </c>
      <c r="F438" s="51">
        <v>6000</v>
      </c>
      <c r="G438" s="51">
        <v>7400</v>
      </c>
      <c r="H438" s="50">
        <f t="shared" si="30"/>
        <v>1.4</v>
      </c>
      <c r="I438" s="49">
        <v>600</v>
      </c>
      <c r="J438" s="49"/>
      <c r="K438" s="49"/>
      <c r="L438" s="49"/>
      <c r="M438" s="49"/>
      <c r="N438" s="49"/>
      <c r="O438" s="49"/>
      <c r="P438" s="49"/>
      <c r="Q438" s="49"/>
      <c r="R438" s="15">
        <f t="shared" si="31"/>
        <v>8.7</v>
      </c>
    </row>
    <row r="439" spans="1:18">
      <c r="A439" s="49">
        <v>434</v>
      </c>
      <c r="B439" s="49" t="s">
        <v>3472</v>
      </c>
      <c r="C439" s="49" t="s">
        <v>3971</v>
      </c>
      <c r="D439" s="66" t="s">
        <v>4109</v>
      </c>
      <c r="E439" s="49" t="s">
        <v>4110</v>
      </c>
      <c r="F439" s="51">
        <v>0</v>
      </c>
      <c r="G439" s="51">
        <v>1700</v>
      </c>
      <c r="H439" s="50">
        <f t="shared" si="30"/>
        <v>1.7</v>
      </c>
      <c r="I439" s="49"/>
      <c r="J439" s="49"/>
      <c r="K439" s="49">
        <v>1</v>
      </c>
      <c r="L439" s="49"/>
      <c r="M439" s="49"/>
      <c r="N439" s="49"/>
      <c r="O439" s="49"/>
      <c r="P439" s="49"/>
      <c r="Q439" s="49"/>
      <c r="R439" s="15">
        <f t="shared" si="31"/>
        <v>0.1485</v>
      </c>
    </row>
    <row r="440" spans="1:18">
      <c r="A440" s="49">
        <v>435</v>
      </c>
      <c r="B440" s="49" t="s">
        <v>3472</v>
      </c>
      <c r="C440" s="49" t="s">
        <v>3971</v>
      </c>
      <c r="D440" s="50" t="s">
        <v>4111</v>
      </c>
      <c r="E440" s="49" t="s">
        <v>4112</v>
      </c>
      <c r="F440" s="51">
        <v>0</v>
      </c>
      <c r="G440" s="51">
        <v>3000</v>
      </c>
      <c r="H440" s="50">
        <f t="shared" si="30"/>
        <v>3</v>
      </c>
      <c r="I440" s="49"/>
      <c r="J440" s="49"/>
      <c r="K440" s="49">
        <v>1</v>
      </c>
      <c r="L440" s="49"/>
      <c r="M440" s="49"/>
      <c r="N440" s="49"/>
      <c r="O440" s="49"/>
      <c r="P440" s="49"/>
      <c r="Q440" s="49"/>
      <c r="R440" s="15">
        <f t="shared" si="31"/>
        <v>0.1485</v>
      </c>
    </row>
    <row r="441" spans="1:18">
      <c r="A441" s="49">
        <v>436</v>
      </c>
      <c r="B441" s="49" t="s">
        <v>3472</v>
      </c>
      <c r="C441" s="49" t="s">
        <v>3971</v>
      </c>
      <c r="D441" s="50" t="s">
        <v>4113</v>
      </c>
      <c r="E441" s="49" t="s">
        <v>4114</v>
      </c>
      <c r="F441" s="51">
        <v>0</v>
      </c>
      <c r="G441" s="51">
        <v>1500</v>
      </c>
      <c r="H441" s="50">
        <f t="shared" si="30"/>
        <v>1.5</v>
      </c>
      <c r="I441" s="49"/>
      <c r="J441" s="49"/>
      <c r="K441" s="49">
        <v>1</v>
      </c>
      <c r="L441" s="49"/>
      <c r="M441" s="49"/>
      <c r="N441" s="49"/>
      <c r="O441" s="49"/>
      <c r="P441" s="49"/>
      <c r="Q441" s="49"/>
      <c r="R441" s="15">
        <f t="shared" si="31"/>
        <v>0.1485</v>
      </c>
    </row>
    <row r="442" spans="1:18">
      <c r="A442" s="49">
        <v>437</v>
      </c>
      <c r="B442" s="49" t="s">
        <v>3472</v>
      </c>
      <c r="C442" s="49" t="s">
        <v>3971</v>
      </c>
      <c r="D442" s="50" t="s">
        <v>4115</v>
      </c>
      <c r="E442" s="49" t="s">
        <v>4116</v>
      </c>
      <c r="F442" s="51">
        <v>0</v>
      </c>
      <c r="G442" s="51">
        <v>1200</v>
      </c>
      <c r="H442" s="50">
        <f t="shared" si="30"/>
        <v>1.2</v>
      </c>
      <c r="I442" s="49"/>
      <c r="J442" s="49"/>
      <c r="K442" s="49">
        <v>1</v>
      </c>
      <c r="L442" s="49"/>
      <c r="M442" s="49"/>
      <c r="N442" s="49"/>
      <c r="O442" s="49"/>
      <c r="P442" s="49"/>
      <c r="Q442" s="49"/>
      <c r="R442" s="15">
        <f t="shared" si="31"/>
        <v>0.1485</v>
      </c>
    </row>
    <row r="443" spans="1:18">
      <c r="A443" s="49">
        <v>438</v>
      </c>
      <c r="B443" s="49" t="s">
        <v>3472</v>
      </c>
      <c r="C443" s="49" t="s">
        <v>3971</v>
      </c>
      <c r="D443" s="50" t="s">
        <v>4117</v>
      </c>
      <c r="E443" s="49" t="s">
        <v>4118</v>
      </c>
      <c r="F443" s="51">
        <v>0</v>
      </c>
      <c r="G443" s="51">
        <v>1800</v>
      </c>
      <c r="H443" s="50">
        <f t="shared" si="30"/>
        <v>1.8</v>
      </c>
      <c r="I443" s="49"/>
      <c r="J443" s="49"/>
      <c r="K443" s="49">
        <v>1</v>
      </c>
      <c r="L443" s="49"/>
      <c r="M443" s="49"/>
      <c r="N443" s="49"/>
      <c r="O443" s="49"/>
      <c r="P443" s="49"/>
      <c r="Q443" s="49"/>
      <c r="R443" s="15">
        <f t="shared" si="31"/>
        <v>0.1485</v>
      </c>
    </row>
    <row r="444" spans="1:18">
      <c r="A444" s="49">
        <v>439</v>
      </c>
      <c r="B444" s="49" t="s">
        <v>3472</v>
      </c>
      <c r="C444" s="49" t="s">
        <v>3971</v>
      </c>
      <c r="D444" s="50" t="s">
        <v>4119</v>
      </c>
      <c r="E444" s="49" t="s">
        <v>4120</v>
      </c>
      <c r="F444" s="51">
        <v>0</v>
      </c>
      <c r="G444" s="51">
        <v>3000</v>
      </c>
      <c r="H444" s="50">
        <f t="shared" si="30"/>
        <v>3</v>
      </c>
      <c r="I444" s="49"/>
      <c r="J444" s="49"/>
      <c r="K444" s="49">
        <v>1</v>
      </c>
      <c r="L444" s="49"/>
      <c r="M444" s="49"/>
      <c r="N444" s="49"/>
      <c r="O444" s="49"/>
      <c r="P444" s="49"/>
      <c r="Q444" s="49"/>
      <c r="R444" s="15">
        <f t="shared" si="31"/>
        <v>0.1485</v>
      </c>
    </row>
    <row r="445" spans="1:18">
      <c r="A445" s="49">
        <v>440</v>
      </c>
      <c r="B445" s="49" t="s">
        <v>3472</v>
      </c>
      <c r="C445" s="49" t="s">
        <v>3971</v>
      </c>
      <c r="D445" s="50" t="s">
        <v>4119</v>
      </c>
      <c r="E445" s="49" t="s">
        <v>4120</v>
      </c>
      <c r="F445" s="51">
        <v>3000</v>
      </c>
      <c r="G445" s="51">
        <v>6000</v>
      </c>
      <c r="H445" s="50">
        <f t="shared" si="30"/>
        <v>3</v>
      </c>
      <c r="I445" s="49"/>
      <c r="J445" s="49"/>
      <c r="K445" s="49">
        <v>1</v>
      </c>
      <c r="L445" s="49"/>
      <c r="M445" s="49"/>
      <c r="N445" s="49"/>
      <c r="O445" s="49"/>
      <c r="P445" s="49"/>
      <c r="Q445" s="49"/>
      <c r="R445" s="15">
        <f t="shared" si="31"/>
        <v>0.1485</v>
      </c>
    </row>
    <row r="446" spans="1:18">
      <c r="A446" s="49">
        <v>441</v>
      </c>
      <c r="B446" s="49" t="s">
        <v>3472</v>
      </c>
      <c r="C446" s="49" t="s">
        <v>3971</v>
      </c>
      <c r="D446" s="50" t="s">
        <v>4119</v>
      </c>
      <c r="E446" s="49" t="s">
        <v>4120</v>
      </c>
      <c r="F446" s="51">
        <v>6000</v>
      </c>
      <c r="G446" s="51">
        <v>9000</v>
      </c>
      <c r="H446" s="50">
        <f t="shared" si="30"/>
        <v>3</v>
      </c>
      <c r="I446" s="49"/>
      <c r="J446" s="49"/>
      <c r="K446" s="49">
        <v>1</v>
      </c>
      <c r="L446" s="49"/>
      <c r="M446" s="49"/>
      <c r="N446" s="49"/>
      <c r="O446" s="49"/>
      <c r="P446" s="49"/>
      <c r="Q446" s="49"/>
      <c r="R446" s="15">
        <f t="shared" si="31"/>
        <v>0.1485</v>
      </c>
    </row>
  </sheetData>
  <autoFilter ref="A5:AK446">
    <extLst/>
  </autoFilter>
  <mergeCells count="16">
    <mergeCell ref="A1:R1"/>
    <mergeCell ref="I2:Q2"/>
    <mergeCell ref="J3:K3"/>
    <mergeCell ref="M3:P3"/>
    <mergeCell ref="A2:A4"/>
    <mergeCell ref="B2:B4"/>
    <mergeCell ref="C2:C4"/>
    <mergeCell ref="D2:D4"/>
    <mergeCell ref="E2:E4"/>
    <mergeCell ref="F2:F4"/>
    <mergeCell ref="G2:G4"/>
    <mergeCell ref="H2:H4"/>
    <mergeCell ref="I3:I4"/>
    <mergeCell ref="L3:L4"/>
    <mergeCell ref="Q3:Q4"/>
    <mergeCell ref="R2:R4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44"/>
  <sheetViews>
    <sheetView zoomScale="80" zoomScaleNormal="80" workbookViewId="0">
      <selection activeCell="R10" sqref="R10"/>
    </sheetView>
  </sheetViews>
  <sheetFormatPr defaultColWidth="9" defaultRowHeight="13.5"/>
  <cols>
    <col min="1" max="1" width="4.625" customWidth="1"/>
    <col min="2" max="2" width="6.625" customWidth="1"/>
    <col min="3" max="3" width="8.625" customWidth="1"/>
    <col min="4" max="4" width="9" style="23"/>
    <col min="5" max="5" width="6.625" customWidth="1"/>
    <col min="6" max="7" width="7.625" customWidth="1"/>
    <col min="8" max="8" width="9.125" style="1" customWidth="1"/>
    <col min="9" max="16" width="8.625" customWidth="1"/>
    <col min="17" max="17" width="7.625" customWidth="1"/>
    <col min="18" max="18" width="9.125" customWidth="1"/>
  </cols>
  <sheetData>
    <row r="1" ht="24.95" customHeight="1" spans="1:18">
      <c r="A1" s="2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4.95" customHeight="1" spans="1:18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3" t="s">
        <v>34</v>
      </c>
      <c r="I2" s="6" t="s">
        <v>5</v>
      </c>
      <c r="J2" s="7"/>
      <c r="K2" s="7"/>
      <c r="L2" s="7"/>
      <c r="M2" s="7"/>
      <c r="N2" s="7"/>
      <c r="O2" s="7"/>
      <c r="P2" s="7"/>
      <c r="Q2" s="9"/>
      <c r="R2" s="8" t="s">
        <v>6</v>
      </c>
    </row>
    <row r="3" ht="24.95" customHeight="1" spans="1:18">
      <c r="A3" s="3"/>
      <c r="B3" s="3"/>
      <c r="C3" s="3"/>
      <c r="D3" s="3"/>
      <c r="E3" s="3"/>
      <c r="F3" s="3"/>
      <c r="G3" s="3"/>
      <c r="H3" s="3"/>
      <c r="I3" s="8" t="s">
        <v>35</v>
      </c>
      <c r="J3" s="6" t="s">
        <v>36</v>
      </c>
      <c r="K3" s="9"/>
      <c r="L3" s="8" t="s">
        <v>37</v>
      </c>
      <c r="M3" s="6" t="s">
        <v>38</v>
      </c>
      <c r="N3" s="7"/>
      <c r="O3" s="7"/>
      <c r="P3" s="9"/>
      <c r="Q3" s="8" t="s">
        <v>12</v>
      </c>
      <c r="R3" s="14"/>
    </row>
    <row r="4" ht="45" customHeight="1" spans="1:18">
      <c r="A4" s="3"/>
      <c r="B4" s="3"/>
      <c r="C4" s="3"/>
      <c r="D4" s="3"/>
      <c r="E4" s="3"/>
      <c r="F4" s="3"/>
      <c r="G4" s="3"/>
      <c r="H4" s="3"/>
      <c r="I4" s="10"/>
      <c r="J4" s="11" t="s">
        <v>39</v>
      </c>
      <c r="K4" s="11" t="s">
        <v>40</v>
      </c>
      <c r="L4" s="10"/>
      <c r="M4" s="12" t="s">
        <v>41</v>
      </c>
      <c r="N4" s="12" t="s">
        <v>42</v>
      </c>
      <c r="O4" s="12" t="s">
        <v>43</v>
      </c>
      <c r="P4" s="12" t="s">
        <v>44</v>
      </c>
      <c r="Q4" s="10"/>
      <c r="R4" s="14"/>
    </row>
    <row r="5" spans="1:18">
      <c r="A5" s="24"/>
      <c r="B5" s="24"/>
      <c r="C5" s="24"/>
      <c r="D5" s="24"/>
      <c r="E5" s="24"/>
      <c r="F5" s="24"/>
      <c r="G5" s="24"/>
      <c r="H5" s="25">
        <f>SUM(H6:H1444)</f>
        <v>1598.49999999999</v>
      </c>
      <c r="I5" s="27">
        <f t="shared" ref="I5" si="0">SUM(I6:I1444)</f>
        <v>324700</v>
      </c>
      <c r="J5" s="27">
        <f t="shared" ref="J5:R5" si="1">SUM(J6:J1444)</f>
        <v>14</v>
      </c>
      <c r="K5" s="27">
        <f t="shared" si="1"/>
        <v>2707</v>
      </c>
      <c r="L5" s="27">
        <f t="shared" si="1"/>
        <v>438</v>
      </c>
      <c r="M5" s="27">
        <f t="shared" si="1"/>
        <v>22</v>
      </c>
      <c r="N5" s="27">
        <f t="shared" si="1"/>
        <v>2110</v>
      </c>
      <c r="O5" s="27">
        <f t="shared" si="1"/>
        <v>68</v>
      </c>
      <c r="P5" s="27">
        <f t="shared" si="1"/>
        <v>162</v>
      </c>
      <c r="Q5" s="27">
        <f t="shared" si="1"/>
        <v>375</v>
      </c>
      <c r="R5" s="25">
        <f t="shared" si="1"/>
        <v>5257.43769999999</v>
      </c>
    </row>
    <row r="6" spans="1:18">
      <c r="A6" s="24">
        <v>1</v>
      </c>
      <c r="B6" s="24" t="s">
        <v>19</v>
      </c>
      <c r="C6" s="24" t="s">
        <v>4121</v>
      </c>
      <c r="D6" s="24" t="s">
        <v>4122</v>
      </c>
      <c r="E6" s="24" t="s">
        <v>4123</v>
      </c>
      <c r="F6" s="24" t="s">
        <v>100</v>
      </c>
      <c r="G6" s="24" t="s">
        <v>49</v>
      </c>
      <c r="H6" s="25">
        <v>2.2</v>
      </c>
      <c r="I6" s="28">
        <v>60</v>
      </c>
      <c r="J6" s="24"/>
      <c r="K6" s="28">
        <v>2</v>
      </c>
      <c r="L6" s="28"/>
      <c r="M6" s="28"/>
      <c r="N6" s="28"/>
      <c r="O6" s="28"/>
      <c r="P6" s="28"/>
      <c r="Q6" s="28">
        <v>2</v>
      </c>
      <c r="R6" s="15">
        <f t="shared" ref="R6" si="2">J6*0.4461+K6*0.1485+L6*0.15*0.004+I6*0.0145+M6*0.145+N6*0.015+O6*0.01+P6*0.16+Q6*0.2</f>
        <v>1.567</v>
      </c>
    </row>
    <row r="7" spans="1:18">
      <c r="A7" s="24">
        <v>2</v>
      </c>
      <c r="B7" s="24" t="s">
        <v>19</v>
      </c>
      <c r="C7" s="24" t="s">
        <v>4121</v>
      </c>
      <c r="D7" s="24" t="s">
        <v>4124</v>
      </c>
      <c r="E7" s="24" t="s">
        <v>4125</v>
      </c>
      <c r="F7" s="24" t="s">
        <v>100</v>
      </c>
      <c r="G7" s="24" t="s">
        <v>192</v>
      </c>
      <c r="H7" s="25">
        <v>0.8</v>
      </c>
      <c r="I7" s="28">
        <v>60</v>
      </c>
      <c r="J7" s="24"/>
      <c r="K7" s="28">
        <v>3</v>
      </c>
      <c r="L7" s="28"/>
      <c r="M7" s="28"/>
      <c r="N7" s="28"/>
      <c r="O7" s="28"/>
      <c r="P7" s="28"/>
      <c r="Q7" s="28">
        <v>1</v>
      </c>
      <c r="R7" s="15">
        <f t="shared" ref="R7:R38" si="3">J7*0.4461+K7*0.1485+L7*0.15*0.004+I7*0.0145+M7*0.145+N7*0.015+O7*0.01+P7*0.16+Q7*0.2</f>
        <v>1.5155</v>
      </c>
    </row>
    <row r="8" spans="1:18">
      <c r="A8" s="24">
        <v>3</v>
      </c>
      <c r="B8" s="24" t="s">
        <v>19</v>
      </c>
      <c r="C8" s="24" t="s">
        <v>4121</v>
      </c>
      <c r="D8" s="24" t="s">
        <v>4124</v>
      </c>
      <c r="E8" s="24" t="s">
        <v>4125</v>
      </c>
      <c r="F8" s="24" t="s">
        <v>351</v>
      </c>
      <c r="G8" s="24" t="s">
        <v>1356</v>
      </c>
      <c r="H8" s="25">
        <v>2.8</v>
      </c>
      <c r="I8" s="28">
        <v>100</v>
      </c>
      <c r="J8" s="24"/>
      <c r="K8" s="28">
        <v>3</v>
      </c>
      <c r="L8" s="28"/>
      <c r="M8" s="28"/>
      <c r="N8" s="28"/>
      <c r="O8" s="28"/>
      <c r="P8" s="28"/>
      <c r="Q8" s="28"/>
      <c r="R8" s="15">
        <f t="shared" si="3"/>
        <v>1.8955</v>
      </c>
    </row>
    <row r="9" spans="1:18">
      <c r="A9" s="24">
        <v>4</v>
      </c>
      <c r="B9" s="24" t="s">
        <v>19</v>
      </c>
      <c r="C9" s="24" t="s">
        <v>4121</v>
      </c>
      <c r="D9" s="24" t="s">
        <v>4126</v>
      </c>
      <c r="E9" s="24" t="s">
        <v>4127</v>
      </c>
      <c r="F9" s="24" t="s">
        <v>53</v>
      </c>
      <c r="G9" s="24" t="s">
        <v>79</v>
      </c>
      <c r="H9" s="25">
        <v>0.8</v>
      </c>
      <c r="I9" s="28"/>
      <c r="J9" s="24"/>
      <c r="K9" s="28">
        <v>2</v>
      </c>
      <c r="L9" s="28"/>
      <c r="M9" s="28"/>
      <c r="N9" s="28"/>
      <c r="O9" s="28"/>
      <c r="P9" s="28"/>
      <c r="Q9" s="28"/>
      <c r="R9" s="15">
        <f t="shared" si="3"/>
        <v>0.297</v>
      </c>
    </row>
    <row r="10" spans="1:18">
      <c r="A10" s="24">
        <v>5</v>
      </c>
      <c r="B10" s="24" t="s">
        <v>19</v>
      </c>
      <c r="C10" s="24" t="s">
        <v>4121</v>
      </c>
      <c r="D10" s="24" t="s">
        <v>4128</v>
      </c>
      <c r="E10" s="24" t="s">
        <v>4129</v>
      </c>
      <c r="F10" s="24" t="s">
        <v>100</v>
      </c>
      <c r="G10" s="24" t="s">
        <v>133</v>
      </c>
      <c r="H10" s="25">
        <v>1.6</v>
      </c>
      <c r="I10" s="28">
        <v>100</v>
      </c>
      <c r="J10" s="24"/>
      <c r="K10" s="28">
        <v>2</v>
      </c>
      <c r="L10" s="28"/>
      <c r="M10" s="28"/>
      <c r="N10" s="28">
        <v>6</v>
      </c>
      <c r="O10" s="28"/>
      <c r="P10" s="28"/>
      <c r="Q10" s="28">
        <v>2</v>
      </c>
      <c r="R10" s="15">
        <f t="shared" si="3"/>
        <v>2.237</v>
      </c>
    </row>
    <row r="11" spans="1:18">
      <c r="A11" s="24">
        <v>6</v>
      </c>
      <c r="B11" s="24" t="s">
        <v>19</v>
      </c>
      <c r="C11" s="24" t="s">
        <v>4121</v>
      </c>
      <c r="D11" s="24" t="s">
        <v>4130</v>
      </c>
      <c r="E11" s="24" t="s">
        <v>4131</v>
      </c>
      <c r="F11" s="24" t="s">
        <v>100</v>
      </c>
      <c r="G11" s="24" t="s">
        <v>263</v>
      </c>
      <c r="H11" s="25">
        <v>2.8</v>
      </c>
      <c r="I11" s="28"/>
      <c r="J11" s="24"/>
      <c r="K11" s="28">
        <v>2</v>
      </c>
      <c r="L11" s="28">
        <v>12</v>
      </c>
      <c r="M11" s="28"/>
      <c r="N11" s="28">
        <v>4</v>
      </c>
      <c r="O11" s="28"/>
      <c r="P11" s="28"/>
      <c r="Q11" s="28">
        <v>1</v>
      </c>
      <c r="R11" s="15">
        <f t="shared" si="3"/>
        <v>0.5642</v>
      </c>
    </row>
    <row r="12" spans="1:18">
      <c r="A12" s="24">
        <v>7</v>
      </c>
      <c r="B12" s="24" t="s">
        <v>19</v>
      </c>
      <c r="C12" s="24" t="s">
        <v>4121</v>
      </c>
      <c r="D12" s="24" t="s">
        <v>4130</v>
      </c>
      <c r="E12" s="24" t="s">
        <v>4131</v>
      </c>
      <c r="F12" s="24" t="s">
        <v>143</v>
      </c>
      <c r="G12" s="24" t="s">
        <v>151</v>
      </c>
      <c r="H12" s="25">
        <v>1.5</v>
      </c>
      <c r="I12" s="28">
        <v>230</v>
      </c>
      <c r="J12" s="24"/>
      <c r="K12" s="28">
        <v>2</v>
      </c>
      <c r="L12" s="28"/>
      <c r="M12" s="28"/>
      <c r="N12" s="28"/>
      <c r="O12" s="28"/>
      <c r="P12" s="28"/>
      <c r="Q12" s="28">
        <v>1</v>
      </c>
      <c r="R12" s="15">
        <f t="shared" si="3"/>
        <v>3.832</v>
      </c>
    </row>
    <row r="13" spans="1:18">
      <c r="A13" s="24">
        <v>8</v>
      </c>
      <c r="B13" s="24" t="s">
        <v>19</v>
      </c>
      <c r="C13" s="24" t="s">
        <v>4121</v>
      </c>
      <c r="D13" s="24" t="s">
        <v>4130</v>
      </c>
      <c r="E13" s="24" t="s">
        <v>4131</v>
      </c>
      <c r="F13" s="24" t="s">
        <v>1356</v>
      </c>
      <c r="G13" s="24" t="s">
        <v>4132</v>
      </c>
      <c r="H13" s="25">
        <v>2.1</v>
      </c>
      <c r="I13" s="28">
        <v>140</v>
      </c>
      <c r="J13" s="24"/>
      <c r="K13" s="28">
        <v>2</v>
      </c>
      <c r="L13" s="28"/>
      <c r="M13" s="28"/>
      <c r="N13" s="28"/>
      <c r="O13" s="28"/>
      <c r="P13" s="28"/>
      <c r="Q13" s="28">
        <v>1</v>
      </c>
      <c r="R13" s="15">
        <f t="shared" si="3"/>
        <v>2.527</v>
      </c>
    </row>
    <row r="14" spans="1:18">
      <c r="A14" s="24">
        <v>9</v>
      </c>
      <c r="B14" s="24" t="s">
        <v>19</v>
      </c>
      <c r="C14" s="24" t="s">
        <v>4121</v>
      </c>
      <c r="D14" s="24" t="s">
        <v>4133</v>
      </c>
      <c r="E14" s="24" t="s">
        <v>4134</v>
      </c>
      <c r="F14" s="24" t="s">
        <v>100</v>
      </c>
      <c r="G14" s="24" t="s">
        <v>112</v>
      </c>
      <c r="H14" s="25">
        <v>0.6</v>
      </c>
      <c r="I14" s="28"/>
      <c r="J14" s="24"/>
      <c r="K14" s="28">
        <v>6</v>
      </c>
      <c r="L14" s="28"/>
      <c r="M14" s="28"/>
      <c r="N14" s="28">
        <v>4</v>
      </c>
      <c r="O14" s="28"/>
      <c r="P14" s="28"/>
      <c r="Q14" s="28">
        <v>1</v>
      </c>
      <c r="R14" s="15">
        <f t="shared" si="3"/>
        <v>1.151</v>
      </c>
    </row>
    <row r="15" spans="1:18">
      <c r="A15" s="24">
        <v>10</v>
      </c>
      <c r="B15" s="24" t="s">
        <v>19</v>
      </c>
      <c r="C15" s="24" t="s">
        <v>4121</v>
      </c>
      <c r="D15" s="24" t="s">
        <v>4135</v>
      </c>
      <c r="E15" s="24" t="s">
        <v>4136</v>
      </c>
      <c r="F15" s="24" t="s">
        <v>100</v>
      </c>
      <c r="G15" s="24" t="s">
        <v>618</v>
      </c>
      <c r="H15" s="25">
        <v>2.4</v>
      </c>
      <c r="I15" s="28">
        <v>570</v>
      </c>
      <c r="J15" s="24"/>
      <c r="K15" s="28">
        <v>2</v>
      </c>
      <c r="L15" s="28"/>
      <c r="M15" s="28"/>
      <c r="N15" s="28"/>
      <c r="O15" s="28"/>
      <c r="P15" s="28"/>
      <c r="Q15" s="28"/>
      <c r="R15" s="15">
        <f t="shared" si="3"/>
        <v>8.562</v>
      </c>
    </row>
    <row r="16" spans="1:18">
      <c r="A16" s="24">
        <v>11</v>
      </c>
      <c r="B16" s="24" t="s">
        <v>19</v>
      </c>
      <c r="C16" s="24" t="s">
        <v>4121</v>
      </c>
      <c r="D16" s="24" t="s">
        <v>4135</v>
      </c>
      <c r="E16" s="24" t="s">
        <v>4136</v>
      </c>
      <c r="F16" s="24" t="s">
        <v>187</v>
      </c>
      <c r="G16" s="24" t="s">
        <v>173</v>
      </c>
      <c r="H16" s="25">
        <v>1.4</v>
      </c>
      <c r="I16" s="28"/>
      <c r="J16" s="24"/>
      <c r="K16" s="28">
        <v>2</v>
      </c>
      <c r="L16" s="28"/>
      <c r="M16" s="28"/>
      <c r="N16" s="28"/>
      <c r="O16" s="28"/>
      <c r="P16" s="28"/>
      <c r="Q16" s="28">
        <v>1</v>
      </c>
      <c r="R16" s="15">
        <f t="shared" si="3"/>
        <v>0.497</v>
      </c>
    </row>
    <row r="17" spans="1:18">
      <c r="A17" s="24">
        <v>12</v>
      </c>
      <c r="B17" s="24" t="s">
        <v>19</v>
      </c>
      <c r="C17" s="24" t="s">
        <v>4121</v>
      </c>
      <c r="D17" s="24" t="s">
        <v>4137</v>
      </c>
      <c r="E17" s="24" t="s">
        <v>4138</v>
      </c>
      <c r="F17" s="24" t="s">
        <v>100</v>
      </c>
      <c r="G17" s="24" t="s">
        <v>54</v>
      </c>
      <c r="H17" s="25">
        <v>1.9</v>
      </c>
      <c r="I17" s="28"/>
      <c r="J17" s="24"/>
      <c r="K17" s="28">
        <v>2</v>
      </c>
      <c r="L17" s="28"/>
      <c r="M17" s="28"/>
      <c r="N17" s="28">
        <v>8</v>
      </c>
      <c r="O17" s="28"/>
      <c r="P17" s="28"/>
      <c r="Q17" s="28">
        <v>1</v>
      </c>
      <c r="R17" s="15">
        <f t="shared" si="3"/>
        <v>0.617</v>
      </c>
    </row>
    <row r="18" spans="1:18">
      <c r="A18" s="24">
        <v>13</v>
      </c>
      <c r="B18" s="24" t="s">
        <v>19</v>
      </c>
      <c r="C18" s="24" t="s">
        <v>4121</v>
      </c>
      <c r="D18" s="24" t="s">
        <v>4137</v>
      </c>
      <c r="E18" s="24" t="s">
        <v>4138</v>
      </c>
      <c r="F18" s="24" t="s">
        <v>124</v>
      </c>
      <c r="G18" s="24" t="s">
        <v>189</v>
      </c>
      <c r="H18" s="25">
        <v>1.5</v>
      </c>
      <c r="I18" s="28"/>
      <c r="J18" s="24"/>
      <c r="K18" s="28">
        <v>2</v>
      </c>
      <c r="L18" s="28"/>
      <c r="M18" s="28"/>
      <c r="N18" s="28">
        <v>4</v>
      </c>
      <c r="O18" s="28"/>
      <c r="P18" s="28"/>
      <c r="Q18" s="28">
        <v>1</v>
      </c>
      <c r="R18" s="15">
        <f t="shared" si="3"/>
        <v>0.557</v>
      </c>
    </row>
    <row r="19" spans="1:18">
      <c r="A19" s="24">
        <v>14</v>
      </c>
      <c r="B19" s="24" t="s">
        <v>19</v>
      </c>
      <c r="C19" s="24" t="s">
        <v>4121</v>
      </c>
      <c r="D19" s="24" t="s">
        <v>4139</v>
      </c>
      <c r="E19" s="24" t="s">
        <v>4140</v>
      </c>
      <c r="F19" s="24" t="s">
        <v>100</v>
      </c>
      <c r="G19" s="24" t="s">
        <v>54</v>
      </c>
      <c r="H19" s="25">
        <v>1.9</v>
      </c>
      <c r="I19" s="28"/>
      <c r="J19" s="24"/>
      <c r="K19" s="28">
        <v>2</v>
      </c>
      <c r="L19" s="28"/>
      <c r="M19" s="28"/>
      <c r="N19" s="28">
        <v>4</v>
      </c>
      <c r="O19" s="28"/>
      <c r="P19" s="28"/>
      <c r="Q19" s="28">
        <v>1</v>
      </c>
      <c r="R19" s="15">
        <f t="shared" si="3"/>
        <v>0.557</v>
      </c>
    </row>
    <row r="20" spans="1:18">
      <c r="A20" s="24">
        <v>15</v>
      </c>
      <c r="B20" s="24" t="s">
        <v>19</v>
      </c>
      <c r="C20" s="24" t="s">
        <v>4121</v>
      </c>
      <c r="D20" s="24" t="s">
        <v>4141</v>
      </c>
      <c r="E20" s="24" t="s">
        <v>4142</v>
      </c>
      <c r="F20" s="24" t="s">
        <v>100</v>
      </c>
      <c r="G20" s="24" t="s">
        <v>186</v>
      </c>
      <c r="H20" s="25">
        <v>0.7</v>
      </c>
      <c r="I20" s="28"/>
      <c r="J20" s="24"/>
      <c r="K20" s="28">
        <v>1</v>
      </c>
      <c r="L20" s="28">
        <v>10</v>
      </c>
      <c r="M20" s="28"/>
      <c r="N20" s="28"/>
      <c r="O20" s="28"/>
      <c r="P20" s="28"/>
      <c r="Q20" s="28">
        <v>1</v>
      </c>
      <c r="R20" s="15">
        <f t="shared" si="3"/>
        <v>0.3545</v>
      </c>
    </row>
    <row r="21" spans="1:18">
      <c r="A21" s="24">
        <v>16</v>
      </c>
      <c r="B21" s="24" t="s">
        <v>19</v>
      </c>
      <c r="C21" s="24" t="s">
        <v>4121</v>
      </c>
      <c r="D21" s="24" t="s">
        <v>4143</v>
      </c>
      <c r="E21" s="24" t="s">
        <v>4144</v>
      </c>
      <c r="F21" s="24" t="s">
        <v>100</v>
      </c>
      <c r="G21" s="24" t="s">
        <v>83</v>
      </c>
      <c r="H21" s="25">
        <v>1.4</v>
      </c>
      <c r="I21" s="28"/>
      <c r="J21" s="24"/>
      <c r="K21" s="28">
        <v>2</v>
      </c>
      <c r="L21" s="28"/>
      <c r="M21" s="28"/>
      <c r="N21" s="28">
        <v>4</v>
      </c>
      <c r="O21" s="28"/>
      <c r="P21" s="28"/>
      <c r="Q21" s="28">
        <v>1</v>
      </c>
      <c r="R21" s="15">
        <f t="shared" si="3"/>
        <v>0.557</v>
      </c>
    </row>
    <row r="22" spans="1:18">
      <c r="A22" s="24">
        <v>17</v>
      </c>
      <c r="B22" s="24" t="s">
        <v>19</v>
      </c>
      <c r="C22" s="24" t="s">
        <v>4121</v>
      </c>
      <c r="D22" s="24" t="s">
        <v>4145</v>
      </c>
      <c r="E22" s="24" t="s">
        <v>4146</v>
      </c>
      <c r="F22" s="24" t="s">
        <v>100</v>
      </c>
      <c r="G22" s="24" t="s">
        <v>207</v>
      </c>
      <c r="H22" s="25">
        <v>1.7</v>
      </c>
      <c r="I22" s="28"/>
      <c r="J22" s="24"/>
      <c r="K22" s="28">
        <v>4</v>
      </c>
      <c r="L22" s="28"/>
      <c r="M22" s="28"/>
      <c r="N22" s="28"/>
      <c r="O22" s="28"/>
      <c r="P22" s="28">
        <v>2</v>
      </c>
      <c r="Q22" s="28"/>
      <c r="R22" s="15">
        <f t="shared" si="3"/>
        <v>0.914</v>
      </c>
    </row>
    <row r="23" spans="1:18">
      <c r="A23" s="24">
        <v>18</v>
      </c>
      <c r="B23" s="24" t="s">
        <v>19</v>
      </c>
      <c r="C23" s="24" t="s">
        <v>4121</v>
      </c>
      <c r="D23" s="24" t="s">
        <v>4147</v>
      </c>
      <c r="E23" s="24" t="s">
        <v>4148</v>
      </c>
      <c r="F23" s="24" t="s">
        <v>100</v>
      </c>
      <c r="G23" s="24" t="s">
        <v>53</v>
      </c>
      <c r="H23" s="25">
        <v>0.1</v>
      </c>
      <c r="I23" s="28"/>
      <c r="J23" s="24"/>
      <c r="K23" s="28">
        <v>1</v>
      </c>
      <c r="L23" s="28"/>
      <c r="M23" s="28"/>
      <c r="N23" s="28"/>
      <c r="O23" s="28"/>
      <c r="P23" s="28"/>
      <c r="Q23" s="28">
        <v>1</v>
      </c>
      <c r="R23" s="15">
        <f t="shared" si="3"/>
        <v>0.3485</v>
      </c>
    </row>
    <row r="24" spans="1:18">
      <c r="A24" s="24">
        <v>19</v>
      </c>
      <c r="B24" s="24" t="s">
        <v>19</v>
      </c>
      <c r="C24" s="24" t="s">
        <v>4121</v>
      </c>
      <c r="D24" s="24" t="s">
        <v>4147</v>
      </c>
      <c r="E24" s="24" t="s">
        <v>4148</v>
      </c>
      <c r="F24" s="24" t="s">
        <v>346</v>
      </c>
      <c r="G24" s="24" t="s">
        <v>1240</v>
      </c>
      <c r="H24" s="25">
        <v>2.3</v>
      </c>
      <c r="I24" s="28">
        <v>350</v>
      </c>
      <c r="J24" s="24"/>
      <c r="K24" s="28">
        <v>2</v>
      </c>
      <c r="L24" s="28">
        <v>22</v>
      </c>
      <c r="M24" s="28"/>
      <c r="N24" s="28">
        <v>8</v>
      </c>
      <c r="O24" s="28"/>
      <c r="P24" s="28"/>
      <c r="Q24" s="28">
        <v>1</v>
      </c>
      <c r="R24" s="15">
        <f t="shared" si="3"/>
        <v>5.7052</v>
      </c>
    </row>
    <row r="25" spans="1:18">
      <c r="A25" s="24">
        <v>20</v>
      </c>
      <c r="B25" s="24" t="s">
        <v>19</v>
      </c>
      <c r="C25" s="24" t="s">
        <v>4121</v>
      </c>
      <c r="D25" s="24" t="s">
        <v>4147</v>
      </c>
      <c r="E25" s="24" t="s">
        <v>4148</v>
      </c>
      <c r="F25" s="24" t="s">
        <v>3091</v>
      </c>
      <c r="G25" s="24" t="s">
        <v>1328</v>
      </c>
      <c r="H25" s="25">
        <v>1.7</v>
      </c>
      <c r="I25" s="28"/>
      <c r="J25" s="24"/>
      <c r="K25" s="28">
        <v>2</v>
      </c>
      <c r="L25" s="28"/>
      <c r="M25" s="28"/>
      <c r="N25" s="28"/>
      <c r="O25" s="28"/>
      <c r="P25" s="28"/>
      <c r="Q25" s="28"/>
      <c r="R25" s="15">
        <f t="shared" si="3"/>
        <v>0.297</v>
      </c>
    </row>
    <row r="26" spans="1:18">
      <c r="A26" s="24">
        <v>21</v>
      </c>
      <c r="B26" s="24" t="s">
        <v>19</v>
      </c>
      <c r="C26" s="24" t="s">
        <v>4121</v>
      </c>
      <c r="D26" s="24" t="s">
        <v>4149</v>
      </c>
      <c r="E26" s="24" t="s">
        <v>4150</v>
      </c>
      <c r="F26" s="24" t="s">
        <v>75</v>
      </c>
      <c r="G26" s="24" t="s">
        <v>106</v>
      </c>
      <c r="H26" s="25">
        <v>1.5</v>
      </c>
      <c r="I26" s="28"/>
      <c r="J26" s="24"/>
      <c r="K26" s="28">
        <v>1</v>
      </c>
      <c r="L26" s="28"/>
      <c r="M26" s="28"/>
      <c r="N26" s="28"/>
      <c r="O26" s="28"/>
      <c r="P26" s="28"/>
      <c r="Q26" s="28"/>
      <c r="R26" s="15">
        <f t="shared" si="3"/>
        <v>0.1485</v>
      </c>
    </row>
    <row r="27" spans="1:18">
      <c r="A27" s="24">
        <v>22</v>
      </c>
      <c r="B27" s="24" t="s">
        <v>19</v>
      </c>
      <c r="C27" s="24" t="s">
        <v>4121</v>
      </c>
      <c r="D27" s="24" t="s">
        <v>4149</v>
      </c>
      <c r="E27" s="24" t="s">
        <v>4150</v>
      </c>
      <c r="F27" s="24" t="s">
        <v>255</v>
      </c>
      <c r="G27" s="24" t="s">
        <v>893</v>
      </c>
      <c r="H27" s="25">
        <v>1.6</v>
      </c>
      <c r="I27" s="28"/>
      <c r="J27" s="24"/>
      <c r="K27" s="28">
        <v>6</v>
      </c>
      <c r="L27" s="28"/>
      <c r="M27" s="28"/>
      <c r="N27" s="28"/>
      <c r="O27" s="28"/>
      <c r="P27" s="28"/>
      <c r="Q27" s="28"/>
      <c r="R27" s="15">
        <f t="shared" si="3"/>
        <v>0.891</v>
      </c>
    </row>
    <row r="28" spans="1:18">
      <c r="A28" s="24">
        <v>23</v>
      </c>
      <c r="B28" s="24" t="s">
        <v>19</v>
      </c>
      <c r="C28" s="24" t="s">
        <v>4121</v>
      </c>
      <c r="D28" s="24" t="s">
        <v>4151</v>
      </c>
      <c r="E28" s="24" t="s">
        <v>4152</v>
      </c>
      <c r="F28" s="24" t="s">
        <v>100</v>
      </c>
      <c r="G28" s="24" t="s">
        <v>72</v>
      </c>
      <c r="H28" s="25">
        <v>1</v>
      </c>
      <c r="I28" s="28"/>
      <c r="J28" s="24"/>
      <c r="K28" s="28">
        <v>5</v>
      </c>
      <c r="L28" s="28"/>
      <c r="M28" s="28"/>
      <c r="N28" s="28"/>
      <c r="O28" s="28"/>
      <c r="P28" s="28"/>
      <c r="Q28" s="28">
        <v>1</v>
      </c>
      <c r="R28" s="15">
        <f t="shared" si="3"/>
        <v>0.9425</v>
      </c>
    </row>
    <row r="29" spans="1:18">
      <c r="A29" s="24">
        <v>24</v>
      </c>
      <c r="B29" s="24" t="s">
        <v>19</v>
      </c>
      <c r="C29" s="24" t="s">
        <v>4121</v>
      </c>
      <c r="D29" s="24" t="s">
        <v>4151</v>
      </c>
      <c r="E29" s="24" t="s">
        <v>4152</v>
      </c>
      <c r="F29" s="24" t="s">
        <v>57</v>
      </c>
      <c r="G29" s="24" t="s">
        <v>136</v>
      </c>
      <c r="H29" s="25">
        <v>2.4</v>
      </c>
      <c r="I29" s="28">
        <v>360</v>
      </c>
      <c r="J29" s="24"/>
      <c r="K29" s="28">
        <v>2</v>
      </c>
      <c r="L29" s="28"/>
      <c r="M29" s="28"/>
      <c r="N29" s="28"/>
      <c r="O29" s="28"/>
      <c r="P29" s="28"/>
      <c r="Q29" s="28">
        <v>1</v>
      </c>
      <c r="R29" s="15">
        <f t="shared" si="3"/>
        <v>5.717</v>
      </c>
    </row>
    <row r="30" spans="1:18">
      <c r="A30" s="24">
        <v>25</v>
      </c>
      <c r="B30" s="24" t="s">
        <v>19</v>
      </c>
      <c r="C30" s="24" t="s">
        <v>4121</v>
      </c>
      <c r="D30" s="24" t="s">
        <v>4153</v>
      </c>
      <c r="E30" s="24" t="s">
        <v>4154</v>
      </c>
      <c r="F30" s="24" t="s">
        <v>100</v>
      </c>
      <c r="G30" s="24" t="s">
        <v>128</v>
      </c>
      <c r="H30" s="25">
        <v>1.8</v>
      </c>
      <c r="I30" s="28">
        <v>100</v>
      </c>
      <c r="J30" s="24"/>
      <c r="K30" s="28">
        <v>5</v>
      </c>
      <c r="L30" s="28"/>
      <c r="M30" s="28"/>
      <c r="N30" s="28"/>
      <c r="O30" s="28"/>
      <c r="P30" s="28"/>
      <c r="Q30" s="28">
        <v>1</v>
      </c>
      <c r="R30" s="15">
        <f t="shared" si="3"/>
        <v>2.3925</v>
      </c>
    </row>
    <row r="31" spans="1:18">
      <c r="A31" s="24">
        <v>26</v>
      </c>
      <c r="B31" s="24" t="s">
        <v>19</v>
      </c>
      <c r="C31" s="24" t="s">
        <v>4121</v>
      </c>
      <c r="D31" s="24" t="s">
        <v>4155</v>
      </c>
      <c r="E31" s="24" t="s">
        <v>4156</v>
      </c>
      <c r="F31" s="24" t="s">
        <v>100</v>
      </c>
      <c r="G31" s="24" t="s">
        <v>635</v>
      </c>
      <c r="H31" s="25">
        <v>2.1</v>
      </c>
      <c r="I31" s="28"/>
      <c r="J31" s="24"/>
      <c r="K31" s="28">
        <v>2</v>
      </c>
      <c r="L31" s="28">
        <v>20</v>
      </c>
      <c r="M31" s="28"/>
      <c r="N31" s="28"/>
      <c r="O31" s="28"/>
      <c r="P31" s="28"/>
      <c r="Q31" s="28">
        <v>1</v>
      </c>
      <c r="R31" s="15">
        <f t="shared" si="3"/>
        <v>0.509</v>
      </c>
    </row>
    <row r="32" spans="1:18">
      <c r="A32" s="24">
        <v>27</v>
      </c>
      <c r="B32" s="24" t="s">
        <v>19</v>
      </c>
      <c r="C32" s="24" t="s">
        <v>4121</v>
      </c>
      <c r="D32" s="24" t="s">
        <v>4155</v>
      </c>
      <c r="E32" s="24" t="s">
        <v>4156</v>
      </c>
      <c r="F32" s="24" t="s">
        <v>65</v>
      </c>
      <c r="G32" s="24" t="s">
        <v>893</v>
      </c>
      <c r="H32" s="25">
        <v>1.7</v>
      </c>
      <c r="I32" s="28"/>
      <c r="J32" s="24"/>
      <c r="K32" s="28">
        <v>2</v>
      </c>
      <c r="L32" s="28"/>
      <c r="M32" s="28"/>
      <c r="N32" s="28"/>
      <c r="O32" s="28"/>
      <c r="P32" s="28"/>
      <c r="Q32" s="28"/>
      <c r="R32" s="15">
        <f t="shared" si="3"/>
        <v>0.297</v>
      </c>
    </row>
    <row r="33" spans="1:18">
      <c r="A33" s="24">
        <v>28</v>
      </c>
      <c r="B33" s="24" t="s">
        <v>19</v>
      </c>
      <c r="C33" s="24" t="s">
        <v>4121</v>
      </c>
      <c r="D33" s="24" t="s">
        <v>4157</v>
      </c>
      <c r="E33" s="24" t="s">
        <v>4158</v>
      </c>
      <c r="F33" s="24" t="s">
        <v>100</v>
      </c>
      <c r="G33" s="24" t="s">
        <v>187</v>
      </c>
      <c r="H33" s="25">
        <v>2.5</v>
      </c>
      <c r="I33" s="28"/>
      <c r="J33" s="24"/>
      <c r="K33" s="28">
        <v>2</v>
      </c>
      <c r="L33" s="28"/>
      <c r="M33" s="28"/>
      <c r="N33" s="28">
        <v>4</v>
      </c>
      <c r="O33" s="28"/>
      <c r="P33" s="28"/>
      <c r="Q33" s="28"/>
      <c r="R33" s="15">
        <f t="shared" si="3"/>
        <v>0.357</v>
      </c>
    </row>
    <row r="34" spans="1:18">
      <c r="A34" s="24">
        <v>29</v>
      </c>
      <c r="B34" s="24" t="s">
        <v>19</v>
      </c>
      <c r="C34" s="24" t="s">
        <v>4121</v>
      </c>
      <c r="D34" s="24" t="s">
        <v>4157</v>
      </c>
      <c r="E34" s="24" t="s">
        <v>4158</v>
      </c>
      <c r="F34" s="24" t="s">
        <v>183</v>
      </c>
      <c r="G34" s="24" t="s">
        <v>189</v>
      </c>
      <c r="H34" s="25">
        <v>1.2</v>
      </c>
      <c r="I34" s="28">
        <v>100</v>
      </c>
      <c r="J34" s="24"/>
      <c r="K34" s="28">
        <v>2</v>
      </c>
      <c r="L34" s="28"/>
      <c r="M34" s="28"/>
      <c r="N34" s="28"/>
      <c r="O34" s="28"/>
      <c r="P34" s="28"/>
      <c r="Q34" s="28"/>
      <c r="R34" s="15">
        <f t="shared" si="3"/>
        <v>1.747</v>
      </c>
    </row>
    <row r="35" spans="1:18">
      <c r="A35" s="24">
        <v>30</v>
      </c>
      <c r="B35" s="24" t="s">
        <v>19</v>
      </c>
      <c r="C35" s="24" t="s">
        <v>4121</v>
      </c>
      <c r="D35" s="24" t="s">
        <v>4159</v>
      </c>
      <c r="E35" s="24" t="s">
        <v>4160</v>
      </c>
      <c r="F35" s="24" t="s">
        <v>100</v>
      </c>
      <c r="G35" s="24" t="s">
        <v>186</v>
      </c>
      <c r="H35" s="25">
        <v>0.7</v>
      </c>
      <c r="I35" s="28">
        <v>50</v>
      </c>
      <c r="J35" s="24"/>
      <c r="K35" s="28">
        <v>2</v>
      </c>
      <c r="L35" s="28"/>
      <c r="M35" s="28"/>
      <c r="N35" s="28">
        <v>4</v>
      </c>
      <c r="O35" s="28"/>
      <c r="P35" s="28"/>
      <c r="Q35" s="28">
        <v>1</v>
      </c>
      <c r="R35" s="15">
        <f t="shared" si="3"/>
        <v>1.282</v>
      </c>
    </row>
    <row r="36" spans="1:18">
      <c r="A36" s="24">
        <v>31</v>
      </c>
      <c r="B36" s="24" t="s">
        <v>19</v>
      </c>
      <c r="C36" s="24" t="s">
        <v>4121</v>
      </c>
      <c r="D36" s="24" t="s">
        <v>4161</v>
      </c>
      <c r="E36" s="24" t="s">
        <v>4162</v>
      </c>
      <c r="F36" s="24" t="s">
        <v>100</v>
      </c>
      <c r="G36" s="24" t="s">
        <v>53</v>
      </c>
      <c r="H36" s="25">
        <v>0.1</v>
      </c>
      <c r="I36" s="28"/>
      <c r="J36" s="24"/>
      <c r="K36" s="28">
        <v>1</v>
      </c>
      <c r="L36" s="28"/>
      <c r="M36" s="28"/>
      <c r="N36" s="28">
        <v>4</v>
      </c>
      <c r="O36" s="28"/>
      <c r="P36" s="28"/>
      <c r="Q36" s="28"/>
      <c r="R36" s="15">
        <f t="shared" si="3"/>
        <v>0.2085</v>
      </c>
    </row>
    <row r="37" spans="1:18">
      <c r="A37" s="24">
        <v>32</v>
      </c>
      <c r="B37" s="24" t="s">
        <v>19</v>
      </c>
      <c r="C37" s="24" t="s">
        <v>4121</v>
      </c>
      <c r="D37" s="24" t="s">
        <v>4161</v>
      </c>
      <c r="E37" s="24" t="s">
        <v>4162</v>
      </c>
      <c r="F37" s="24" t="s">
        <v>346</v>
      </c>
      <c r="G37" s="24" t="s">
        <v>176</v>
      </c>
      <c r="H37" s="25">
        <v>0.9</v>
      </c>
      <c r="I37" s="28"/>
      <c r="J37" s="24"/>
      <c r="K37" s="28">
        <v>2</v>
      </c>
      <c r="L37" s="28"/>
      <c r="M37" s="28"/>
      <c r="N37" s="28"/>
      <c r="O37" s="28"/>
      <c r="P37" s="28">
        <v>2</v>
      </c>
      <c r="Q37" s="28"/>
      <c r="R37" s="15">
        <f t="shared" si="3"/>
        <v>0.617</v>
      </c>
    </row>
    <row r="38" spans="1:18">
      <c r="A38" s="24">
        <v>33</v>
      </c>
      <c r="B38" s="24" t="s">
        <v>19</v>
      </c>
      <c r="C38" s="24" t="s">
        <v>4121</v>
      </c>
      <c r="D38" s="24" t="s">
        <v>4163</v>
      </c>
      <c r="E38" s="24" t="s">
        <v>4164</v>
      </c>
      <c r="F38" s="24" t="s">
        <v>100</v>
      </c>
      <c r="G38" s="24" t="s">
        <v>106</v>
      </c>
      <c r="H38" s="25">
        <v>1.5</v>
      </c>
      <c r="I38" s="28"/>
      <c r="J38" s="24"/>
      <c r="K38" s="28">
        <v>4</v>
      </c>
      <c r="L38" s="28">
        <v>10</v>
      </c>
      <c r="M38" s="28"/>
      <c r="N38" s="28"/>
      <c r="O38" s="28"/>
      <c r="P38" s="28"/>
      <c r="Q38" s="28">
        <v>1</v>
      </c>
      <c r="R38" s="15">
        <f t="shared" si="3"/>
        <v>0.8</v>
      </c>
    </row>
    <row r="39" spans="1:18">
      <c r="A39" s="24">
        <v>34</v>
      </c>
      <c r="B39" s="24" t="s">
        <v>19</v>
      </c>
      <c r="C39" s="24" t="s">
        <v>4121</v>
      </c>
      <c r="D39" s="24" t="s">
        <v>4163</v>
      </c>
      <c r="E39" s="24" t="s">
        <v>4164</v>
      </c>
      <c r="F39" s="24" t="s">
        <v>49</v>
      </c>
      <c r="G39" s="24" t="s">
        <v>771</v>
      </c>
      <c r="H39" s="25">
        <v>2.8</v>
      </c>
      <c r="I39" s="28">
        <v>100</v>
      </c>
      <c r="J39" s="24"/>
      <c r="K39" s="28">
        <v>2</v>
      </c>
      <c r="L39" s="28"/>
      <c r="M39" s="28"/>
      <c r="N39" s="28"/>
      <c r="O39" s="28"/>
      <c r="P39" s="28"/>
      <c r="Q39" s="28"/>
      <c r="R39" s="15">
        <f t="shared" ref="R39:R70" si="4">J39*0.4461+K39*0.1485+L39*0.15*0.004+I39*0.0145+M39*0.145+N39*0.015+O39*0.01+P39*0.16+Q39*0.2</f>
        <v>1.747</v>
      </c>
    </row>
    <row r="40" spans="1:18">
      <c r="A40" s="24">
        <v>35</v>
      </c>
      <c r="B40" s="24" t="s">
        <v>19</v>
      </c>
      <c r="C40" s="24" t="s">
        <v>4121</v>
      </c>
      <c r="D40" s="24" t="s">
        <v>4165</v>
      </c>
      <c r="E40" s="24" t="s">
        <v>4166</v>
      </c>
      <c r="F40" s="24" t="s">
        <v>79</v>
      </c>
      <c r="G40" s="24" t="s">
        <v>183</v>
      </c>
      <c r="H40" s="25">
        <v>2.4</v>
      </c>
      <c r="I40" s="28"/>
      <c r="J40" s="24"/>
      <c r="K40" s="28">
        <v>2</v>
      </c>
      <c r="L40" s="28"/>
      <c r="M40" s="28"/>
      <c r="N40" s="28"/>
      <c r="O40" s="28"/>
      <c r="P40" s="28"/>
      <c r="Q40" s="28"/>
      <c r="R40" s="15">
        <f t="shared" si="4"/>
        <v>0.297</v>
      </c>
    </row>
    <row r="41" spans="1:18">
      <c r="A41" s="24">
        <v>36</v>
      </c>
      <c r="B41" s="24" t="s">
        <v>19</v>
      </c>
      <c r="C41" s="24" t="s">
        <v>4121</v>
      </c>
      <c r="D41" s="24" t="s">
        <v>4167</v>
      </c>
      <c r="E41" s="24" t="s">
        <v>4168</v>
      </c>
      <c r="F41" s="24" t="s">
        <v>100</v>
      </c>
      <c r="G41" s="24" t="s">
        <v>112</v>
      </c>
      <c r="H41" s="25">
        <v>0.6</v>
      </c>
      <c r="I41" s="28"/>
      <c r="J41" s="24"/>
      <c r="K41" s="28">
        <v>3</v>
      </c>
      <c r="L41" s="28"/>
      <c r="M41" s="28"/>
      <c r="N41" s="28"/>
      <c r="O41" s="28"/>
      <c r="P41" s="28"/>
      <c r="Q41" s="28">
        <v>1</v>
      </c>
      <c r="R41" s="15">
        <f t="shared" si="4"/>
        <v>0.6455</v>
      </c>
    </row>
    <row r="42" spans="1:18">
      <c r="A42" s="24">
        <v>37</v>
      </c>
      <c r="B42" s="24" t="s">
        <v>19</v>
      </c>
      <c r="C42" s="24" t="s">
        <v>4121</v>
      </c>
      <c r="D42" s="26" t="s">
        <v>4169</v>
      </c>
      <c r="E42" s="26" t="s">
        <v>4170</v>
      </c>
      <c r="F42" s="24" t="s">
        <v>100</v>
      </c>
      <c r="G42" s="24" t="s">
        <v>83</v>
      </c>
      <c r="H42" s="25">
        <v>1.4</v>
      </c>
      <c r="I42" s="28"/>
      <c r="J42" s="24"/>
      <c r="K42" s="28">
        <v>4</v>
      </c>
      <c r="L42" s="28"/>
      <c r="M42" s="28"/>
      <c r="N42" s="28">
        <v>4</v>
      </c>
      <c r="O42" s="28"/>
      <c r="P42" s="28"/>
      <c r="Q42" s="28">
        <v>1</v>
      </c>
      <c r="R42" s="15">
        <f t="shared" si="4"/>
        <v>0.854</v>
      </c>
    </row>
    <row r="43" spans="1:18">
      <c r="A43" s="24">
        <v>38</v>
      </c>
      <c r="B43" s="24" t="s">
        <v>19</v>
      </c>
      <c r="C43" s="24" t="s">
        <v>4121</v>
      </c>
      <c r="D43" s="24" t="s">
        <v>4171</v>
      </c>
      <c r="E43" s="24" t="s">
        <v>4172</v>
      </c>
      <c r="F43" s="24" t="s">
        <v>100</v>
      </c>
      <c r="G43" s="24" t="s">
        <v>351</v>
      </c>
      <c r="H43" s="25">
        <v>2.3</v>
      </c>
      <c r="I43" s="28">
        <v>50</v>
      </c>
      <c r="J43" s="24"/>
      <c r="K43" s="28">
        <v>2</v>
      </c>
      <c r="L43" s="28"/>
      <c r="M43" s="28"/>
      <c r="N43" s="28"/>
      <c r="O43" s="28"/>
      <c r="P43" s="28"/>
      <c r="Q43" s="28">
        <v>1</v>
      </c>
      <c r="R43" s="15">
        <f t="shared" si="4"/>
        <v>1.222</v>
      </c>
    </row>
    <row r="44" spans="1:18">
      <c r="A44" s="24">
        <v>39</v>
      </c>
      <c r="B44" s="24" t="s">
        <v>19</v>
      </c>
      <c r="C44" s="24" t="s">
        <v>4121</v>
      </c>
      <c r="D44" s="24" t="s">
        <v>4171</v>
      </c>
      <c r="E44" s="24" t="s">
        <v>4172</v>
      </c>
      <c r="F44" s="24" t="s">
        <v>211</v>
      </c>
      <c r="G44" s="24" t="s">
        <v>270</v>
      </c>
      <c r="H44" s="25">
        <v>1.3</v>
      </c>
      <c r="I44" s="28"/>
      <c r="J44" s="24"/>
      <c r="K44" s="28">
        <v>2</v>
      </c>
      <c r="L44" s="28"/>
      <c r="M44" s="28"/>
      <c r="N44" s="28"/>
      <c r="O44" s="28"/>
      <c r="P44" s="28"/>
      <c r="Q44" s="28">
        <v>1</v>
      </c>
      <c r="R44" s="15">
        <f t="shared" si="4"/>
        <v>0.497</v>
      </c>
    </row>
    <row r="45" spans="1:18">
      <c r="A45" s="24">
        <v>40</v>
      </c>
      <c r="B45" s="24" t="s">
        <v>19</v>
      </c>
      <c r="C45" s="24" t="s">
        <v>4121</v>
      </c>
      <c r="D45" s="24" t="s">
        <v>4173</v>
      </c>
      <c r="E45" s="24" t="s">
        <v>4174</v>
      </c>
      <c r="F45" s="24" t="s">
        <v>100</v>
      </c>
      <c r="G45" s="24" t="s">
        <v>83</v>
      </c>
      <c r="H45" s="25">
        <v>1.4</v>
      </c>
      <c r="I45" s="28">
        <v>100</v>
      </c>
      <c r="J45" s="24"/>
      <c r="K45" s="28">
        <v>3</v>
      </c>
      <c r="L45" s="28"/>
      <c r="M45" s="28"/>
      <c r="N45" s="28"/>
      <c r="O45" s="28"/>
      <c r="P45" s="28"/>
      <c r="Q45" s="28">
        <v>1</v>
      </c>
      <c r="R45" s="15">
        <f t="shared" si="4"/>
        <v>2.0955</v>
      </c>
    </row>
    <row r="46" spans="1:18">
      <c r="A46" s="24">
        <v>41</v>
      </c>
      <c r="B46" s="24" t="s">
        <v>19</v>
      </c>
      <c r="C46" s="24" t="s">
        <v>4121</v>
      </c>
      <c r="D46" s="24" t="s">
        <v>4175</v>
      </c>
      <c r="E46" s="24" t="s">
        <v>4176</v>
      </c>
      <c r="F46" s="24" t="s">
        <v>100</v>
      </c>
      <c r="G46" s="24" t="s">
        <v>263</v>
      </c>
      <c r="H46" s="25">
        <v>2.8</v>
      </c>
      <c r="I46" s="28"/>
      <c r="J46" s="24"/>
      <c r="K46" s="28">
        <v>2</v>
      </c>
      <c r="L46" s="28"/>
      <c r="M46" s="28"/>
      <c r="N46" s="28">
        <v>8</v>
      </c>
      <c r="O46" s="28"/>
      <c r="P46" s="28"/>
      <c r="Q46" s="28">
        <v>2</v>
      </c>
      <c r="R46" s="15">
        <f t="shared" si="4"/>
        <v>0.817</v>
      </c>
    </row>
    <row r="47" spans="1:18">
      <c r="A47" s="24">
        <v>42</v>
      </c>
      <c r="B47" s="24" t="s">
        <v>19</v>
      </c>
      <c r="C47" s="24" t="s">
        <v>4121</v>
      </c>
      <c r="D47" s="24" t="s">
        <v>4177</v>
      </c>
      <c r="E47" s="24" t="s">
        <v>4178</v>
      </c>
      <c r="F47" s="24" t="s">
        <v>100</v>
      </c>
      <c r="G47" s="24" t="s">
        <v>351</v>
      </c>
      <c r="H47" s="25">
        <v>2.3</v>
      </c>
      <c r="I47" s="28"/>
      <c r="J47" s="24"/>
      <c r="K47" s="28">
        <v>2</v>
      </c>
      <c r="L47" s="28"/>
      <c r="M47" s="28"/>
      <c r="N47" s="28"/>
      <c r="O47" s="28"/>
      <c r="P47" s="28"/>
      <c r="Q47" s="28">
        <v>1</v>
      </c>
      <c r="R47" s="15">
        <f t="shared" si="4"/>
        <v>0.497</v>
      </c>
    </row>
    <row r="48" spans="1:18">
      <c r="A48" s="24">
        <v>43</v>
      </c>
      <c r="B48" s="24" t="s">
        <v>19</v>
      </c>
      <c r="C48" s="24" t="s">
        <v>4121</v>
      </c>
      <c r="D48" s="26" t="s">
        <v>4179</v>
      </c>
      <c r="E48" s="26" t="s">
        <v>4180</v>
      </c>
      <c r="F48" s="24" t="s">
        <v>100</v>
      </c>
      <c r="G48" s="24" t="s">
        <v>57</v>
      </c>
      <c r="H48" s="25">
        <v>1.3</v>
      </c>
      <c r="I48" s="28"/>
      <c r="J48" s="24"/>
      <c r="K48" s="28">
        <v>5</v>
      </c>
      <c r="L48" s="28"/>
      <c r="M48" s="28"/>
      <c r="N48" s="28"/>
      <c r="O48" s="28"/>
      <c r="P48" s="28"/>
      <c r="Q48" s="28">
        <v>1</v>
      </c>
      <c r="R48" s="15">
        <f t="shared" si="4"/>
        <v>0.9425</v>
      </c>
    </row>
    <row r="49" spans="1:18">
      <c r="A49" s="24">
        <v>44</v>
      </c>
      <c r="B49" s="24" t="s">
        <v>19</v>
      </c>
      <c r="C49" s="24" t="s">
        <v>4121</v>
      </c>
      <c r="D49" s="26" t="s">
        <v>4179</v>
      </c>
      <c r="E49" s="26" t="s">
        <v>4180</v>
      </c>
      <c r="F49" s="24" t="s">
        <v>57</v>
      </c>
      <c r="G49" s="24" t="s">
        <v>346</v>
      </c>
      <c r="H49" s="25">
        <v>1.9</v>
      </c>
      <c r="I49" s="28"/>
      <c r="J49" s="24"/>
      <c r="K49" s="28">
        <v>4</v>
      </c>
      <c r="L49" s="28"/>
      <c r="M49" s="28"/>
      <c r="N49" s="28"/>
      <c r="O49" s="28"/>
      <c r="P49" s="28"/>
      <c r="Q49" s="28">
        <v>1</v>
      </c>
      <c r="R49" s="15">
        <f t="shared" si="4"/>
        <v>0.794</v>
      </c>
    </row>
    <row r="50" spans="1:18">
      <c r="A50" s="24">
        <v>45</v>
      </c>
      <c r="B50" s="24" t="s">
        <v>19</v>
      </c>
      <c r="C50" s="24" t="s">
        <v>4121</v>
      </c>
      <c r="D50" s="26" t="s">
        <v>4179</v>
      </c>
      <c r="E50" s="26" t="s">
        <v>4180</v>
      </c>
      <c r="F50" s="24" t="s">
        <v>346</v>
      </c>
      <c r="G50" s="24" t="s">
        <v>1239</v>
      </c>
      <c r="H50" s="25">
        <v>1.4</v>
      </c>
      <c r="I50" s="28">
        <v>200</v>
      </c>
      <c r="J50" s="24"/>
      <c r="K50" s="28">
        <v>1</v>
      </c>
      <c r="L50" s="28"/>
      <c r="M50" s="28"/>
      <c r="N50" s="28"/>
      <c r="O50" s="28"/>
      <c r="P50" s="28"/>
      <c r="Q50" s="28"/>
      <c r="R50" s="15">
        <f t="shared" si="4"/>
        <v>3.0485</v>
      </c>
    </row>
    <row r="51" spans="1:18">
      <c r="A51" s="24">
        <v>46</v>
      </c>
      <c r="B51" s="24" t="s">
        <v>19</v>
      </c>
      <c r="C51" s="24" t="s">
        <v>4121</v>
      </c>
      <c r="D51" s="24" t="s">
        <v>4181</v>
      </c>
      <c r="E51" s="24" t="s">
        <v>4182</v>
      </c>
      <c r="F51" s="24" t="s">
        <v>100</v>
      </c>
      <c r="G51" s="24" t="s">
        <v>258</v>
      </c>
      <c r="H51" s="25">
        <v>1.1</v>
      </c>
      <c r="I51" s="28"/>
      <c r="J51" s="24"/>
      <c r="K51" s="28">
        <v>6</v>
      </c>
      <c r="L51" s="28"/>
      <c r="M51" s="28"/>
      <c r="N51" s="28"/>
      <c r="O51" s="28"/>
      <c r="P51" s="28"/>
      <c r="Q51" s="28">
        <v>1</v>
      </c>
      <c r="R51" s="15">
        <f t="shared" si="4"/>
        <v>1.091</v>
      </c>
    </row>
    <row r="52" spans="1:18">
      <c r="A52" s="24">
        <v>47</v>
      </c>
      <c r="B52" s="24" t="s">
        <v>19</v>
      </c>
      <c r="C52" s="24" t="s">
        <v>4121</v>
      </c>
      <c r="D52" s="24" t="s">
        <v>4183</v>
      </c>
      <c r="E52" s="24" t="s">
        <v>4184</v>
      </c>
      <c r="F52" s="24" t="s">
        <v>100</v>
      </c>
      <c r="G52" s="24" t="s">
        <v>128</v>
      </c>
      <c r="H52" s="25">
        <v>1.8</v>
      </c>
      <c r="I52" s="28"/>
      <c r="J52" s="24"/>
      <c r="K52" s="28">
        <v>6</v>
      </c>
      <c r="L52" s="28"/>
      <c r="M52" s="28"/>
      <c r="N52" s="28">
        <v>8</v>
      </c>
      <c r="O52" s="28"/>
      <c r="P52" s="28"/>
      <c r="Q52" s="28"/>
      <c r="R52" s="15">
        <f t="shared" si="4"/>
        <v>1.011</v>
      </c>
    </row>
    <row r="53" spans="1:18">
      <c r="A53" s="24">
        <v>48</v>
      </c>
      <c r="B53" s="24" t="s">
        <v>19</v>
      </c>
      <c r="C53" s="24" t="s">
        <v>4121</v>
      </c>
      <c r="D53" s="26" t="s">
        <v>4185</v>
      </c>
      <c r="E53" s="24" t="s">
        <v>4186</v>
      </c>
      <c r="F53" s="24" t="s">
        <v>100</v>
      </c>
      <c r="G53" s="24" t="s">
        <v>53</v>
      </c>
      <c r="H53" s="25">
        <v>0.1</v>
      </c>
      <c r="I53" s="28"/>
      <c r="J53" s="24"/>
      <c r="K53" s="28">
        <v>2</v>
      </c>
      <c r="L53" s="28"/>
      <c r="M53" s="28"/>
      <c r="N53" s="28">
        <v>4</v>
      </c>
      <c r="O53" s="28"/>
      <c r="P53" s="28"/>
      <c r="Q53" s="28"/>
      <c r="R53" s="15">
        <f t="shared" si="4"/>
        <v>0.357</v>
      </c>
    </row>
    <row r="54" spans="1:18">
      <c r="A54" s="24">
        <v>49</v>
      </c>
      <c r="B54" s="24" t="s">
        <v>19</v>
      </c>
      <c r="C54" s="24" t="s">
        <v>4121</v>
      </c>
      <c r="D54" s="24" t="s">
        <v>4187</v>
      </c>
      <c r="E54" s="24" t="s">
        <v>4188</v>
      </c>
      <c r="F54" s="24" t="s">
        <v>100</v>
      </c>
      <c r="G54" s="24" t="s">
        <v>83</v>
      </c>
      <c r="H54" s="25">
        <v>1.4</v>
      </c>
      <c r="I54" s="28">
        <v>50</v>
      </c>
      <c r="J54" s="24"/>
      <c r="K54" s="28">
        <v>2</v>
      </c>
      <c r="L54" s="28"/>
      <c r="M54" s="28"/>
      <c r="N54" s="28">
        <v>4</v>
      </c>
      <c r="O54" s="28"/>
      <c r="P54" s="28"/>
      <c r="Q54" s="28">
        <v>1</v>
      </c>
      <c r="R54" s="15">
        <f t="shared" si="4"/>
        <v>1.282</v>
      </c>
    </row>
    <row r="55" spans="1:18">
      <c r="A55" s="24">
        <v>50</v>
      </c>
      <c r="B55" s="24" t="s">
        <v>19</v>
      </c>
      <c r="C55" s="24" t="s">
        <v>4121</v>
      </c>
      <c r="D55" s="24" t="s">
        <v>4187</v>
      </c>
      <c r="E55" s="24" t="s">
        <v>4188</v>
      </c>
      <c r="F55" s="24" t="s">
        <v>106</v>
      </c>
      <c r="G55" s="24" t="s">
        <v>351</v>
      </c>
      <c r="H55" s="25">
        <v>0.8</v>
      </c>
      <c r="I55" s="28">
        <v>100</v>
      </c>
      <c r="J55" s="24"/>
      <c r="K55" s="28">
        <v>6</v>
      </c>
      <c r="L55" s="28"/>
      <c r="M55" s="28"/>
      <c r="N55" s="28"/>
      <c r="O55" s="28"/>
      <c r="P55" s="28"/>
      <c r="Q55" s="28"/>
      <c r="R55" s="15">
        <f t="shared" si="4"/>
        <v>2.341</v>
      </c>
    </row>
    <row r="56" spans="1:18">
      <c r="A56" s="24">
        <v>51</v>
      </c>
      <c r="B56" s="24" t="s">
        <v>19</v>
      </c>
      <c r="C56" s="24" t="s">
        <v>4121</v>
      </c>
      <c r="D56" s="24" t="s">
        <v>4187</v>
      </c>
      <c r="E56" s="24" t="s">
        <v>4188</v>
      </c>
      <c r="F56" s="24" t="s">
        <v>263</v>
      </c>
      <c r="G56" s="24" t="s">
        <v>176</v>
      </c>
      <c r="H56" s="25">
        <v>1.3</v>
      </c>
      <c r="I56" s="28">
        <v>200</v>
      </c>
      <c r="J56" s="24"/>
      <c r="K56" s="28">
        <v>4</v>
      </c>
      <c r="L56" s="28"/>
      <c r="M56" s="28"/>
      <c r="N56" s="28"/>
      <c r="O56" s="28"/>
      <c r="P56" s="28"/>
      <c r="Q56" s="28"/>
      <c r="R56" s="15">
        <f t="shared" si="4"/>
        <v>3.494</v>
      </c>
    </row>
    <row r="57" spans="1:18">
      <c r="A57" s="24">
        <v>52</v>
      </c>
      <c r="B57" s="24" t="s">
        <v>19</v>
      </c>
      <c r="C57" s="24" t="s">
        <v>4121</v>
      </c>
      <c r="D57" s="24" t="s">
        <v>4187</v>
      </c>
      <c r="E57" s="24" t="s">
        <v>4188</v>
      </c>
      <c r="F57" s="24" t="s">
        <v>176</v>
      </c>
      <c r="G57" s="24" t="s">
        <v>1574</v>
      </c>
      <c r="H57" s="25">
        <v>1.3</v>
      </c>
      <c r="I57" s="28"/>
      <c r="J57" s="24"/>
      <c r="K57" s="28">
        <v>3</v>
      </c>
      <c r="L57" s="28"/>
      <c r="M57" s="28"/>
      <c r="N57" s="28"/>
      <c r="O57" s="28"/>
      <c r="P57" s="28"/>
      <c r="Q57" s="28"/>
      <c r="R57" s="15">
        <f t="shared" si="4"/>
        <v>0.4455</v>
      </c>
    </row>
    <row r="58" spans="1:18">
      <c r="A58" s="24">
        <v>53</v>
      </c>
      <c r="B58" s="24" t="s">
        <v>19</v>
      </c>
      <c r="C58" s="24" t="s">
        <v>4121</v>
      </c>
      <c r="D58" s="24" t="s">
        <v>4189</v>
      </c>
      <c r="E58" s="24" t="s">
        <v>4190</v>
      </c>
      <c r="F58" s="24" t="s">
        <v>100</v>
      </c>
      <c r="G58" s="24" t="s">
        <v>192</v>
      </c>
      <c r="H58" s="25">
        <v>0.8</v>
      </c>
      <c r="I58" s="28"/>
      <c r="J58" s="24"/>
      <c r="K58" s="28">
        <v>3</v>
      </c>
      <c r="L58" s="28"/>
      <c r="M58" s="28"/>
      <c r="N58" s="28"/>
      <c r="O58" s="28"/>
      <c r="P58" s="28"/>
      <c r="Q58" s="28">
        <v>1</v>
      </c>
      <c r="R58" s="15">
        <f t="shared" si="4"/>
        <v>0.6455</v>
      </c>
    </row>
    <row r="59" spans="1:18">
      <c r="A59" s="24">
        <v>54</v>
      </c>
      <c r="B59" s="24" t="s">
        <v>19</v>
      </c>
      <c r="C59" s="24" t="s">
        <v>4121</v>
      </c>
      <c r="D59" s="24" t="s">
        <v>4191</v>
      </c>
      <c r="E59" s="24" t="s">
        <v>4192</v>
      </c>
      <c r="F59" s="24" t="s">
        <v>100</v>
      </c>
      <c r="G59" s="24" t="s">
        <v>112</v>
      </c>
      <c r="H59" s="25">
        <v>0.6</v>
      </c>
      <c r="I59" s="28"/>
      <c r="J59" s="24"/>
      <c r="K59" s="28">
        <v>5</v>
      </c>
      <c r="L59" s="28"/>
      <c r="M59" s="28"/>
      <c r="N59" s="28"/>
      <c r="O59" s="28"/>
      <c r="P59" s="28">
        <v>2</v>
      </c>
      <c r="Q59" s="28">
        <v>1</v>
      </c>
      <c r="R59" s="15">
        <f t="shared" si="4"/>
        <v>1.2625</v>
      </c>
    </row>
    <row r="60" spans="1:18">
      <c r="A60" s="24">
        <v>55</v>
      </c>
      <c r="B60" s="24" t="s">
        <v>19</v>
      </c>
      <c r="C60" s="24" t="s">
        <v>4121</v>
      </c>
      <c r="D60" s="24" t="s">
        <v>4193</v>
      </c>
      <c r="E60" s="24" t="s">
        <v>4194</v>
      </c>
      <c r="F60" s="24" t="s">
        <v>100</v>
      </c>
      <c r="G60" s="24" t="s">
        <v>133</v>
      </c>
      <c r="H60" s="25">
        <v>1.6</v>
      </c>
      <c r="I60" s="28"/>
      <c r="J60" s="24"/>
      <c r="K60" s="28">
        <v>5</v>
      </c>
      <c r="L60" s="28"/>
      <c r="M60" s="28"/>
      <c r="N60" s="28">
        <v>4</v>
      </c>
      <c r="O60" s="28"/>
      <c r="P60" s="28"/>
      <c r="Q60" s="28">
        <v>1</v>
      </c>
      <c r="R60" s="15">
        <f t="shared" si="4"/>
        <v>1.0025</v>
      </c>
    </row>
    <row r="61" spans="1:18">
      <c r="A61" s="24">
        <v>56</v>
      </c>
      <c r="B61" s="24" t="s">
        <v>19</v>
      </c>
      <c r="C61" s="24" t="s">
        <v>4121</v>
      </c>
      <c r="D61" s="24" t="s">
        <v>4195</v>
      </c>
      <c r="E61" s="24" t="s">
        <v>4196</v>
      </c>
      <c r="F61" s="24" t="s">
        <v>100</v>
      </c>
      <c r="G61" s="24" t="s">
        <v>54</v>
      </c>
      <c r="H61" s="25">
        <v>1.9</v>
      </c>
      <c r="I61" s="28"/>
      <c r="J61" s="24"/>
      <c r="K61" s="28">
        <v>2</v>
      </c>
      <c r="L61" s="28"/>
      <c r="M61" s="28"/>
      <c r="N61" s="28">
        <v>4</v>
      </c>
      <c r="O61" s="28"/>
      <c r="P61" s="28"/>
      <c r="Q61" s="28">
        <v>1</v>
      </c>
      <c r="R61" s="15">
        <f t="shared" si="4"/>
        <v>0.557</v>
      </c>
    </row>
    <row r="62" spans="1:18">
      <c r="A62" s="24">
        <v>57</v>
      </c>
      <c r="B62" s="24" t="s">
        <v>19</v>
      </c>
      <c r="C62" s="24" t="s">
        <v>4121</v>
      </c>
      <c r="D62" s="24" t="s">
        <v>4195</v>
      </c>
      <c r="E62" s="24" t="s">
        <v>4196</v>
      </c>
      <c r="F62" s="24" t="s">
        <v>64</v>
      </c>
      <c r="G62" s="24" t="s">
        <v>151</v>
      </c>
      <c r="H62" s="25">
        <v>2.9</v>
      </c>
      <c r="I62" s="28">
        <v>1050</v>
      </c>
      <c r="J62" s="24"/>
      <c r="K62" s="28">
        <v>2</v>
      </c>
      <c r="L62" s="28"/>
      <c r="M62" s="28"/>
      <c r="N62" s="28">
        <v>4</v>
      </c>
      <c r="O62" s="28"/>
      <c r="P62" s="28"/>
      <c r="Q62" s="28">
        <v>1</v>
      </c>
      <c r="R62" s="15">
        <f t="shared" si="4"/>
        <v>15.782</v>
      </c>
    </row>
    <row r="63" spans="1:18">
      <c r="A63" s="24">
        <v>58</v>
      </c>
      <c r="B63" s="24" t="s">
        <v>19</v>
      </c>
      <c r="C63" s="24" t="s">
        <v>4121</v>
      </c>
      <c r="D63" s="26" t="s">
        <v>4197</v>
      </c>
      <c r="E63" s="26" t="s">
        <v>4198</v>
      </c>
      <c r="F63" s="24" t="s">
        <v>100</v>
      </c>
      <c r="G63" s="24" t="s">
        <v>163</v>
      </c>
      <c r="H63" s="25">
        <v>1.2</v>
      </c>
      <c r="I63" s="28"/>
      <c r="J63" s="24"/>
      <c r="K63" s="28">
        <v>2</v>
      </c>
      <c r="L63" s="28"/>
      <c r="M63" s="28"/>
      <c r="N63" s="28">
        <v>4</v>
      </c>
      <c r="O63" s="28"/>
      <c r="P63" s="28">
        <v>1</v>
      </c>
      <c r="Q63" s="28">
        <v>1</v>
      </c>
      <c r="R63" s="15">
        <f t="shared" si="4"/>
        <v>0.717</v>
      </c>
    </row>
    <row r="64" spans="1:18">
      <c r="A64" s="24">
        <v>59</v>
      </c>
      <c r="B64" s="24" t="s">
        <v>19</v>
      </c>
      <c r="C64" s="24" t="s">
        <v>4121</v>
      </c>
      <c r="D64" s="24" t="s">
        <v>4199</v>
      </c>
      <c r="E64" s="24" t="s">
        <v>4200</v>
      </c>
      <c r="F64" s="24" t="s">
        <v>100</v>
      </c>
      <c r="G64" s="24" t="s">
        <v>351</v>
      </c>
      <c r="H64" s="25">
        <v>2.3</v>
      </c>
      <c r="I64" s="28"/>
      <c r="J64" s="24"/>
      <c r="K64" s="28">
        <v>2</v>
      </c>
      <c r="L64" s="28"/>
      <c r="M64" s="28"/>
      <c r="N64" s="28"/>
      <c r="O64" s="28"/>
      <c r="P64" s="28"/>
      <c r="Q64" s="28"/>
      <c r="R64" s="15">
        <f t="shared" si="4"/>
        <v>0.297</v>
      </c>
    </row>
    <row r="65" spans="1:18">
      <c r="A65" s="24">
        <v>60</v>
      </c>
      <c r="B65" s="24" t="s">
        <v>19</v>
      </c>
      <c r="C65" s="24" t="s">
        <v>4121</v>
      </c>
      <c r="D65" s="24" t="s">
        <v>4201</v>
      </c>
      <c r="E65" s="24" t="s">
        <v>4202</v>
      </c>
      <c r="F65" s="24" t="s">
        <v>100</v>
      </c>
      <c r="G65" s="24" t="s">
        <v>64</v>
      </c>
      <c r="H65" s="25">
        <v>2</v>
      </c>
      <c r="I65" s="28">
        <v>60</v>
      </c>
      <c r="J65" s="24"/>
      <c r="K65" s="28">
        <v>2</v>
      </c>
      <c r="L65" s="28"/>
      <c r="M65" s="28"/>
      <c r="N65" s="28"/>
      <c r="O65" s="28"/>
      <c r="P65" s="28"/>
      <c r="Q65" s="28">
        <v>1</v>
      </c>
      <c r="R65" s="15">
        <f t="shared" si="4"/>
        <v>1.367</v>
      </c>
    </row>
    <row r="66" spans="1:18">
      <c r="A66" s="24">
        <v>61</v>
      </c>
      <c r="B66" s="24" t="s">
        <v>19</v>
      </c>
      <c r="C66" s="24" t="s">
        <v>4121</v>
      </c>
      <c r="D66" s="24" t="s">
        <v>4203</v>
      </c>
      <c r="E66" s="24" t="s">
        <v>4204</v>
      </c>
      <c r="F66" s="24" t="s">
        <v>100</v>
      </c>
      <c r="G66" s="24" t="s">
        <v>72</v>
      </c>
      <c r="H66" s="25">
        <v>1</v>
      </c>
      <c r="I66" s="28"/>
      <c r="J66" s="24"/>
      <c r="K66" s="28">
        <v>2</v>
      </c>
      <c r="L66" s="28"/>
      <c r="M66" s="28"/>
      <c r="N66" s="28"/>
      <c r="O66" s="28"/>
      <c r="P66" s="28"/>
      <c r="Q66" s="28"/>
      <c r="R66" s="15">
        <f t="shared" si="4"/>
        <v>0.297</v>
      </c>
    </row>
    <row r="67" spans="1:18">
      <c r="A67" s="24">
        <v>62</v>
      </c>
      <c r="B67" s="24" t="s">
        <v>19</v>
      </c>
      <c r="C67" s="24" t="s">
        <v>4121</v>
      </c>
      <c r="D67" s="24" t="s">
        <v>4203</v>
      </c>
      <c r="E67" s="24" t="s">
        <v>4204</v>
      </c>
      <c r="F67" s="24" t="s">
        <v>207</v>
      </c>
      <c r="G67" s="24" t="s">
        <v>144</v>
      </c>
      <c r="H67" s="25">
        <v>1.9</v>
      </c>
      <c r="I67" s="28">
        <v>680</v>
      </c>
      <c r="J67" s="24"/>
      <c r="K67" s="28">
        <v>2</v>
      </c>
      <c r="L67" s="28"/>
      <c r="M67" s="28"/>
      <c r="N67" s="28"/>
      <c r="O67" s="28"/>
      <c r="P67" s="28"/>
      <c r="Q67" s="28"/>
      <c r="R67" s="15">
        <f t="shared" si="4"/>
        <v>10.157</v>
      </c>
    </row>
    <row r="68" spans="1:18">
      <c r="A68" s="24">
        <v>63</v>
      </c>
      <c r="B68" s="24" t="s">
        <v>19</v>
      </c>
      <c r="C68" s="24" t="s">
        <v>4121</v>
      </c>
      <c r="D68" s="24" t="s">
        <v>4205</v>
      </c>
      <c r="E68" s="24" t="s">
        <v>4206</v>
      </c>
      <c r="F68" s="24" t="s">
        <v>100</v>
      </c>
      <c r="G68" s="24" t="s">
        <v>618</v>
      </c>
      <c r="H68" s="25">
        <v>2.4</v>
      </c>
      <c r="I68" s="28">
        <v>160</v>
      </c>
      <c r="J68" s="24"/>
      <c r="K68" s="28">
        <v>2</v>
      </c>
      <c r="L68" s="28"/>
      <c r="M68" s="28"/>
      <c r="N68" s="28">
        <v>4</v>
      </c>
      <c r="O68" s="28"/>
      <c r="P68" s="28">
        <v>1</v>
      </c>
      <c r="Q68" s="28">
        <v>1</v>
      </c>
      <c r="R68" s="15">
        <f t="shared" si="4"/>
        <v>3.037</v>
      </c>
    </row>
    <row r="69" spans="1:18">
      <c r="A69" s="24">
        <v>64</v>
      </c>
      <c r="B69" s="24" t="s">
        <v>19</v>
      </c>
      <c r="C69" s="24" t="s">
        <v>4121</v>
      </c>
      <c r="D69" s="24" t="s">
        <v>4207</v>
      </c>
      <c r="E69" s="24" t="s">
        <v>4208</v>
      </c>
      <c r="F69" s="24" t="s">
        <v>53</v>
      </c>
      <c r="G69" s="24" t="s">
        <v>124</v>
      </c>
      <c r="H69" s="25">
        <v>2.9</v>
      </c>
      <c r="I69" s="28"/>
      <c r="J69" s="24"/>
      <c r="K69" s="28">
        <v>2</v>
      </c>
      <c r="L69" s="28"/>
      <c r="M69" s="28"/>
      <c r="N69" s="28">
        <v>4</v>
      </c>
      <c r="O69" s="28"/>
      <c r="P69" s="28"/>
      <c r="Q69" s="28">
        <v>1</v>
      </c>
      <c r="R69" s="15">
        <f t="shared" si="4"/>
        <v>0.557</v>
      </c>
    </row>
    <row r="70" spans="1:18">
      <c r="A70" s="24">
        <v>65</v>
      </c>
      <c r="B70" s="24" t="s">
        <v>19</v>
      </c>
      <c r="C70" s="24" t="s">
        <v>4121</v>
      </c>
      <c r="D70" s="24" t="s">
        <v>4209</v>
      </c>
      <c r="E70" s="24" t="s">
        <v>4210</v>
      </c>
      <c r="F70" s="24" t="s">
        <v>100</v>
      </c>
      <c r="G70" s="24" t="s">
        <v>163</v>
      </c>
      <c r="H70" s="25">
        <v>1.2</v>
      </c>
      <c r="I70" s="28"/>
      <c r="J70" s="24"/>
      <c r="K70" s="28">
        <v>2</v>
      </c>
      <c r="L70" s="28"/>
      <c r="M70" s="28"/>
      <c r="N70" s="28">
        <v>4</v>
      </c>
      <c r="O70" s="28"/>
      <c r="P70" s="28"/>
      <c r="Q70" s="28">
        <v>1</v>
      </c>
      <c r="R70" s="15">
        <f t="shared" ref="R70" si="5">J70*0.4461+K70*0.1485+L70*0.15*0.004+I70*0.0145+M70*0.145+N70*0.015+O70*0.01+P70*0.16+Q70*0.2</f>
        <v>0.557</v>
      </c>
    </row>
    <row r="71" spans="1:18">
      <c r="A71" s="24">
        <v>66</v>
      </c>
      <c r="B71" s="24" t="s">
        <v>19</v>
      </c>
      <c r="C71" s="24" t="s">
        <v>4121</v>
      </c>
      <c r="D71" s="24" t="s">
        <v>4211</v>
      </c>
      <c r="E71" s="24" t="s">
        <v>4212</v>
      </c>
      <c r="F71" s="24" t="s">
        <v>100</v>
      </c>
      <c r="G71" s="24" t="s">
        <v>255</v>
      </c>
      <c r="H71" s="25">
        <v>2.7</v>
      </c>
      <c r="I71" s="28"/>
      <c r="J71" s="24"/>
      <c r="K71" s="28">
        <v>2</v>
      </c>
      <c r="L71" s="28"/>
      <c r="M71" s="28"/>
      <c r="N71" s="28"/>
      <c r="O71" s="28"/>
      <c r="P71" s="28"/>
      <c r="Q71" s="28"/>
      <c r="R71" s="15">
        <f t="shared" ref="R71:R102" si="6">J71*0.4461+K71*0.1485+L71*0.15*0.004+I71*0.0145+M71*0.145+N71*0.015+O71*0.01+P71*0.16+Q71*0.2</f>
        <v>0.297</v>
      </c>
    </row>
    <row r="72" spans="1:18">
      <c r="A72" s="24">
        <v>67</v>
      </c>
      <c r="B72" s="24" t="s">
        <v>19</v>
      </c>
      <c r="C72" s="24" t="s">
        <v>4121</v>
      </c>
      <c r="D72" s="24" t="s">
        <v>4213</v>
      </c>
      <c r="E72" s="24" t="s">
        <v>4214</v>
      </c>
      <c r="F72" s="24" t="s">
        <v>100</v>
      </c>
      <c r="G72" s="24" t="s">
        <v>635</v>
      </c>
      <c r="H72" s="25">
        <v>2.1</v>
      </c>
      <c r="I72" s="28"/>
      <c r="J72" s="24"/>
      <c r="K72" s="28">
        <v>2</v>
      </c>
      <c r="L72" s="28"/>
      <c r="M72" s="28"/>
      <c r="N72" s="28">
        <v>4</v>
      </c>
      <c r="O72" s="28"/>
      <c r="P72" s="28"/>
      <c r="Q72" s="28">
        <v>1</v>
      </c>
      <c r="R72" s="15">
        <f t="shared" si="6"/>
        <v>0.557</v>
      </c>
    </row>
    <row r="73" spans="1:18">
      <c r="A73" s="24">
        <v>68</v>
      </c>
      <c r="B73" s="24" t="s">
        <v>19</v>
      </c>
      <c r="C73" s="24" t="s">
        <v>4121</v>
      </c>
      <c r="D73" s="24" t="s">
        <v>4213</v>
      </c>
      <c r="E73" s="24" t="s">
        <v>4214</v>
      </c>
      <c r="F73" s="24" t="s">
        <v>255</v>
      </c>
      <c r="G73" s="24" t="s">
        <v>176</v>
      </c>
      <c r="H73" s="25">
        <v>1.4</v>
      </c>
      <c r="I73" s="28"/>
      <c r="J73" s="24"/>
      <c r="K73" s="28">
        <v>2</v>
      </c>
      <c r="L73" s="28"/>
      <c r="M73" s="28"/>
      <c r="N73" s="28">
        <v>4</v>
      </c>
      <c r="O73" s="28"/>
      <c r="P73" s="28">
        <v>1</v>
      </c>
      <c r="Q73" s="28"/>
      <c r="R73" s="15">
        <f t="shared" si="6"/>
        <v>0.517</v>
      </c>
    </row>
    <row r="74" spans="1:18">
      <c r="A74" s="24">
        <v>69</v>
      </c>
      <c r="B74" s="24" t="s">
        <v>19</v>
      </c>
      <c r="C74" s="24" t="s">
        <v>4121</v>
      </c>
      <c r="D74" s="26" t="s">
        <v>4215</v>
      </c>
      <c r="E74" s="24" t="s">
        <v>4216</v>
      </c>
      <c r="F74" s="24" t="s">
        <v>100</v>
      </c>
      <c r="G74" s="24" t="s">
        <v>192</v>
      </c>
      <c r="H74" s="25">
        <v>0.8</v>
      </c>
      <c r="I74" s="28"/>
      <c r="J74" s="24"/>
      <c r="K74" s="28">
        <v>2</v>
      </c>
      <c r="L74" s="28"/>
      <c r="M74" s="28"/>
      <c r="N74" s="28">
        <v>4</v>
      </c>
      <c r="O74" s="28"/>
      <c r="P74" s="28"/>
      <c r="Q74" s="28"/>
      <c r="R74" s="15">
        <f t="shared" si="6"/>
        <v>0.357</v>
      </c>
    </row>
    <row r="75" spans="1:18">
      <c r="A75" s="24">
        <v>70</v>
      </c>
      <c r="B75" s="24" t="s">
        <v>19</v>
      </c>
      <c r="C75" s="24" t="s">
        <v>4121</v>
      </c>
      <c r="D75" s="26" t="s">
        <v>4217</v>
      </c>
      <c r="E75" s="26" t="s">
        <v>4218</v>
      </c>
      <c r="F75" s="24" t="s">
        <v>79</v>
      </c>
      <c r="G75" s="24" t="s">
        <v>72</v>
      </c>
      <c r="H75" s="25">
        <v>0.1</v>
      </c>
      <c r="I75" s="28"/>
      <c r="J75" s="24"/>
      <c r="K75" s="28">
        <v>2</v>
      </c>
      <c r="L75" s="28"/>
      <c r="M75" s="28"/>
      <c r="N75" s="28"/>
      <c r="O75" s="28"/>
      <c r="P75" s="28"/>
      <c r="Q75" s="28">
        <v>1</v>
      </c>
      <c r="R75" s="15">
        <f t="shared" si="6"/>
        <v>0.497</v>
      </c>
    </row>
    <row r="76" spans="1:18">
      <c r="A76" s="24">
        <v>71</v>
      </c>
      <c r="B76" s="24" t="s">
        <v>19</v>
      </c>
      <c r="C76" s="24" t="s">
        <v>4121</v>
      </c>
      <c r="D76" s="24" t="s">
        <v>4219</v>
      </c>
      <c r="E76" s="26" t="s">
        <v>4220</v>
      </c>
      <c r="F76" s="24" t="s">
        <v>187</v>
      </c>
      <c r="G76" s="24" t="s">
        <v>255</v>
      </c>
      <c r="H76" s="25">
        <v>0.2</v>
      </c>
      <c r="I76" s="28"/>
      <c r="J76" s="24"/>
      <c r="K76" s="28">
        <v>2</v>
      </c>
      <c r="L76" s="28"/>
      <c r="M76" s="28"/>
      <c r="N76" s="28"/>
      <c r="O76" s="28"/>
      <c r="P76" s="28"/>
      <c r="Q76" s="28"/>
      <c r="R76" s="15">
        <f t="shared" si="6"/>
        <v>0.297</v>
      </c>
    </row>
    <row r="77" spans="1:18">
      <c r="A77" s="24">
        <v>72</v>
      </c>
      <c r="B77" s="24" t="s">
        <v>19</v>
      </c>
      <c r="C77" s="24" t="s">
        <v>4121</v>
      </c>
      <c r="D77" s="26" t="s">
        <v>4221</v>
      </c>
      <c r="E77" s="26" t="s">
        <v>4222</v>
      </c>
      <c r="F77" s="24" t="s">
        <v>100</v>
      </c>
      <c r="G77" s="24" t="s">
        <v>64</v>
      </c>
      <c r="H77" s="25">
        <v>2</v>
      </c>
      <c r="I77" s="28"/>
      <c r="J77" s="24"/>
      <c r="K77" s="28">
        <v>2</v>
      </c>
      <c r="L77" s="28"/>
      <c r="M77" s="28"/>
      <c r="N77" s="28">
        <v>4</v>
      </c>
      <c r="O77" s="28"/>
      <c r="P77" s="28"/>
      <c r="Q77" s="28">
        <v>1</v>
      </c>
      <c r="R77" s="15">
        <f t="shared" si="6"/>
        <v>0.557</v>
      </c>
    </row>
    <row r="78" spans="1:18">
      <c r="A78" s="24">
        <v>73</v>
      </c>
      <c r="B78" s="24" t="s">
        <v>19</v>
      </c>
      <c r="C78" s="24" t="s">
        <v>4121</v>
      </c>
      <c r="D78" s="26" t="s">
        <v>4223</v>
      </c>
      <c r="E78" s="26" t="s">
        <v>4224</v>
      </c>
      <c r="F78" s="24" t="s">
        <v>100</v>
      </c>
      <c r="G78" s="24" t="s">
        <v>133</v>
      </c>
      <c r="H78" s="25">
        <v>1.6</v>
      </c>
      <c r="I78" s="28">
        <v>200</v>
      </c>
      <c r="J78" s="24"/>
      <c r="K78" s="28">
        <v>2</v>
      </c>
      <c r="L78" s="28"/>
      <c r="M78" s="28"/>
      <c r="N78" s="28">
        <v>4</v>
      </c>
      <c r="O78" s="28"/>
      <c r="P78" s="28"/>
      <c r="Q78" s="28">
        <v>1</v>
      </c>
      <c r="R78" s="15">
        <f t="shared" si="6"/>
        <v>3.457</v>
      </c>
    </row>
    <row r="79" spans="1:18">
      <c r="A79" s="24">
        <v>74</v>
      </c>
      <c r="B79" s="24" t="s">
        <v>19</v>
      </c>
      <c r="C79" s="24" t="s">
        <v>4121</v>
      </c>
      <c r="D79" s="26" t="s">
        <v>4223</v>
      </c>
      <c r="E79" s="26" t="s">
        <v>4224</v>
      </c>
      <c r="F79" s="24" t="s">
        <v>64</v>
      </c>
      <c r="G79" s="24" t="s">
        <v>346</v>
      </c>
      <c r="H79" s="25">
        <v>1.2</v>
      </c>
      <c r="I79" s="28">
        <v>300</v>
      </c>
      <c r="J79" s="24"/>
      <c r="K79" s="28">
        <v>2</v>
      </c>
      <c r="L79" s="28"/>
      <c r="M79" s="28"/>
      <c r="N79" s="28"/>
      <c r="O79" s="28"/>
      <c r="P79" s="28"/>
      <c r="Q79" s="28"/>
      <c r="R79" s="15">
        <f t="shared" si="6"/>
        <v>4.647</v>
      </c>
    </row>
    <row r="80" spans="1:18">
      <c r="A80" s="24">
        <v>75</v>
      </c>
      <c r="B80" s="24" t="s">
        <v>19</v>
      </c>
      <c r="C80" s="24" t="s">
        <v>4121</v>
      </c>
      <c r="D80" s="26" t="s">
        <v>4225</v>
      </c>
      <c r="E80" s="26" t="s">
        <v>4226</v>
      </c>
      <c r="F80" s="24" t="s">
        <v>100</v>
      </c>
      <c r="G80" s="24" t="s">
        <v>49</v>
      </c>
      <c r="H80" s="25">
        <v>2.2</v>
      </c>
      <c r="I80" s="28"/>
      <c r="J80" s="24"/>
      <c r="K80" s="28">
        <v>2</v>
      </c>
      <c r="L80" s="28"/>
      <c r="M80" s="28"/>
      <c r="N80" s="28">
        <v>4</v>
      </c>
      <c r="O80" s="28"/>
      <c r="P80" s="28"/>
      <c r="Q80" s="28">
        <v>1</v>
      </c>
      <c r="R80" s="15">
        <f t="shared" si="6"/>
        <v>0.557</v>
      </c>
    </row>
    <row r="81" spans="1:18">
      <c r="A81" s="24">
        <v>76</v>
      </c>
      <c r="B81" s="24" t="s">
        <v>19</v>
      </c>
      <c r="C81" s="24" t="s">
        <v>4121</v>
      </c>
      <c r="D81" s="26" t="s">
        <v>4227</v>
      </c>
      <c r="E81" s="26" t="s">
        <v>4228</v>
      </c>
      <c r="F81" s="24" t="s">
        <v>100</v>
      </c>
      <c r="G81" s="24" t="s">
        <v>187</v>
      </c>
      <c r="H81" s="25">
        <v>2.5</v>
      </c>
      <c r="I81" s="28"/>
      <c r="J81" s="24"/>
      <c r="K81" s="28">
        <v>2</v>
      </c>
      <c r="L81" s="28"/>
      <c r="M81" s="28"/>
      <c r="N81" s="28">
        <v>8</v>
      </c>
      <c r="O81" s="28"/>
      <c r="P81" s="28">
        <v>3</v>
      </c>
      <c r="Q81" s="28">
        <v>1</v>
      </c>
      <c r="R81" s="15">
        <f t="shared" si="6"/>
        <v>1.097</v>
      </c>
    </row>
    <row r="82" spans="1:18">
      <c r="A82" s="24">
        <v>77</v>
      </c>
      <c r="B82" s="24" t="s">
        <v>19</v>
      </c>
      <c r="C82" s="24" t="s">
        <v>4121</v>
      </c>
      <c r="D82" s="26" t="s">
        <v>4227</v>
      </c>
      <c r="E82" s="26" t="s">
        <v>4228</v>
      </c>
      <c r="F82" s="24" t="s">
        <v>144</v>
      </c>
      <c r="G82" s="24" t="s">
        <v>1356</v>
      </c>
      <c r="H82" s="25">
        <v>1.5</v>
      </c>
      <c r="I82" s="28">
        <v>830</v>
      </c>
      <c r="J82" s="24"/>
      <c r="K82" s="28">
        <v>2</v>
      </c>
      <c r="L82" s="28"/>
      <c r="M82" s="28"/>
      <c r="N82" s="28"/>
      <c r="O82" s="28"/>
      <c r="P82" s="28"/>
      <c r="Q82" s="28"/>
      <c r="R82" s="15">
        <f t="shared" si="6"/>
        <v>12.332</v>
      </c>
    </row>
    <row r="83" spans="1:18">
      <c r="A83" s="24">
        <v>78</v>
      </c>
      <c r="B83" s="24" t="s">
        <v>19</v>
      </c>
      <c r="C83" s="24" t="s">
        <v>4121</v>
      </c>
      <c r="D83" s="26" t="s">
        <v>4229</v>
      </c>
      <c r="E83" s="26" t="s">
        <v>4230</v>
      </c>
      <c r="F83" s="24" t="s">
        <v>100</v>
      </c>
      <c r="G83" s="24" t="s">
        <v>49</v>
      </c>
      <c r="H83" s="25">
        <v>2.2</v>
      </c>
      <c r="I83" s="28"/>
      <c r="J83" s="24"/>
      <c r="K83" s="28"/>
      <c r="L83" s="28"/>
      <c r="M83" s="28"/>
      <c r="N83" s="28">
        <v>4</v>
      </c>
      <c r="O83" s="28"/>
      <c r="P83" s="28"/>
      <c r="Q83" s="28">
        <v>2</v>
      </c>
      <c r="R83" s="15">
        <f t="shared" si="6"/>
        <v>0.46</v>
      </c>
    </row>
    <row r="84" spans="1:18">
      <c r="A84" s="24">
        <v>79</v>
      </c>
      <c r="B84" s="24" t="s">
        <v>19</v>
      </c>
      <c r="C84" s="24" t="s">
        <v>4121</v>
      </c>
      <c r="D84" s="26" t="s">
        <v>4231</v>
      </c>
      <c r="E84" s="26" t="s">
        <v>4232</v>
      </c>
      <c r="F84" s="24" t="s">
        <v>100</v>
      </c>
      <c r="G84" s="24" t="s">
        <v>82</v>
      </c>
      <c r="H84" s="25">
        <v>0.5</v>
      </c>
      <c r="I84" s="28"/>
      <c r="J84" s="24"/>
      <c r="K84" s="28">
        <v>4</v>
      </c>
      <c r="L84" s="28"/>
      <c r="M84" s="28"/>
      <c r="N84" s="28"/>
      <c r="O84" s="28"/>
      <c r="P84" s="28"/>
      <c r="Q84" s="28">
        <v>1</v>
      </c>
      <c r="R84" s="15">
        <f t="shared" si="6"/>
        <v>0.794</v>
      </c>
    </row>
    <row r="85" spans="1:18">
      <c r="A85" s="24">
        <v>80</v>
      </c>
      <c r="B85" s="24" t="s">
        <v>19</v>
      </c>
      <c r="C85" s="24" t="s">
        <v>4121</v>
      </c>
      <c r="D85" s="26" t="s">
        <v>4233</v>
      </c>
      <c r="E85" s="26" t="s">
        <v>4234</v>
      </c>
      <c r="F85" s="24" t="s">
        <v>100</v>
      </c>
      <c r="G85" s="24" t="s">
        <v>996</v>
      </c>
      <c r="H85" s="25">
        <v>2.9</v>
      </c>
      <c r="I85" s="28"/>
      <c r="J85" s="24"/>
      <c r="K85" s="28"/>
      <c r="L85" s="28"/>
      <c r="M85" s="28"/>
      <c r="N85" s="28">
        <v>4</v>
      </c>
      <c r="O85" s="28"/>
      <c r="P85" s="28">
        <v>2</v>
      </c>
      <c r="Q85" s="28">
        <v>2</v>
      </c>
      <c r="R85" s="15">
        <f t="shared" si="6"/>
        <v>0.78</v>
      </c>
    </row>
    <row r="86" spans="1:18">
      <c r="A86" s="24">
        <v>81</v>
      </c>
      <c r="B86" s="24" t="s">
        <v>19</v>
      </c>
      <c r="C86" s="24" t="s">
        <v>4121</v>
      </c>
      <c r="D86" s="26" t="s">
        <v>4235</v>
      </c>
      <c r="E86" s="26" t="s">
        <v>4236</v>
      </c>
      <c r="F86" s="24" t="s">
        <v>100</v>
      </c>
      <c r="G86" s="24" t="s">
        <v>79</v>
      </c>
      <c r="H86" s="25">
        <v>0.9</v>
      </c>
      <c r="I86" s="28"/>
      <c r="J86" s="24"/>
      <c r="K86" s="28">
        <v>3</v>
      </c>
      <c r="L86" s="28"/>
      <c r="M86" s="28"/>
      <c r="N86" s="28">
        <v>4</v>
      </c>
      <c r="O86" s="28"/>
      <c r="P86" s="28"/>
      <c r="Q86" s="28">
        <v>1</v>
      </c>
      <c r="R86" s="15">
        <f t="shared" si="6"/>
        <v>0.7055</v>
      </c>
    </row>
    <row r="87" spans="1:18">
      <c r="A87" s="24">
        <v>82</v>
      </c>
      <c r="B87" s="24" t="s">
        <v>19</v>
      </c>
      <c r="C87" s="24" t="s">
        <v>4121</v>
      </c>
      <c r="D87" s="26" t="s">
        <v>4235</v>
      </c>
      <c r="E87" s="26" t="s">
        <v>4236</v>
      </c>
      <c r="F87" s="24" t="s">
        <v>124</v>
      </c>
      <c r="G87" s="24" t="s">
        <v>1340</v>
      </c>
      <c r="H87" s="25">
        <v>0.1</v>
      </c>
      <c r="I87" s="28"/>
      <c r="J87" s="24"/>
      <c r="K87" s="28">
        <v>4</v>
      </c>
      <c r="L87" s="28"/>
      <c r="M87" s="28"/>
      <c r="N87" s="28"/>
      <c r="O87" s="28"/>
      <c r="P87" s="28"/>
      <c r="Q87" s="28"/>
      <c r="R87" s="15">
        <f t="shared" si="6"/>
        <v>0.594</v>
      </c>
    </row>
    <row r="88" spans="1:18">
      <c r="A88" s="24">
        <v>83</v>
      </c>
      <c r="B88" s="24" t="s">
        <v>19</v>
      </c>
      <c r="C88" s="24" t="s">
        <v>4121</v>
      </c>
      <c r="D88" s="26" t="s">
        <v>4237</v>
      </c>
      <c r="E88" s="26" t="s">
        <v>4238</v>
      </c>
      <c r="F88" s="24" t="s">
        <v>100</v>
      </c>
      <c r="G88" s="24" t="s">
        <v>112</v>
      </c>
      <c r="H88" s="25">
        <v>0.6</v>
      </c>
      <c r="I88" s="28">
        <v>150</v>
      </c>
      <c r="J88" s="24"/>
      <c r="K88" s="28">
        <v>6</v>
      </c>
      <c r="L88" s="28"/>
      <c r="M88" s="28"/>
      <c r="N88" s="28">
        <v>4</v>
      </c>
      <c r="O88" s="28"/>
      <c r="P88" s="28"/>
      <c r="Q88" s="28">
        <v>1</v>
      </c>
      <c r="R88" s="15">
        <f t="shared" si="6"/>
        <v>3.326</v>
      </c>
    </row>
    <row r="89" spans="1:18">
      <c r="A89" s="24">
        <v>84</v>
      </c>
      <c r="B89" s="24" t="s">
        <v>19</v>
      </c>
      <c r="C89" s="24" t="s">
        <v>4121</v>
      </c>
      <c r="D89" s="26" t="s">
        <v>4239</v>
      </c>
      <c r="E89" s="26" t="s">
        <v>4240</v>
      </c>
      <c r="F89" s="24" t="s">
        <v>100</v>
      </c>
      <c r="G89" s="24" t="s">
        <v>192</v>
      </c>
      <c r="H89" s="25">
        <v>0.8</v>
      </c>
      <c r="I89" s="28"/>
      <c r="J89" s="24"/>
      <c r="K89" s="28">
        <v>3</v>
      </c>
      <c r="L89" s="28"/>
      <c r="M89" s="28"/>
      <c r="N89" s="28">
        <v>4</v>
      </c>
      <c r="O89" s="28"/>
      <c r="P89" s="28"/>
      <c r="Q89" s="28">
        <v>1</v>
      </c>
      <c r="R89" s="15">
        <f t="shared" si="6"/>
        <v>0.7055</v>
      </c>
    </row>
    <row r="90" spans="1:18">
      <c r="A90" s="24">
        <v>85</v>
      </c>
      <c r="B90" s="24" t="s">
        <v>19</v>
      </c>
      <c r="C90" s="24" t="s">
        <v>4121</v>
      </c>
      <c r="D90" s="26" t="s">
        <v>4241</v>
      </c>
      <c r="E90" s="26" t="s">
        <v>4242</v>
      </c>
      <c r="F90" s="24" t="s">
        <v>100</v>
      </c>
      <c r="G90" s="24" t="s">
        <v>65</v>
      </c>
      <c r="H90" s="25">
        <v>2.6</v>
      </c>
      <c r="I90" s="28">
        <v>100</v>
      </c>
      <c r="J90" s="24"/>
      <c r="K90" s="28"/>
      <c r="L90" s="28"/>
      <c r="M90" s="28"/>
      <c r="N90" s="28">
        <v>4</v>
      </c>
      <c r="O90" s="28"/>
      <c r="P90" s="28">
        <v>1</v>
      </c>
      <c r="Q90" s="28">
        <v>1</v>
      </c>
      <c r="R90" s="15">
        <f t="shared" si="6"/>
        <v>1.87</v>
      </c>
    </row>
    <row r="91" spans="1:18">
      <c r="A91" s="24">
        <v>86</v>
      </c>
      <c r="B91" s="24" t="s">
        <v>19</v>
      </c>
      <c r="C91" s="24" t="s">
        <v>4121</v>
      </c>
      <c r="D91" s="26" t="s">
        <v>4243</v>
      </c>
      <c r="E91" s="26" t="s">
        <v>4244</v>
      </c>
      <c r="F91" s="24" t="s">
        <v>100</v>
      </c>
      <c r="G91" s="24" t="s">
        <v>186</v>
      </c>
      <c r="H91" s="25">
        <v>0.7</v>
      </c>
      <c r="I91" s="28"/>
      <c r="J91" s="24"/>
      <c r="K91" s="28">
        <v>4</v>
      </c>
      <c r="L91" s="28"/>
      <c r="M91" s="28"/>
      <c r="N91" s="28">
        <v>4</v>
      </c>
      <c r="O91" s="28"/>
      <c r="P91" s="28">
        <v>1</v>
      </c>
      <c r="Q91" s="28">
        <v>1</v>
      </c>
      <c r="R91" s="15">
        <f t="shared" si="6"/>
        <v>1.014</v>
      </c>
    </row>
    <row r="92" spans="1:18">
      <c r="A92" s="24">
        <v>87</v>
      </c>
      <c r="B92" s="24" t="s">
        <v>19</v>
      </c>
      <c r="C92" s="24" t="s">
        <v>4121</v>
      </c>
      <c r="D92" s="26" t="s">
        <v>4243</v>
      </c>
      <c r="E92" s="26" t="s">
        <v>4244</v>
      </c>
      <c r="F92" s="24" t="s">
        <v>186</v>
      </c>
      <c r="G92" s="24" t="s">
        <v>258</v>
      </c>
      <c r="H92" s="25">
        <v>0.4</v>
      </c>
      <c r="I92" s="28"/>
      <c r="J92" s="24"/>
      <c r="K92" s="28">
        <v>2</v>
      </c>
      <c r="L92" s="28"/>
      <c r="M92" s="28"/>
      <c r="N92" s="28">
        <v>4</v>
      </c>
      <c r="O92" s="28"/>
      <c r="P92" s="28"/>
      <c r="Q92" s="28">
        <v>2</v>
      </c>
      <c r="R92" s="15">
        <f t="shared" si="6"/>
        <v>0.757</v>
      </c>
    </row>
    <row r="93" spans="1:18">
      <c r="A93" s="24">
        <v>88</v>
      </c>
      <c r="B93" s="24" t="s">
        <v>19</v>
      </c>
      <c r="C93" s="24" t="s">
        <v>4121</v>
      </c>
      <c r="D93" s="26" t="s">
        <v>4245</v>
      </c>
      <c r="E93" s="26" t="s">
        <v>4246</v>
      </c>
      <c r="F93" s="24" t="s">
        <v>100</v>
      </c>
      <c r="G93" s="24" t="s">
        <v>53</v>
      </c>
      <c r="H93" s="25">
        <v>0.1</v>
      </c>
      <c r="I93" s="28"/>
      <c r="J93" s="24"/>
      <c r="K93" s="28">
        <v>1</v>
      </c>
      <c r="L93" s="28"/>
      <c r="M93" s="28"/>
      <c r="N93" s="28">
        <v>4</v>
      </c>
      <c r="O93" s="28"/>
      <c r="P93" s="28"/>
      <c r="Q93" s="28">
        <v>1</v>
      </c>
      <c r="R93" s="15">
        <f t="shared" si="6"/>
        <v>0.4085</v>
      </c>
    </row>
    <row r="94" spans="1:18">
      <c r="A94" s="24">
        <v>89</v>
      </c>
      <c r="B94" s="24" t="s">
        <v>19</v>
      </c>
      <c r="C94" s="24" t="s">
        <v>4121</v>
      </c>
      <c r="D94" s="26" t="s">
        <v>4245</v>
      </c>
      <c r="E94" s="26" t="s">
        <v>4246</v>
      </c>
      <c r="F94" s="24" t="s">
        <v>72</v>
      </c>
      <c r="G94" s="24" t="s">
        <v>207</v>
      </c>
      <c r="H94" s="25">
        <v>0.7</v>
      </c>
      <c r="I94" s="28"/>
      <c r="J94" s="24"/>
      <c r="K94" s="28">
        <v>6</v>
      </c>
      <c r="L94" s="28"/>
      <c r="M94" s="28"/>
      <c r="N94" s="28">
        <v>4</v>
      </c>
      <c r="O94" s="28"/>
      <c r="P94" s="28"/>
      <c r="Q94" s="28">
        <v>1</v>
      </c>
      <c r="R94" s="15">
        <f t="shared" si="6"/>
        <v>1.151</v>
      </c>
    </row>
    <row r="95" spans="1:18">
      <c r="A95" s="24">
        <v>90</v>
      </c>
      <c r="B95" s="24" t="s">
        <v>19</v>
      </c>
      <c r="C95" s="24" t="s">
        <v>4121</v>
      </c>
      <c r="D95" s="26" t="s">
        <v>4245</v>
      </c>
      <c r="E95" s="26" t="s">
        <v>4246</v>
      </c>
      <c r="F95" s="24" t="s">
        <v>64</v>
      </c>
      <c r="G95" s="24" t="s">
        <v>278</v>
      </c>
      <c r="H95" s="25">
        <v>1.5</v>
      </c>
      <c r="I95" s="28"/>
      <c r="J95" s="24"/>
      <c r="K95" s="28">
        <v>2</v>
      </c>
      <c r="L95" s="28"/>
      <c r="M95" s="28"/>
      <c r="N95" s="28">
        <v>4</v>
      </c>
      <c r="O95" s="28"/>
      <c r="P95" s="28">
        <v>1</v>
      </c>
      <c r="Q95" s="28">
        <v>1</v>
      </c>
      <c r="R95" s="15">
        <f t="shared" si="6"/>
        <v>0.717</v>
      </c>
    </row>
    <row r="96" spans="1:18">
      <c r="A96" s="24">
        <v>91</v>
      </c>
      <c r="B96" s="24" t="s">
        <v>19</v>
      </c>
      <c r="C96" s="24" t="s">
        <v>4121</v>
      </c>
      <c r="D96" s="26" t="s">
        <v>4247</v>
      </c>
      <c r="E96" s="26" t="s">
        <v>4248</v>
      </c>
      <c r="F96" s="24" t="s">
        <v>100</v>
      </c>
      <c r="G96" s="24" t="s">
        <v>128</v>
      </c>
      <c r="H96" s="25">
        <v>1.8</v>
      </c>
      <c r="I96" s="28">
        <v>200</v>
      </c>
      <c r="J96" s="24"/>
      <c r="K96" s="28"/>
      <c r="L96" s="28"/>
      <c r="M96" s="28"/>
      <c r="N96" s="28">
        <v>4</v>
      </c>
      <c r="O96" s="28"/>
      <c r="P96" s="28">
        <v>1</v>
      </c>
      <c r="Q96" s="28">
        <v>1</v>
      </c>
      <c r="R96" s="15">
        <f t="shared" si="6"/>
        <v>3.32</v>
      </c>
    </row>
    <row r="97" spans="1:18">
      <c r="A97" s="24">
        <v>92</v>
      </c>
      <c r="B97" s="24" t="s">
        <v>19</v>
      </c>
      <c r="C97" s="24" t="s">
        <v>4121</v>
      </c>
      <c r="D97" s="26" t="s">
        <v>4247</v>
      </c>
      <c r="E97" s="26" t="s">
        <v>4248</v>
      </c>
      <c r="F97" s="24" t="s">
        <v>49</v>
      </c>
      <c r="G97" s="24" t="s">
        <v>189</v>
      </c>
      <c r="H97" s="25">
        <v>2.3</v>
      </c>
      <c r="I97" s="28"/>
      <c r="J97" s="24"/>
      <c r="K97" s="28"/>
      <c r="L97" s="28"/>
      <c r="M97" s="28"/>
      <c r="N97" s="28">
        <v>4</v>
      </c>
      <c r="O97" s="28"/>
      <c r="P97" s="28">
        <v>2</v>
      </c>
      <c r="Q97" s="28">
        <v>1</v>
      </c>
      <c r="R97" s="15">
        <f t="shared" si="6"/>
        <v>0.58</v>
      </c>
    </row>
    <row r="98" spans="1:18">
      <c r="A98" s="24">
        <v>93</v>
      </c>
      <c r="B98" s="24" t="s">
        <v>19</v>
      </c>
      <c r="C98" s="24" t="s">
        <v>4121</v>
      </c>
      <c r="D98" s="26" t="s">
        <v>4249</v>
      </c>
      <c r="E98" s="26" t="s">
        <v>4250</v>
      </c>
      <c r="F98" s="24" t="s">
        <v>100</v>
      </c>
      <c r="G98" s="24" t="s">
        <v>635</v>
      </c>
      <c r="H98" s="25">
        <v>2.1</v>
      </c>
      <c r="I98" s="28"/>
      <c r="J98" s="24"/>
      <c r="K98" s="28"/>
      <c r="L98" s="28">
        <v>10</v>
      </c>
      <c r="M98" s="28"/>
      <c r="N98" s="28">
        <v>4</v>
      </c>
      <c r="O98" s="28"/>
      <c r="P98" s="28"/>
      <c r="Q98" s="28">
        <v>1</v>
      </c>
      <c r="R98" s="15">
        <f t="shared" si="6"/>
        <v>0.266</v>
      </c>
    </row>
    <row r="99" spans="1:18">
      <c r="A99" s="24">
        <v>94</v>
      </c>
      <c r="B99" s="24" t="s">
        <v>19</v>
      </c>
      <c r="C99" s="24" t="s">
        <v>4121</v>
      </c>
      <c r="D99" s="26" t="s">
        <v>4249</v>
      </c>
      <c r="E99" s="26" t="s">
        <v>4250</v>
      </c>
      <c r="F99" s="24" t="s">
        <v>263</v>
      </c>
      <c r="G99" s="24" t="s">
        <v>771</v>
      </c>
      <c r="H99" s="25">
        <v>2.2</v>
      </c>
      <c r="I99" s="28">
        <v>750</v>
      </c>
      <c r="J99" s="24"/>
      <c r="K99" s="28"/>
      <c r="L99" s="28"/>
      <c r="M99" s="28"/>
      <c r="N99" s="28"/>
      <c r="O99" s="28"/>
      <c r="P99" s="28">
        <v>1</v>
      </c>
      <c r="Q99" s="28"/>
      <c r="R99" s="15">
        <f t="shared" si="6"/>
        <v>11.035</v>
      </c>
    </row>
    <row r="100" spans="1:18">
      <c r="A100" s="24">
        <v>95</v>
      </c>
      <c r="B100" s="24" t="s">
        <v>19</v>
      </c>
      <c r="C100" s="24" t="s">
        <v>4121</v>
      </c>
      <c r="D100" s="26" t="s">
        <v>4249</v>
      </c>
      <c r="E100" s="26" t="s">
        <v>4250</v>
      </c>
      <c r="F100" s="24" t="s">
        <v>270</v>
      </c>
      <c r="G100" s="24" t="s">
        <v>1386</v>
      </c>
      <c r="H100" s="25">
        <v>2.7</v>
      </c>
      <c r="I100" s="28">
        <v>300</v>
      </c>
      <c r="J100" s="24"/>
      <c r="K100" s="28"/>
      <c r="L100" s="28"/>
      <c r="M100" s="28"/>
      <c r="N100" s="28">
        <v>4</v>
      </c>
      <c r="O100" s="28"/>
      <c r="P100" s="28">
        <v>1</v>
      </c>
      <c r="Q100" s="28"/>
      <c r="R100" s="15">
        <f t="shared" si="6"/>
        <v>4.57</v>
      </c>
    </row>
    <row r="101" spans="1:18">
      <c r="A101" s="24">
        <v>96</v>
      </c>
      <c r="B101" s="24" t="s">
        <v>19</v>
      </c>
      <c r="C101" s="24" t="s">
        <v>4121</v>
      </c>
      <c r="D101" s="26" t="s">
        <v>4251</v>
      </c>
      <c r="E101" s="26" t="s">
        <v>4252</v>
      </c>
      <c r="F101" s="24" t="s">
        <v>100</v>
      </c>
      <c r="G101" s="24" t="s">
        <v>60</v>
      </c>
      <c r="H101" s="25">
        <v>0.3</v>
      </c>
      <c r="I101" s="28">
        <v>280</v>
      </c>
      <c r="J101" s="24"/>
      <c r="K101" s="28">
        <v>4</v>
      </c>
      <c r="L101" s="28"/>
      <c r="M101" s="28"/>
      <c r="N101" s="28">
        <v>4</v>
      </c>
      <c r="O101" s="28"/>
      <c r="P101" s="28"/>
      <c r="Q101" s="28">
        <v>1</v>
      </c>
      <c r="R101" s="15">
        <f t="shared" si="6"/>
        <v>4.914</v>
      </c>
    </row>
    <row r="102" spans="1:18">
      <c r="A102" s="24">
        <v>97</v>
      </c>
      <c r="B102" s="24" t="s">
        <v>19</v>
      </c>
      <c r="C102" s="24" t="s">
        <v>4121</v>
      </c>
      <c r="D102" s="26" t="s">
        <v>4253</v>
      </c>
      <c r="E102" s="26" t="s">
        <v>4254</v>
      </c>
      <c r="F102" s="24" t="s">
        <v>100</v>
      </c>
      <c r="G102" s="24" t="s">
        <v>83</v>
      </c>
      <c r="H102" s="25">
        <v>1.4</v>
      </c>
      <c r="I102" s="28"/>
      <c r="J102" s="24"/>
      <c r="K102" s="28">
        <v>2</v>
      </c>
      <c r="L102" s="28"/>
      <c r="M102" s="28"/>
      <c r="N102" s="28">
        <v>4</v>
      </c>
      <c r="O102" s="28"/>
      <c r="P102" s="28">
        <v>1</v>
      </c>
      <c r="Q102" s="28">
        <v>1</v>
      </c>
      <c r="R102" s="15">
        <f t="shared" si="6"/>
        <v>0.717</v>
      </c>
    </row>
    <row r="103" spans="1:18">
      <c r="A103" s="24">
        <v>98</v>
      </c>
      <c r="B103" s="24" t="s">
        <v>19</v>
      </c>
      <c r="C103" s="24" t="s">
        <v>4121</v>
      </c>
      <c r="D103" s="26" t="s">
        <v>4253</v>
      </c>
      <c r="E103" s="26" t="s">
        <v>4254</v>
      </c>
      <c r="F103" s="24" t="s">
        <v>207</v>
      </c>
      <c r="G103" s="24" t="s">
        <v>176</v>
      </c>
      <c r="H103" s="25">
        <v>2.4</v>
      </c>
      <c r="I103" s="28">
        <v>460</v>
      </c>
      <c r="J103" s="24"/>
      <c r="K103" s="28">
        <v>2</v>
      </c>
      <c r="L103" s="28"/>
      <c r="M103" s="28"/>
      <c r="N103" s="28">
        <v>4</v>
      </c>
      <c r="O103" s="28"/>
      <c r="P103" s="28">
        <v>1</v>
      </c>
      <c r="Q103" s="28"/>
      <c r="R103" s="15">
        <f t="shared" ref="R103:R134" si="7">J103*0.4461+K103*0.1485+L103*0.15*0.004+I103*0.0145+M103*0.145+N103*0.015+O103*0.01+P103*0.16+Q103*0.2</f>
        <v>7.187</v>
      </c>
    </row>
    <row r="104" spans="1:18">
      <c r="A104" s="24">
        <v>99</v>
      </c>
      <c r="B104" s="24" t="s">
        <v>19</v>
      </c>
      <c r="C104" s="24" t="s">
        <v>4121</v>
      </c>
      <c r="D104" s="26" t="s">
        <v>4255</v>
      </c>
      <c r="E104" s="26" t="s">
        <v>4256</v>
      </c>
      <c r="F104" s="24" t="s">
        <v>100</v>
      </c>
      <c r="G104" s="24" t="s">
        <v>49</v>
      </c>
      <c r="H104" s="25">
        <v>2.2</v>
      </c>
      <c r="I104" s="28">
        <v>250</v>
      </c>
      <c r="J104" s="24"/>
      <c r="K104" s="28">
        <v>2</v>
      </c>
      <c r="L104" s="28"/>
      <c r="M104" s="28"/>
      <c r="N104" s="28">
        <v>4</v>
      </c>
      <c r="O104" s="28"/>
      <c r="P104" s="28">
        <v>1</v>
      </c>
      <c r="Q104" s="28">
        <v>1</v>
      </c>
      <c r="R104" s="15">
        <f t="shared" si="7"/>
        <v>4.342</v>
      </c>
    </row>
    <row r="105" spans="1:18">
      <c r="A105" s="24">
        <v>100</v>
      </c>
      <c r="B105" s="24" t="s">
        <v>19</v>
      </c>
      <c r="C105" s="24" t="s">
        <v>4121</v>
      </c>
      <c r="D105" s="26" t="s">
        <v>4255</v>
      </c>
      <c r="E105" s="26" t="s">
        <v>4256</v>
      </c>
      <c r="F105" s="24" t="s">
        <v>65</v>
      </c>
      <c r="G105" s="24" t="s">
        <v>647</v>
      </c>
      <c r="H105" s="25">
        <v>2.1</v>
      </c>
      <c r="I105" s="28">
        <v>1200</v>
      </c>
      <c r="J105" s="24"/>
      <c r="K105" s="28">
        <v>2</v>
      </c>
      <c r="L105" s="28"/>
      <c r="M105" s="28"/>
      <c r="N105" s="28"/>
      <c r="O105" s="28"/>
      <c r="P105" s="28"/>
      <c r="Q105" s="28"/>
      <c r="R105" s="15">
        <f t="shared" si="7"/>
        <v>17.697</v>
      </c>
    </row>
    <row r="106" spans="1:18">
      <c r="A106" s="24">
        <v>101</v>
      </c>
      <c r="B106" s="24" t="s">
        <v>19</v>
      </c>
      <c r="C106" s="24" t="s">
        <v>4121</v>
      </c>
      <c r="D106" s="26" t="s">
        <v>4257</v>
      </c>
      <c r="E106" s="26" t="s">
        <v>4258</v>
      </c>
      <c r="F106" s="24" t="s">
        <v>100</v>
      </c>
      <c r="G106" s="24" t="s">
        <v>64</v>
      </c>
      <c r="H106" s="25">
        <v>2</v>
      </c>
      <c r="I106" s="28"/>
      <c r="J106" s="24"/>
      <c r="K106" s="28">
        <v>2</v>
      </c>
      <c r="L106" s="28"/>
      <c r="M106" s="28"/>
      <c r="N106" s="28">
        <v>4</v>
      </c>
      <c r="O106" s="28"/>
      <c r="P106" s="28">
        <v>1</v>
      </c>
      <c r="Q106" s="28">
        <v>1</v>
      </c>
      <c r="R106" s="15">
        <f t="shared" si="7"/>
        <v>0.717</v>
      </c>
    </row>
    <row r="107" spans="1:18">
      <c r="A107" s="24">
        <v>102</v>
      </c>
      <c r="B107" s="24" t="s">
        <v>19</v>
      </c>
      <c r="C107" s="24" t="s">
        <v>4121</v>
      </c>
      <c r="D107" s="26" t="s">
        <v>4257</v>
      </c>
      <c r="E107" s="26" t="s">
        <v>4258</v>
      </c>
      <c r="F107" s="24" t="s">
        <v>618</v>
      </c>
      <c r="G107" s="24" t="s">
        <v>151</v>
      </c>
      <c r="H107" s="25">
        <v>2.5</v>
      </c>
      <c r="I107" s="28"/>
      <c r="J107" s="24"/>
      <c r="K107" s="28">
        <v>2</v>
      </c>
      <c r="L107" s="28">
        <v>10</v>
      </c>
      <c r="M107" s="28"/>
      <c r="N107" s="28">
        <v>4</v>
      </c>
      <c r="O107" s="28"/>
      <c r="P107" s="28"/>
      <c r="Q107" s="28"/>
      <c r="R107" s="15">
        <f t="shared" si="7"/>
        <v>0.363</v>
      </c>
    </row>
    <row r="108" spans="1:18">
      <c r="A108" s="24">
        <v>103</v>
      </c>
      <c r="B108" s="24" t="s">
        <v>19</v>
      </c>
      <c r="C108" s="24" t="s">
        <v>4121</v>
      </c>
      <c r="D108" s="26" t="s">
        <v>4257</v>
      </c>
      <c r="E108" s="26" t="s">
        <v>4258</v>
      </c>
      <c r="F108" s="24" t="s">
        <v>2518</v>
      </c>
      <c r="G108" s="24" t="s">
        <v>4259</v>
      </c>
      <c r="H108" s="25">
        <v>1.8</v>
      </c>
      <c r="I108" s="28"/>
      <c r="J108" s="24"/>
      <c r="K108" s="28">
        <v>2</v>
      </c>
      <c r="L108" s="28"/>
      <c r="M108" s="28"/>
      <c r="N108" s="28">
        <v>4</v>
      </c>
      <c r="O108" s="28"/>
      <c r="P108" s="28"/>
      <c r="Q108" s="28">
        <v>1</v>
      </c>
      <c r="R108" s="15">
        <f t="shared" si="7"/>
        <v>0.557</v>
      </c>
    </row>
    <row r="109" spans="1:18">
      <c r="A109" s="24">
        <v>104</v>
      </c>
      <c r="B109" s="24" t="s">
        <v>19</v>
      </c>
      <c r="C109" s="24" t="s">
        <v>4121</v>
      </c>
      <c r="D109" s="26" t="s">
        <v>4260</v>
      </c>
      <c r="E109" s="26" t="s">
        <v>4261</v>
      </c>
      <c r="F109" s="24" t="s">
        <v>100</v>
      </c>
      <c r="G109" s="24" t="s">
        <v>618</v>
      </c>
      <c r="H109" s="25">
        <v>2.4</v>
      </c>
      <c r="I109" s="28"/>
      <c r="J109" s="24"/>
      <c r="K109" s="28">
        <v>2</v>
      </c>
      <c r="L109" s="28">
        <v>25</v>
      </c>
      <c r="M109" s="28"/>
      <c r="N109" s="28">
        <v>4</v>
      </c>
      <c r="O109" s="28"/>
      <c r="P109" s="28">
        <v>2</v>
      </c>
      <c r="Q109" s="28"/>
      <c r="R109" s="15">
        <f t="shared" si="7"/>
        <v>0.692</v>
      </c>
    </row>
    <row r="110" spans="1:18">
      <c r="A110" s="24">
        <v>105</v>
      </c>
      <c r="B110" s="24" t="s">
        <v>19</v>
      </c>
      <c r="C110" s="24" t="s">
        <v>4121</v>
      </c>
      <c r="D110" s="26" t="s">
        <v>4262</v>
      </c>
      <c r="E110" s="26" t="s">
        <v>4263</v>
      </c>
      <c r="F110" s="24" t="s">
        <v>100</v>
      </c>
      <c r="G110" s="24" t="s">
        <v>83</v>
      </c>
      <c r="H110" s="25">
        <v>1.4</v>
      </c>
      <c r="I110" s="28"/>
      <c r="J110" s="24"/>
      <c r="K110" s="28">
        <v>2</v>
      </c>
      <c r="L110" s="28"/>
      <c r="M110" s="28"/>
      <c r="N110" s="28">
        <v>4</v>
      </c>
      <c r="O110" s="28"/>
      <c r="P110" s="28"/>
      <c r="Q110" s="28">
        <v>1</v>
      </c>
      <c r="R110" s="15">
        <f t="shared" si="7"/>
        <v>0.557</v>
      </c>
    </row>
    <row r="111" spans="1:18">
      <c r="A111" s="24">
        <v>106</v>
      </c>
      <c r="B111" s="24" t="s">
        <v>19</v>
      </c>
      <c r="C111" s="24" t="s">
        <v>4121</v>
      </c>
      <c r="D111" s="26" t="s">
        <v>4262</v>
      </c>
      <c r="E111" s="26" t="s">
        <v>4263</v>
      </c>
      <c r="F111" s="24" t="s">
        <v>83</v>
      </c>
      <c r="G111" s="24" t="s">
        <v>4264</v>
      </c>
      <c r="H111" s="25">
        <v>1.8</v>
      </c>
      <c r="I111" s="28"/>
      <c r="J111" s="24"/>
      <c r="K111" s="28">
        <v>2</v>
      </c>
      <c r="L111" s="28"/>
      <c r="M111" s="28"/>
      <c r="N111" s="28">
        <v>4</v>
      </c>
      <c r="O111" s="28"/>
      <c r="P111" s="28">
        <v>2</v>
      </c>
      <c r="Q111" s="28">
        <v>2</v>
      </c>
      <c r="R111" s="15">
        <f t="shared" si="7"/>
        <v>1.077</v>
      </c>
    </row>
    <row r="112" spans="1:18">
      <c r="A112" s="24">
        <v>107</v>
      </c>
      <c r="B112" s="24" t="s">
        <v>19</v>
      </c>
      <c r="C112" s="24" t="s">
        <v>4121</v>
      </c>
      <c r="D112" s="26" t="s">
        <v>4262</v>
      </c>
      <c r="E112" s="26" t="s">
        <v>4263</v>
      </c>
      <c r="F112" s="24" t="s">
        <v>346</v>
      </c>
      <c r="G112" s="24" t="s">
        <v>2518</v>
      </c>
      <c r="H112" s="25">
        <v>2.4</v>
      </c>
      <c r="I112" s="28"/>
      <c r="J112" s="24"/>
      <c r="K112" s="28">
        <v>2</v>
      </c>
      <c r="L112" s="28"/>
      <c r="M112" s="28"/>
      <c r="N112" s="28">
        <v>4</v>
      </c>
      <c r="O112" s="28"/>
      <c r="P112" s="28"/>
      <c r="Q112" s="28">
        <v>1</v>
      </c>
      <c r="R112" s="15">
        <f t="shared" si="7"/>
        <v>0.557</v>
      </c>
    </row>
    <row r="113" spans="1:18">
      <c r="A113" s="24">
        <v>108</v>
      </c>
      <c r="B113" s="24" t="s">
        <v>19</v>
      </c>
      <c r="C113" s="24" t="s">
        <v>4121</v>
      </c>
      <c r="D113" s="26" t="s">
        <v>4262</v>
      </c>
      <c r="E113" s="26" t="s">
        <v>4263</v>
      </c>
      <c r="F113" s="24" t="s">
        <v>2518</v>
      </c>
      <c r="G113" s="24" t="s">
        <v>1243</v>
      </c>
      <c r="H113" s="25">
        <v>1.9</v>
      </c>
      <c r="I113" s="28"/>
      <c r="J113" s="24"/>
      <c r="K113" s="28">
        <v>2</v>
      </c>
      <c r="L113" s="28"/>
      <c r="M113" s="28"/>
      <c r="N113" s="28">
        <v>4</v>
      </c>
      <c r="O113" s="28"/>
      <c r="P113" s="28">
        <v>3</v>
      </c>
      <c r="Q113" s="28">
        <v>1</v>
      </c>
      <c r="R113" s="15">
        <f t="shared" si="7"/>
        <v>1.037</v>
      </c>
    </row>
    <row r="114" spans="1:18">
      <c r="A114" s="24">
        <v>109</v>
      </c>
      <c r="B114" s="24" t="s">
        <v>19</v>
      </c>
      <c r="C114" s="24" t="s">
        <v>4121</v>
      </c>
      <c r="D114" s="26" t="s">
        <v>4265</v>
      </c>
      <c r="E114" s="26" t="s">
        <v>4266</v>
      </c>
      <c r="F114" s="24" t="s">
        <v>100</v>
      </c>
      <c r="G114" s="24" t="s">
        <v>57</v>
      </c>
      <c r="H114" s="25">
        <v>1.3</v>
      </c>
      <c r="I114" s="28">
        <v>650</v>
      </c>
      <c r="J114" s="24"/>
      <c r="K114" s="28">
        <v>2</v>
      </c>
      <c r="L114" s="28"/>
      <c r="M114" s="28"/>
      <c r="N114" s="28"/>
      <c r="O114" s="28"/>
      <c r="P114" s="28"/>
      <c r="Q114" s="28">
        <v>1</v>
      </c>
      <c r="R114" s="15">
        <f t="shared" si="7"/>
        <v>9.922</v>
      </c>
    </row>
    <row r="115" spans="1:18">
      <c r="A115" s="24">
        <v>110</v>
      </c>
      <c r="B115" s="24" t="s">
        <v>19</v>
      </c>
      <c r="C115" s="24" t="s">
        <v>4121</v>
      </c>
      <c r="D115" s="24" t="s">
        <v>4267</v>
      </c>
      <c r="E115" s="24" t="s">
        <v>4268</v>
      </c>
      <c r="F115" s="24" t="s">
        <v>100</v>
      </c>
      <c r="G115" s="24" t="s">
        <v>635</v>
      </c>
      <c r="H115" s="25">
        <v>2.1</v>
      </c>
      <c r="I115" s="28">
        <v>540</v>
      </c>
      <c r="J115" s="24"/>
      <c r="K115" s="28">
        <v>2</v>
      </c>
      <c r="L115" s="28">
        <v>10</v>
      </c>
      <c r="M115" s="28"/>
      <c r="N115" s="28">
        <v>4</v>
      </c>
      <c r="O115" s="28"/>
      <c r="P115" s="28">
        <v>2</v>
      </c>
      <c r="Q115" s="28">
        <v>1</v>
      </c>
      <c r="R115" s="15">
        <f t="shared" si="7"/>
        <v>8.713</v>
      </c>
    </row>
    <row r="116" spans="1:18">
      <c r="A116" s="24">
        <v>111</v>
      </c>
      <c r="B116" s="24" t="s">
        <v>19</v>
      </c>
      <c r="C116" s="24" t="s">
        <v>4121</v>
      </c>
      <c r="D116" s="26" t="s">
        <v>4269</v>
      </c>
      <c r="E116" s="26" t="s">
        <v>4270</v>
      </c>
      <c r="F116" s="24" t="s">
        <v>57</v>
      </c>
      <c r="G116" s="24" t="s">
        <v>255</v>
      </c>
      <c r="H116" s="25">
        <v>1.4</v>
      </c>
      <c r="I116" s="28"/>
      <c r="J116" s="24"/>
      <c r="K116" s="28">
        <v>2</v>
      </c>
      <c r="L116" s="28"/>
      <c r="M116" s="28"/>
      <c r="N116" s="28">
        <v>4</v>
      </c>
      <c r="O116" s="28"/>
      <c r="P116" s="28">
        <v>1</v>
      </c>
      <c r="Q116" s="28"/>
      <c r="R116" s="15">
        <f t="shared" si="7"/>
        <v>0.517</v>
      </c>
    </row>
    <row r="117" spans="1:18">
      <c r="A117" s="24">
        <v>112</v>
      </c>
      <c r="B117" s="24" t="s">
        <v>19</v>
      </c>
      <c r="C117" s="24" t="s">
        <v>4121</v>
      </c>
      <c r="D117" s="26" t="s">
        <v>4271</v>
      </c>
      <c r="E117" s="26" t="s">
        <v>4272</v>
      </c>
      <c r="F117" s="24" t="s">
        <v>100</v>
      </c>
      <c r="G117" s="24" t="s">
        <v>128</v>
      </c>
      <c r="H117" s="25">
        <v>1.8</v>
      </c>
      <c r="I117" s="28">
        <v>450</v>
      </c>
      <c r="J117" s="24"/>
      <c r="K117" s="28">
        <v>2</v>
      </c>
      <c r="L117" s="28"/>
      <c r="M117" s="28"/>
      <c r="N117" s="28">
        <v>4</v>
      </c>
      <c r="O117" s="28"/>
      <c r="P117" s="28"/>
      <c r="Q117" s="28"/>
      <c r="R117" s="15">
        <f t="shared" si="7"/>
        <v>6.882</v>
      </c>
    </row>
    <row r="118" spans="1:18">
      <c r="A118" s="24">
        <v>113</v>
      </c>
      <c r="B118" s="24" t="s">
        <v>19</v>
      </c>
      <c r="C118" s="24" t="s">
        <v>4121</v>
      </c>
      <c r="D118" s="26" t="s">
        <v>4271</v>
      </c>
      <c r="E118" s="26" t="s">
        <v>4272</v>
      </c>
      <c r="F118" s="24" t="s">
        <v>65</v>
      </c>
      <c r="G118" s="24" t="s">
        <v>136</v>
      </c>
      <c r="H118" s="25">
        <v>1.1</v>
      </c>
      <c r="I118" s="28">
        <v>750</v>
      </c>
      <c r="J118" s="24"/>
      <c r="K118" s="28">
        <v>1</v>
      </c>
      <c r="L118" s="28">
        <v>10</v>
      </c>
      <c r="M118" s="28"/>
      <c r="N118" s="28"/>
      <c r="O118" s="28"/>
      <c r="P118" s="28"/>
      <c r="Q118" s="28"/>
      <c r="R118" s="15">
        <f t="shared" si="7"/>
        <v>11.0295</v>
      </c>
    </row>
    <row r="119" spans="1:18">
      <c r="A119" s="24">
        <v>114</v>
      </c>
      <c r="B119" s="24" t="s">
        <v>19</v>
      </c>
      <c r="C119" s="24" t="s">
        <v>4121</v>
      </c>
      <c r="D119" s="26" t="s">
        <v>4271</v>
      </c>
      <c r="E119" s="26" t="s">
        <v>4272</v>
      </c>
      <c r="F119" s="24" t="s">
        <v>211</v>
      </c>
      <c r="G119" s="24" t="s">
        <v>1397</v>
      </c>
      <c r="H119" s="25">
        <v>2.6</v>
      </c>
      <c r="I119" s="28">
        <v>1850</v>
      </c>
      <c r="J119" s="24"/>
      <c r="K119" s="28">
        <v>2</v>
      </c>
      <c r="L119" s="28"/>
      <c r="M119" s="28"/>
      <c r="N119" s="28">
        <v>4</v>
      </c>
      <c r="O119" s="28"/>
      <c r="P119" s="28"/>
      <c r="Q119" s="28">
        <v>1</v>
      </c>
      <c r="R119" s="15">
        <f t="shared" si="7"/>
        <v>27.382</v>
      </c>
    </row>
    <row r="120" spans="1:18">
      <c r="A120" s="24">
        <v>115</v>
      </c>
      <c r="B120" s="24" t="s">
        <v>19</v>
      </c>
      <c r="C120" s="24" t="s">
        <v>4121</v>
      </c>
      <c r="D120" s="26" t="s">
        <v>4273</v>
      </c>
      <c r="E120" s="26" t="s">
        <v>3715</v>
      </c>
      <c r="F120" s="24" t="s">
        <v>100</v>
      </c>
      <c r="G120" s="24" t="s">
        <v>207</v>
      </c>
      <c r="H120" s="25">
        <v>1.7</v>
      </c>
      <c r="I120" s="28"/>
      <c r="J120" s="24"/>
      <c r="K120" s="28">
        <v>2</v>
      </c>
      <c r="L120" s="28"/>
      <c r="M120" s="28"/>
      <c r="N120" s="28">
        <v>4</v>
      </c>
      <c r="O120" s="28"/>
      <c r="P120" s="28">
        <v>1</v>
      </c>
      <c r="Q120" s="28">
        <v>1</v>
      </c>
      <c r="R120" s="15">
        <f t="shared" si="7"/>
        <v>0.717</v>
      </c>
    </row>
    <row r="121" spans="1:18">
      <c r="A121" s="24">
        <v>116</v>
      </c>
      <c r="B121" s="24" t="s">
        <v>19</v>
      </c>
      <c r="C121" s="24" t="s">
        <v>4121</v>
      </c>
      <c r="D121" s="26" t="s">
        <v>4273</v>
      </c>
      <c r="E121" s="26" t="s">
        <v>3715</v>
      </c>
      <c r="F121" s="24" t="s">
        <v>64</v>
      </c>
      <c r="G121" s="24" t="s">
        <v>188</v>
      </c>
      <c r="H121" s="25">
        <v>2.4</v>
      </c>
      <c r="I121" s="28"/>
      <c r="J121" s="24"/>
      <c r="K121" s="28">
        <v>2</v>
      </c>
      <c r="L121" s="28"/>
      <c r="M121" s="28"/>
      <c r="N121" s="28"/>
      <c r="O121" s="28"/>
      <c r="P121" s="28">
        <v>2</v>
      </c>
      <c r="Q121" s="28"/>
      <c r="R121" s="15">
        <f t="shared" si="7"/>
        <v>0.617</v>
      </c>
    </row>
    <row r="122" spans="1:18">
      <c r="A122" s="24">
        <v>117</v>
      </c>
      <c r="B122" s="24" t="s">
        <v>19</v>
      </c>
      <c r="C122" s="24" t="s">
        <v>4121</v>
      </c>
      <c r="D122" s="26" t="s">
        <v>4274</v>
      </c>
      <c r="E122" s="26" t="s">
        <v>4275</v>
      </c>
      <c r="F122" s="24" t="s">
        <v>53</v>
      </c>
      <c r="G122" s="24" t="s">
        <v>124</v>
      </c>
      <c r="H122" s="25">
        <v>2.9</v>
      </c>
      <c r="I122" s="28">
        <v>730</v>
      </c>
      <c r="J122" s="24"/>
      <c r="K122" s="28">
        <v>2</v>
      </c>
      <c r="L122" s="28"/>
      <c r="M122" s="28"/>
      <c r="N122" s="28">
        <v>8</v>
      </c>
      <c r="O122" s="28"/>
      <c r="P122" s="28">
        <v>1</v>
      </c>
      <c r="Q122" s="28">
        <v>2</v>
      </c>
      <c r="R122" s="15">
        <f t="shared" si="7"/>
        <v>11.562</v>
      </c>
    </row>
    <row r="123" spans="1:18">
      <c r="A123" s="24">
        <v>118</v>
      </c>
      <c r="B123" s="24" t="s">
        <v>19</v>
      </c>
      <c r="C123" s="24" t="s">
        <v>4121</v>
      </c>
      <c r="D123" s="26" t="s">
        <v>4276</v>
      </c>
      <c r="E123" s="26" t="s">
        <v>4277</v>
      </c>
      <c r="F123" s="24" t="s">
        <v>100</v>
      </c>
      <c r="G123" s="24" t="s">
        <v>82</v>
      </c>
      <c r="H123" s="25">
        <v>0.5</v>
      </c>
      <c r="I123" s="24"/>
      <c r="J123" s="24"/>
      <c r="K123" s="28">
        <v>3</v>
      </c>
      <c r="L123" s="28"/>
      <c r="M123" s="28"/>
      <c r="N123" s="28">
        <v>4</v>
      </c>
      <c r="O123" s="28"/>
      <c r="P123" s="28"/>
      <c r="Q123" s="28">
        <v>1</v>
      </c>
      <c r="R123" s="15">
        <f t="shared" si="7"/>
        <v>0.7055</v>
      </c>
    </row>
    <row r="124" spans="1:18">
      <c r="A124" s="24">
        <v>119</v>
      </c>
      <c r="B124" s="24" t="s">
        <v>19</v>
      </c>
      <c r="C124" s="24" t="s">
        <v>4121</v>
      </c>
      <c r="D124" s="26" t="s">
        <v>4276</v>
      </c>
      <c r="E124" s="26" t="s">
        <v>4277</v>
      </c>
      <c r="F124" s="24" t="s">
        <v>207</v>
      </c>
      <c r="G124" s="24" t="s">
        <v>136</v>
      </c>
      <c r="H124" s="25">
        <v>2</v>
      </c>
      <c r="I124" s="28">
        <v>1500</v>
      </c>
      <c r="J124" s="24"/>
      <c r="K124" s="28">
        <v>2</v>
      </c>
      <c r="L124" s="28"/>
      <c r="M124" s="28"/>
      <c r="N124" s="28"/>
      <c r="O124" s="28"/>
      <c r="P124" s="28">
        <v>2</v>
      </c>
      <c r="Q124" s="28"/>
      <c r="R124" s="15">
        <f t="shared" si="7"/>
        <v>22.367</v>
      </c>
    </row>
    <row r="125" spans="1:18">
      <c r="A125" s="24">
        <v>120</v>
      </c>
      <c r="B125" s="24" t="s">
        <v>19</v>
      </c>
      <c r="C125" s="24" t="s">
        <v>4121</v>
      </c>
      <c r="D125" s="26" t="s">
        <v>4276</v>
      </c>
      <c r="E125" s="26" t="s">
        <v>4277</v>
      </c>
      <c r="F125" s="24" t="s">
        <v>893</v>
      </c>
      <c r="G125" s="24" t="s">
        <v>151</v>
      </c>
      <c r="H125" s="25">
        <v>0.6</v>
      </c>
      <c r="I125" s="28"/>
      <c r="J125" s="24"/>
      <c r="K125" s="28">
        <v>5</v>
      </c>
      <c r="L125" s="28"/>
      <c r="M125" s="28"/>
      <c r="N125" s="28">
        <v>4</v>
      </c>
      <c r="O125" s="28"/>
      <c r="P125" s="28">
        <v>1</v>
      </c>
      <c r="Q125" s="28"/>
      <c r="R125" s="15">
        <f t="shared" si="7"/>
        <v>0.9625</v>
      </c>
    </row>
    <row r="126" spans="1:18">
      <c r="A126" s="24">
        <v>121</v>
      </c>
      <c r="B126" s="24" t="s">
        <v>19</v>
      </c>
      <c r="C126" s="24" t="s">
        <v>4121</v>
      </c>
      <c r="D126" s="26" t="s">
        <v>4278</v>
      </c>
      <c r="E126" s="26" t="s">
        <v>4279</v>
      </c>
      <c r="F126" s="24" t="s">
        <v>53</v>
      </c>
      <c r="G126" s="24" t="s">
        <v>124</v>
      </c>
      <c r="H126" s="25">
        <v>2.9</v>
      </c>
      <c r="I126" s="28"/>
      <c r="J126" s="24"/>
      <c r="K126" s="28">
        <v>5</v>
      </c>
      <c r="L126" s="28"/>
      <c r="M126" s="28"/>
      <c r="N126" s="28"/>
      <c r="O126" s="28"/>
      <c r="P126" s="28">
        <v>1</v>
      </c>
      <c r="Q126" s="28"/>
      <c r="R126" s="15">
        <f t="shared" si="7"/>
        <v>0.9025</v>
      </c>
    </row>
    <row r="127" spans="1:18">
      <c r="A127" s="24">
        <v>122</v>
      </c>
      <c r="B127" s="24" t="s">
        <v>19</v>
      </c>
      <c r="C127" s="24" t="s">
        <v>4121</v>
      </c>
      <c r="D127" s="26" t="s">
        <v>4278</v>
      </c>
      <c r="E127" s="26" t="s">
        <v>4279</v>
      </c>
      <c r="F127" s="24" t="s">
        <v>124</v>
      </c>
      <c r="G127" s="24" t="s">
        <v>188</v>
      </c>
      <c r="H127" s="25">
        <v>1.4</v>
      </c>
      <c r="I127" s="28">
        <v>360</v>
      </c>
      <c r="J127" s="24"/>
      <c r="K127" s="28">
        <v>2</v>
      </c>
      <c r="L127" s="28"/>
      <c r="M127" s="28"/>
      <c r="N127" s="28">
        <v>4</v>
      </c>
      <c r="O127" s="28"/>
      <c r="P127" s="28"/>
      <c r="Q127" s="28">
        <v>1</v>
      </c>
      <c r="R127" s="15">
        <f t="shared" si="7"/>
        <v>5.777</v>
      </c>
    </row>
    <row r="128" spans="1:18">
      <c r="A128" s="24">
        <v>123</v>
      </c>
      <c r="B128" s="24" t="s">
        <v>19</v>
      </c>
      <c r="C128" s="24" t="s">
        <v>4121</v>
      </c>
      <c r="D128" s="26" t="s">
        <v>4280</v>
      </c>
      <c r="E128" s="26" t="s">
        <v>4281</v>
      </c>
      <c r="F128" s="24" t="s">
        <v>100</v>
      </c>
      <c r="G128" s="24" t="s">
        <v>72</v>
      </c>
      <c r="H128" s="25">
        <v>1</v>
      </c>
      <c r="I128" s="28">
        <v>50</v>
      </c>
      <c r="J128" s="24"/>
      <c r="K128" s="28">
        <v>2</v>
      </c>
      <c r="L128" s="28"/>
      <c r="M128" s="28"/>
      <c r="N128" s="28">
        <v>4</v>
      </c>
      <c r="O128" s="28"/>
      <c r="P128" s="28"/>
      <c r="Q128" s="28">
        <v>2</v>
      </c>
      <c r="R128" s="15">
        <f t="shared" si="7"/>
        <v>1.482</v>
      </c>
    </row>
    <row r="129" spans="1:18">
      <c r="A129" s="24">
        <v>124</v>
      </c>
      <c r="B129" s="24" t="s">
        <v>19</v>
      </c>
      <c r="C129" s="24" t="s">
        <v>4121</v>
      </c>
      <c r="D129" s="26" t="s">
        <v>4282</v>
      </c>
      <c r="E129" s="26" t="s">
        <v>4283</v>
      </c>
      <c r="F129" s="24" t="s">
        <v>100</v>
      </c>
      <c r="G129" s="24" t="s">
        <v>192</v>
      </c>
      <c r="H129" s="25">
        <v>0.8</v>
      </c>
      <c r="I129" s="28">
        <v>100</v>
      </c>
      <c r="J129" s="24"/>
      <c r="K129" s="28">
        <v>2</v>
      </c>
      <c r="L129" s="28"/>
      <c r="M129" s="28"/>
      <c r="N129" s="28">
        <v>4</v>
      </c>
      <c r="O129" s="28"/>
      <c r="P129" s="28"/>
      <c r="Q129" s="28">
        <v>2</v>
      </c>
      <c r="R129" s="15">
        <f t="shared" si="7"/>
        <v>2.207</v>
      </c>
    </row>
    <row r="130" spans="1:18">
      <c r="A130" s="24">
        <v>125</v>
      </c>
      <c r="B130" s="24" t="s">
        <v>19</v>
      </c>
      <c r="C130" s="24" t="s">
        <v>4121</v>
      </c>
      <c r="D130" s="26" t="s">
        <v>4284</v>
      </c>
      <c r="E130" s="26" t="s">
        <v>4285</v>
      </c>
      <c r="F130" s="24" t="s">
        <v>100</v>
      </c>
      <c r="G130" s="24" t="s">
        <v>60</v>
      </c>
      <c r="H130" s="25">
        <v>0.3</v>
      </c>
      <c r="I130" s="28"/>
      <c r="J130" s="24"/>
      <c r="K130" s="28">
        <v>2</v>
      </c>
      <c r="L130" s="28"/>
      <c r="M130" s="28"/>
      <c r="N130" s="28"/>
      <c r="O130" s="28"/>
      <c r="P130" s="28"/>
      <c r="Q130" s="28">
        <v>1</v>
      </c>
      <c r="R130" s="15">
        <f t="shared" si="7"/>
        <v>0.497</v>
      </c>
    </row>
    <row r="131" spans="1:18">
      <c r="A131" s="24">
        <v>126</v>
      </c>
      <c r="B131" s="24" t="s">
        <v>19</v>
      </c>
      <c r="C131" s="24" t="s">
        <v>4121</v>
      </c>
      <c r="D131" s="26" t="s">
        <v>4286</v>
      </c>
      <c r="E131" s="26" t="s">
        <v>4287</v>
      </c>
      <c r="F131" s="24" t="s">
        <v>100</v>
      </c>
      <c r="G131" s="24" t="s">
        <v>351</v>
      </c>
      <c r="H131" s="25">
        <v>2.3</v>
      </c>
      <c r="I131" s="28">
        <v>240</v>
      </c>
      <c r="J131" s="24"/>
      <c r="K131" s="28">
        <v>2</v>
      </c>
      <c r="L131" s="28"/>
      <c r="M131" s="28"/>
      <c r="N131" s="28">
        <v>8</v>
      </c>
      <c r="O131" s="28"/>
      <c r="P131" s="28"/>
      <c r="Q131" s="28">
        <v>2</v>
      </c>
      <c r="R131" s="15">
        <f t="shared" si="7"/>
        <v>4.297</v>
      </c>
    </row>
    <row r="132" spans="1:18">
      <c r="A132" s="24">
        <v>127</v>
      </c>
      <c r="B132" s="24" t="s">
        <v>19</v>
      </c>
      <c r="C132" s="24" t="s">
        <v>4121</v>
      </c>
      <c r="D132" s="26" t="s">
        <v>4288</v>
      </c>
      <c r="E132" s="26" t="s">
        <v>4289</v>
      </c>
      <c r="F132" s="24" t="s">
        <v>100</v>
      </c>
      <c r="G132" s="24" t="s">
        <v>64</v>
      </c>
      <c r="H132" s="25">
        <v>2</v>
      </c>
      <c r="I132" s="28">
        <v>300</v>
      </c>
      <c r="J132" s="24"/>
      <c r="K132" s="28">
        <v>2</v>
      </c>
      <c r="L132" s="28"/>
      <c r="M132" s="28"/>
      <c r="N132" s="28">
        <v>4</v>
      </c>
      <c r="O132" s="28"/>
      <c r="P132" s="28"/>
      <c r="Q132" s="28">
        <v>1</v>
      </c>
      <c r="R132" s="15">
        <f t="shared" si="7"/>
        <v>4.907</v>
      </c>
    </row>
    <row r="133" spans="1:18">
      <c r="A133" s="24">
        <v>128</v>
      </c>
      <c r="B133" s="24" t="s">
        <v>19</v>
      </c>
      <c r="C133" s="24" t="s">
        <v>4121</v>
      </c>
      <c r="D133" s="26" t="s">
        <v>4290</v>
      </c>
      <c r="E133" s="26" t="s">
        <v>4291</v>
      </c>
      <c r="F133" s="24" t="s">
        <v>100</v>
      </c>
      <c r="G133" s="24" t="s">
        <v>82</v>
      </c>
      <c r="H133" s="25">
        <v>0.5</v>
      </c>
      <c r="I133" s="28"/>
      <c r="J133" s="24"/>
      <c r="K133" s="28">
        <v>2</v>
      </c>
      <c r="L133" s="28"/>
      <c r="M133" s="28"/>
      <c r="N133" s="28">
        <v>4</v>
      </c>
      <c r="O133" s="28"/>
      <c r="P133" s="28"/>
      <c r="Q133" s="28">
        <v>1</v>
      </c>
      <c r="R133" s="15">
        <f t="shared" si="7"/>
        <v>0.557</v>
      </c>
    </row>
    <row r="134" spans="1:18">
      <c r="A134" s="24">
        <v>129</v>
      </c>
      <c r="B134" s="24" t="s">
        <v>19</v>
      </c>
      <c r="C134" s="24" t="s">
        <v>4121</v>
      </c>
      <c r="D134" s="26" t="s">
        <v>4290</v>
      </c>
      <c r="E134" s="26" t="s">
        <v>4291</v>
      </c>
      <c r="F134" s="24" t="s">
        <v>106</v>
      </c>
      <c r="G134" s="24" t="s">
        <v>144</v>
      </c>
      <c r="H134" s="25">
        <v>2.1</v>
      </c>
      <c r="I134" s="28"/>
      <c r="J134" s="24"/>
      <c r="K134" s="28">
        <v>2</v>
      </c>
      <c r="L134" s="28"/>
      <c r="M134" s="28"/>
      <c r="N134" s="28"/>
      <c r="O134" s="28"/>
      <c r="P134" s="28">
        <v>1</v>
      </c>
      <c r="Q134" s="28"/>
      <c r="R134" s="15">
        <f t="shared" ref="R134" si="8">J134*0.4461+K134*0.1485+L134*0.15*0.004+I134*0.0145+M134*0.145+N134*0.015+O134*0.01+P134*0.16+Q134*0.2</f>
        <v>0.457</v>
      </c>
    </row>
    <row r="135" spans="1:18">
      <c r="A135" s="24">
        <v>130</v>
      </c>
      <c r="B135" s="24" t="s">
        <v>19</v>
      </c>
      <c r="C135" s="24" t="s">
        <v>4121</v>
      </c>
      <c r="D135" s="26" t="s">
        <v>4292</v>
      </c>
      <c r="E135" s="26" t="s">
        <v>4293</v>
      </c>
      <c r="F135" s="24" t="s">
        <v>100</v>
      </c>
      <c r="G135" s="24" t="s">
        <v>82</v>
      </c>
      <c r="H135" s="25">
        <v>0.5</v>
      </c>
      <c r="I135" s="28">
        <v>70</v>
      </c>
      <c r="J135" s="24"/>
      <c r="K135" s="28">
        <v>2</v>
      </c>
      <c r="L135" s="28"/>
      <c r="M135" s="28"/>
      <c r="N135" s="28">
        <v>4</v>
      </c>
      <c r="O135" s="28"/>
      <c r="P135" s="28">
        <v>2</v>
      </c>
      <c r="Q135" s="28">
        <v>1</v>
      </c>
      <c r="R135" s="15">
        <f t="shared" ref="R135:R166" si="9">J135*0.4461+K135*0.1485+L135*0.15*0.004+I135*0.0145+M135*0.145+N135*0.015+O135*0.01+P135*0.16+Q135*0.2</f>
        <v>1.892</v>
      </c>
    </row>
    <row r="136" spans="1:18">
      <c r="A136" s="24">
        <v>131</v>
      </c>
      <c r="B136" s="24" t="s">
        <v>19</v>
      </c>
      <c r="C136" s="24" t="s">
        <v>4121</v>
      </c>
      <c r="D136" s="26" t="s">
        <v>4294</v>
      </c>
      <c r="E136" s="26" t="s">
        <v>4295</v>
      </c>
      <c r="F136" s="24" t="s">
        <v>100</v>
      </c>
      <c r="G136" s="24" t="s">
        <v>133</v>
      </c>
      <c r="H136" s="25">
        <v>1.6</v>
      </c>
      <c r="I136" s="28">
        <v>340</v>
      </c>
      <c r="J136" s="24"/>
      <c r="K136" s="28">
        <v>2</v>
      </c>
      <c r="L136" s="28"/>
      <c r="M136" s="28"/>
      <c r="N136" s="28">
        <v>4</v>
      </c>
      <c r="O136" s="28"/>
      <c r="P136" s="28">
        <v>1</v>
      </c>
      <c r="Q136" s="28">
        <v>1</v>
      </c>
      <c r="R136" s="15">
        <f t="shared" si="9"/>
        <v>5.647</v>
      </c>
    </row>
    <row r="137" spans="1:18">
      <c r="A137" s="24">
        <v>132</v>
      </c>
      <c r="B137" s="24" t="s">
        <v>19</v>
      </c>
      <c r="C137" s="24" t="s">
        <v>4121</v>
      </c>
      <c r="D137" s="26" t="s">
        <v>4296</v>
      </c>
      <c r="E137" s="26" t="s">
        <v>4297</v>
      </c>
      <c r="F137" s="24" t="s">
        <v>100</v>
      </c>
      <c r="G137" s="24" t="s">
        <v>106</v>
      </c>
      <c r="H137" s="25">
        <v>1.5</v>
      </c>
      <c r="I137" s="28">
        <v>180</v>
      </c>
      <c r="J137" s="24"/>
      <c r="K137" s="28">
        <v>2</v>
      </c>
      <c r="L137" s="28"/>
      <c r="M137" s="28"/>
      <c r="N137" s="28">
        <v>4</v>
      </c>
      <c r="O137" s="28"/>
      <c r="P137" s="28"/>
      <c r="Q137" s="28">
        <v>1</v>
      </c>
      <c r="R137" s="15">
        <f t="shared" si="9"/>
        <v>3.167</v>
      </c>
    </row>
    <row r="138" spans="1:18">
      <c r="A138" s="24">
        <v>133</v>
      </c>
      <c r="B138" s="24" t="s">
        <v>19</v>
      </c>
      <c r="C138" s="24" t="s">
        <v>4121</v>
      </c>
      <c r="D138" s="26" t="s">
        <v>4298</v>
      </c>
      <c r="E138" s="26" t="s">
        <v>4299</v>
      </c>
      <c r="F138" s="24" t="s">
        <v>100</v>
      </c>
      <c r="G138" s="24" t="s">
        <v>49</v>
      </c>
      <c r="H138" s="25">
        <v>2.2</v>
      </c>
      <c r="I138" s="28">
        <v>290</v>
      </c>
      <c r="J138" s="24"/>
      <c r="K138" s="28">
        <v>2</v>
      </c>
      <c r="L138" s="28"/>
      <c r="M138" s="28"/>
      <c r="N138" s="28">
        <v>4</v>
      </c>
      <c r="O138" s="28"/>
      <c r="P138" s="28">
        <v>1</v>
      </c>
      <c r="Q138" s="28">
        <v>1</v>
      </c>
      <c r="R138" s="15">
        <f t="shared" si="9"/>
        <v>4.922</v>
      </c>
    </row>
    <row r="139" spans="1:18">
      <c r="A139" s="24">
        <v>134</v>
      </c>
      <c r="B139" s="24" t="s">
        <v>19</v>
      </c>
      <c r="C139" s="24" t="s">
        <v>4121</v>
      </c>
      <c r="D139" s="26" t="s">
        <v>4300</v>
      </c>
      <c r="E139" s="26" t="s">
        <v>3165</v>
      </c>
      <c r="F139" s="24" t="s">
        <v>100</v>
      </c>
      <c r="G139" s="24" t="s">
        <v>64</v>
      </c>
      <c r="H139" s="25">
        <v>2</v>
      </c>
      <c r="I139" s="28"/>
      <c r="J139" s="24"/>
      <c r="K139" s="28">
        <v>2</v>
      </c>
      <c r="L139" s="28"/>
      <c r="M139" s="28"/>
      <c r="N139" s="28">
        <v>8</v>
      </c>
      <c r="O139" s="28"/>
      <c r="P139" s="28">
        <v>3</v>
      </c>
      <c r="Q139" s="28">
        <v>1</v>
      </c>
      <c r="R139" s="15">
        <f t="shared" si="9"/>
        <v>1.097</v>
      </c>
    </row>
    <row r="140" spans="1:18">
      <c r="A140" s="24">
        <v>135</v>
      </c>
      <c r="B140" s="24" t="s">
        <v>19</v>
      </c>
      <c r="C140" s="24" t="s">
        <v>4121</v>
      </c>
      <c r="D140" s="26" t="s">
        <v>4301</v>
      </c>
      <c r="E140" s="26" t="s">
        <v>4302</v>
      </c>
      <c r="F140" s="24" t="s">
        <v>100</v>
      </c>
      <c r="G140" s="24" t="s">
        <v>54</v>
      </c>
      <c r="H140" s="25">
        <v>1.9</v>
      </c>
      <c r="I140" s="28">
        <v>520</v>
      </c>
      <c r="J140" s="24"/>
      <c r="K140" s="28">
        <v>2</v>
      </c>
      <c r="L140" s="28"/>
      <c r="M140" s="28"/>
      <c r="N140" s="28">
        <v>4</v>
      </c>
      <c r="O140" s="28"/>
      <c r="P140" s="28"/>
      <c r="Q140" s="28"/>
      <c r="R140" s="15">
        <f t="shared" si="9"/>
        <v>7.897</v>
      </c>
    </row>
    <row r="141" spans="1:18">
      <c r="A141" s="24">
        <v>136</v>
      </c>
      <c r="B141" s="24" t="s">
        <v>19</v>
      </c>
      <c r="C141" s="24" t="s">
        <v>4121</v>
      </c>
      <c r="D141" s="26" t="s">
        <v>4303</v>
      </c>
      <c r="E141" s="26" t="s">
        <v>4304</v>
      </c>
      <c r="F141" s="24" t="s">
        <v>100</v>
      </c>
      <c r="G141" s="24" t="s">
        <v>207</v>
      </c>
      <c r="H141" s="25">
        <v>1.7</v>
      </c>
      <c r="I141" s="28">
        <v>70</v>
      </c>
      <c r="J141" s="24"/>
      <c r="K141" s="28">
        <v>2</v>
      </c>
      <c r="L141" s="28"/>
      <c r="M141" s="28"/>
      <c r="N141" s="28"/>
      <c r="O141" s="28"/>
      <c r="P141" s="28"/>
      <c r="Q141" s="28"/>
      <c r="R141" s="15">
        <f t="shared" si="9"/>
        <v>1.312</v>
      </c>
    </row>
    <row r="142" spans="1:18">
      <c r="A142" s="24">
        <v>137</v>
      </c>
      <c r="B142" s="24" t="s">
        <v>19</v>
      </c>
      <c r="C142" s="24" t="s">
        <v>4121</v>
      </c>
      <c r="D142" s="26" t="s">
        <v>4305</v>
      </c>
      <c r="E142" s="26" t="s">
        <v>4306</v>
      </c>
      <c r="F142" s="24" t="s">
        <v>100</v>
      </c>
      <c r="G142" s="24" t="s">
        <v>618</v>
      </c>
      <c r="H142" s="25">
        <v>2.4</v>
      </c>
      <c r="I142" s="28"/>
      <c r="J142" s="24"/>
      <c r="K142" s="28">
        <v>2</v>
      </c>
      <c r="L142" s="28"/>
      <c r="M142" s="28"/>
      <c r="N142" s="28">
        <v>8</v>
      </c>
      <c r="O142" s="28"/>
      <c r="P142" s="28"/>
      <c r="Q142" s="28">
        <v>2</v>
      </c>
      <c r="R142" s="15">
        <f t="shared" si="9"/>
        <v>0.817</v>
      </c>
    </row>
    <row r="143" spans="1:18">
      <c r="A143" s="24">
        <v>138</v>
      </c>
      <c r="B143" s="24" t="s">
        <v>19</v>
      </c>
      <c r="C143" s="24" t="s">
        <v>4121</v>
      </c>
      <c r="D143" s="26" t="s">
        <v>4305</v>
      </c>
      <c r="E143" s="26" t="s">
        <v>4306</v>
      </c>
      <c r="F143" s="24" t="s">
        <v>187</v>
      </c>
      <c r="G143" s="24" t="s">
        <v>189</v>
      </c>
      <c r="H143" s="25">
        <v>2</v>
      </c>
      <c r="I143" s="28">
        <v>250</v>
      </c>
      <c r="J143" s="24"/>
      <c r="K143" s="28">
        <v>2</v>
      </c>
      <c r="L143" s="28">
        <v>10</v>
      </c>
      <c r="M143" s="28"/>
      <c r="N143" s="28">
        <v>4</v>
      </c>
      <c r="O143" s="28"/>
      <c r="P143" s="28"/>
      <c r="Q143" s="28">
        <v>1</v>
      </c>
      <c r="R143" s="15">
        <f t="shared" si="9"/>
        <v>4.188</v>
      </c>
    </row>
    <row r="144" spans="1:18">
      <c r="A144" s="24">
        <v>139</v>
      </c>
      <c r="B144" s="24" t="s">
        <v>19</v>
      </c>
      <c r="C144" s="24" t="s">
        <v>4121</v>
      </c>
      <c r="D144" s="26" t="s">
        <v>4307</v>
      </c>
      <c r="E144" s="26" t="s">
        <v>4308</v>
      </c>
      <c r="F144" s="24" t="s">
        <v>100</v>
      </c>
      <c r="G144" s="24" t="s">
        <v>635</v>
      </c>
      <c r="H144" s="25">
        <v>2.1</v>
      </c>
      <c r="I144" s="28">
        <v>150</v>
      </c>
      <c r="J144" s="24"/>
      <c r="K144" s="28">
        <v>2</v>
      </c>
      <c r="L144" s="28"/>
      <c r="M144" s="28"/>
      <c r="N144" s="28">
        <v>4</v>
      </c>
      <c r="O144" s="28"/>
      <c r="P144" s="28"/>
      <c r="Q144" s="28"/>
      <c r="R144" s="15">
        <f t="shared" si="9"/>
        <v>2.532</v>
      </c>
    </row>
    <row r="145" spans="1:18">
      <c r="A145" s="24">
        <v>140</v>
      </c>
      <c r="B145" s="24" t="s">
        <v>19</v>
      </c>
      <c r="C145" s="24" t="s">
        <v>4121</v>
      </c>
      <c r="D145" s="26" t="s">
        <v>4307</v>
      </c>
      <c r="E145" s="26" t="s">
        <v>4308</v>
      </c>
      <c r="F145" s="24" t="s">
        <v>144</v>
      </c>
      <c r="G145" s="24" t="s">
        <v>188</v>
      </c>
      <c r="H145" s="25">
        <v>0.8</v>
      </c>
      <c r="I145" s="28"/>
      <c r="J145" s="24"/>
      <c r="K145" s="28">
        <v>2</v>
      </c>
      <c r="L145" s="28"/>
      <c r="M145" s="28"/>
      <c r="N145" s="28"/>
      <c r="O145" s="28"/>
      <c r="P145" s="28"/>
      <c r="Q145" s="28">
        <v>1</v>
      </c>
      <c r="R145" s="15">
        <f t="shared" si="9"/>
        <v>0.497</v>
      </c>
    </row>
    <row r="146" spans="1:18">
      <c r="A146" s="24">
        <v>141</v>
      </c>
      <c r="B146" s="24" t="s">
        <v>19</v>
      </c>
      <c r="C146" s="24" t="s">
        <v>4121</v>
      </c>
      <c r="D146" s="26" t="s">
        <v>4307</v>
      </c>
      <c r="E146" s="26" t="s">
        <v>4308</v>
      </c>
      <c r="F146" s="24" t="s">
        <v>3091</v>
      </c>
      <c r="G146" s="24" t="s">
        <v>4309</v>
      </c>
      <c r="H146" s="25">
        <v>2.1</v>
      </c>
      <c r="I146" s="28"/>
      <c r="J146" s="24"/>
      <c r="K146" s="28">
        <v>2</v>
      </c>
      <c r="L146" s="28"/>
      <c r="M146" s="28"/>
      <c r="N146" s="28"/>
      <c r="O146" s="28"/>
      <c r="P146" s="28"/>
      <c r="Q146" s="28">
        <v>1</v>
      </c>
      <c r="R146" s="15">
        <f t="shared" si="9"/>
        <v>0.497</v>
      </c>
    </row>
    <row r="147" spans="1:18">
      <c r="A147" s="24">
        <v>142</v>
      </c>
      <c r="B147" s="24" t="s">
        <v>19</v>
      </c>
      <c r="C147" s="24" t="s">
        <v>4121</v>
      </c>
      <c r="D147" s="26" t="s">
        <v>4310</v>
      </c>
      <c r="E147" s="26" t="s">
        <v>4311</v>
      </c>
      <c r="F147" s="24" t="s">
        <v>72</v>
      </c>
      <c r="G147" s="24" t="s">
        <v>124</v>
      </c>
      <c r="H147" s="25">
        <v>2.9</v>
      </c>
      <c r="I147" s="28">
        <v>200</v>
      </c>
      <c r="J147" s="24"/>
      <c r="K147" s="28">
        <v>2</v>
      </c>
      <c r="L147" s="28"/>
      <c r="M147" s="28"/>
      <c r="N147" s="28">
        <v>4</v>
      </c>
      <c r="O147" s="28"/>
      <c r="P147" s="28"/>
      <c r="Q147" s="28">
        <v>2</v>
      </c>
      <c r="R147" s="15">
        <f t="shared" si="9"/>
        <v>3.657</v>
      </c>
    </row>
    <row r="148" spans="1:18">
      <c r="A148" s="24">
        <v>143</v>
      </c>
      <c r="B148" s="24" t="s">
        <v>19</v>
      </c>
      <c r="C148" s="24" t="s">
        <v>4121</v>
      </c>
      <c r="D148" s="26" t="s">
        <v>4312</v>
      </c>
      <c r="E148" s="26" t="s">
        <v>4313</v>
      </c>
      <c r="F148" s="24" t="s">
        <v>100</v>
      </c>
      <c r="G148" s="24" t="s">
        <v>263</v>
      </c>
      <c r="H148" s="25">
        <v>2.8</v>
      </c>
      <c r="I148" s="28">
        <v>810</v>
      </c>
      <c r="J148" s="24"/>
      <c r="K148" s="28">
        <v>2</v>
      </c>
      <c r="L148" s="28"/>
      <c r="M148" s="28"/>
      <c r="N148" s="28">
        <v>8</v>
      </c>
      <c r="O148" s="28"/>
      <c r="P148" s="28"/>
      <c r="Q148" s="28">
        <v>2</v>
      </c>
      <c r="R148" s="15">
        <f t="shared" si="9"/>
        <v>12.562</v>
      </c>
    </row>
    <row r="149" spans="1:18">
      <c r="A149" s="24">
        <v>144</v>
      </c>
      <c r="B149" s="24" t="s">
        <v>19</v>
      </c>
      <c r="C149" s="24" t="s">
        <v>4121</v>
      </c>
      <c r="D149" s="26" t="s">
        <v>4312</v>
      </c>
      <c r="E149" s="26" t="s">
        <v>4313</v>
      </c>
      <c r="F149" s="24" t="s">
        <v>124</v>
      </c>
      <c r="G149" s="24" t="s">
        <v>144</v>
      </c>
      <c r="H149" s="25">
        <v>0.6</v>
      </c>
      <c r="I149" s="28"/>
      <c r="J149" s="24"/>
      <c r="K149" s="28">
        <v>2</v>
      </c>
      <c r="L149" s="28"/>
      <c r="M149" s="28"/>
      <c r="N149" s="28"/>
      <c r="O149" s="28"/>
      <c r="P149" s="28"/>
      <c r="Q149" s="28"/>
      <c r="R149" s="15">
        <f t="shared" si="9"/>
        <v>0.297</v>
      </c>
    </row>
    <row r="150" spans="1:18">
      <c r="A150" s="24">
        <v>145</v>
      </c>
      <c r="B150" s="24" t="s">
        <v>19</v>
      </c>
      <c r="C150" s="24" t="s">
        <v>4121</v>
      </c>
      <c r="D150" s="26" t="s">
        <v>4314</v>
      </c>
      <c r="E150" s="26" t="s">
        <v>4315</v>
      </c>
      <c r="F150" s="24" t="s">
        <v>100</v>
      </c>
      <c r="G150" s="24" t="s">
        <v>79</v>
      </c>
      <c r="H150" s="25">
        <v>0.9</v>
      </c>
      <c r="I150" s="28">
        <v>130</v>
      </c>
      <c r="J150" s="24"/>
      <c r="K150" s="28">
        <v>2</v>
      </c>
      <c r="L150" s="28"/>
      <c r="M150" s="28"/>
      <c r="N150" s="28">
        <v>4</v>
      </c>
      <c r="O150" s="28"/>
      <c r="P150" s="28"/>
      <c r="Q150" s="28">
        <v>1</v>
      </c>
      <c r="R150" s="15">
        <f t="shared" si="9"/>
        <v>2.442</v>
      </c>
    </row>
    <row r="151" spans="1:18">
      <c r="A151" s="24">
        <v>146</v>
      </c>
      <c r="B151" s="24" t="s">
        <v>19</v>
      </c>
      <c r="C151" s="24" t="s">
        <v>4121</v>
      </c>
      <c r="D151" s="26" t="s">
        <v>4316</v>
      </c>
      <c r="E151" s="26" t="s">
        <v>4317</v>
      </c>
      <c r="F151" s="24" t="s">
        <v>100</v>
      </c>
      <c r="G151" s="24" t="s">
        <v>64</v>
      </c>
      <c r="H151" s="25">
        <v>2</v>
      </c>
      <c r="I151" s="28">
        <v>290</v>
      </c>
      <c r="J151" s="24"/>
      <c r="K151" s="28">
        <v>2</v>
      </c>
      <c r="L151" s="28"/>
      <c r="M151" s="28"/>
      <c r="N151" s="28">
        <v>4</v>
      </c>
      <c r="O151" s="28"/>
      <c r="P151" s="28"/>
      <c r="Q151" s="28"/>
      <c r="R151" s="15">
        <f t="shared" si="9"/>
        <v>4.562</v>
      </c>
    </row>
    <row r="152" spans="1:18">
      <c r="A152" s="24">
        <v>147</v>
      </c>
      <c r="B152" s="24" t="s">
        <v>19</v>
      </c>
      <c r="C152" s="24" t="s">
        <v>4121</v>
      </c>
      <c r="D152" s="26" t="s">
        <v>4318</v>
      </c>
      <c r="E152" s="26" t="s">
        <v>4319</v>
      </c>
      <c r="F152" s="24" t="s">
        <v>100</v>
      </c>
      <c r="G152" s="24" t="s">
        <v>83</v>
      </c>
      <c r="H152" s="25">
        <v>1.4</v>
      </c>
      <c r="I152" s="28">
        <v>590</v>
      </c>
      <c r="J152" s="24"/>
      <c r="K152" s="28">
        <v>2</v>
      </c>
      <c r="L152" s="28"/>
      <c r="M152" s="28"/>
      <c r="N152" s="28">
        <v>4</v>
      </c>
      <c r="O152" s="28"/>
      <c r="P152" s="28">
        <v>2</v>
      </c>
      <c r="Q152" s="28">
        <v>1</v>
      </c>
      <c r="R152" s="15">
        <f t="shared" si="9"/>
        <v>9.432</v>
      </c>
    </row>
    <row r="153" spans="1:18">
      <c r="A153" s="24">
        <v>148</v>
      </c>
      <c r="B153" s="24" t="s">
        <v>19</v>
      </c>
      <c r="C153" s="24" t="s">
        <v>4121</v>
      </c>
      <c r="D153" s="26" t="s">
        <v>4320</v>
      </c>
      <c r="E153" s="26" t="s">
        <v>4321</v>
      </c>
      <c r="F153" s="24" t="s">
        <v>100</v>
      </c>
      <c r="G153" s="24" t="s">
        <v>49</v>
      </c>
      <c r="H153" s="25">
        <v>2.2</v>
      </c>
      <c r="I153" s="28">
        <v>170</v>
      </c>
      <c r="J153" s="24"/>
      <c r="K153" s="28">
        <v>2</v>
      </c>
      <c r="L153" s="28"/>
      <c r="M153" s="28"/>
      <c r="N153" s="28">
        <v>4</v>
      </c>
      <c r="O153" s="28"/>
      <c r="P153" s="28">
        <v>1</v>
      </c>
      <c r="Q153" s="28"/>
      <c r="R153" s="15">
        <f t="shared" si="9"/>
        <v>2.982</v>
      </c>
    </row>
    <row r="154" spans="1:18">
      <c r="A154" s="24">
        <v>149</v>
      </c>
      <c r="B154" s="24" t="s">
        <v>19</v>
      </c>
      <c r="C154" s="24" t="s">
        <v>4121</v>
      </c>
      <c r="D154" s="26" t="s">
        <v>4322</v>
      </c>
      <c r="E154" s="26" t="s">
        <v>4323</v>
      </c>
      <c r="F154" s="24" t="s">
        <v>100</v>
      </c>
      <c r="G154" s="24" t="s">
        <v>351</v>
      </c>
      <c r="H154" s="25">
        <v>2.3</v>
      </c>
      <c r="I154" s="28">
        <v>900</v>
      </c>
      <c r="J154" s="24"/>
      <c r="K154" s="28">
        <v>2</v>
      </c>
      <c r="L154" s="28"/>
      <c r="M154" s="28"/>
      <c r="N154" s="28">
        <v>4</v>
      </c>
      <c r="O154" s="28"/>
      <c r="P154" s="28"/>
      <c r="Q154" s="28">
        <v>1</v>
      </c>
      <c r="R154" s="15">
        <f t="shared" si="9"/>
        <v>13.607</v>
      </c>
    </row>
    <row r="155" spans="1:18">
      <c r="A155" s="24">
        <v>150</v>
      </c>
      <c r="B155" s="24" t="s">
        <v>19</v>
      </c>
      <c r="C155" s="24" t="s">
        <v>4121</v>
      </c>
      <c r="D155" s="26" t="s">
        <v>4322</v>
      </c>
      <c r="E155" s="26" t="s">
        <v>4323</v>
      </c>
      <c r="F155" s="24" t="s">
        <v>351</v>
      </c>
      <c r="G155" s="24" t="s">
        <v>630</v>
      </c>
      <c r="H155" s="25">
        <v>2.9</v>
      </c>
      <c r="I155" s="28">
        <v>100</v>
      </c>
      <c r="J155" s="24"/>
      <c r="K155" s="28">
        <v>2</v>
      </c>
      <c r="L155" s="28"/>
      <c r="M155" s="28"/>
      <c r="N155" s="28">
        <v>4</v>
      </c>
      <c r="O155" s="28"/>
      <c r="P155" s="28"/>
      <c r="Q155" s="28">
        <v>1</v>
      </c>
      <c r="R155" s="15">
        <f t="shared" si="9"/>
        <v>2.007</v>
      </c>
    </row>
    <row r="156" spans="1:18">
      <c r="A156" s="24">
        <v>151</v>
      </c>
      <c r="B156" s="24" t="s">
        <v>19</v>
      </c>
      <c r="C156" s="24" t="s">
        <v>4121</v>
      </c>
      <c r="D156" s="26" t="s">
        <v>4324</v>
      </c>
      <c r="E156" s="26" t="s">
        <v>2933</v>
      </c>
      <c r="F156" s="24" t="s">
        <v>100</v>
      </c>
      <c r="G156" s="24" t="s">
        <v>72</v>
      </c>
      <c r="H156" s="25">
        <v>1</v>
      </c>
      <c r="I156" s="28">
        <v>100</v>
      </c>
      <c r="J156" s="24"/>
      <c r="K156" s="28">
        <v>2</v>
      </c>
      <c r="L156" s="28"/>
      <c r="M156" s="28"/>
      <c r="N156" s="28"/>
      <c r="O156" s="28"/>
      <c r="P156" s="28">
        <v>2</v>
      </c>
      <c r="Q156" s="28">
        <v>1</v>
      </c>
      <c r="R156" s="15">
        <f t="shared" si="9"/>
        <v>2.267</v>
      </c>
    </row>
    <row r="157" spans="1:18">
      <c r="A157" s="24">
        <v>152</v>
      </c>
      <c r="B157" s="24" t="s">
        <v>19</v>
      </c>
      <c r="C157" s="24" t="s">
        <v>4121</v>
      </c>
      <c r="D157" s="26" t="s">
        <v>4325</v>
      </c>
      <c r="E157" s="26" t="s">
        <v>1320</v>
      </c>
      <c r="F157" s="24" t="s">
        <v>100</v>
      </c>
      <c r="G157" s="24" t="s">
        <v>996</v>
      </c>
      <c r="H157" s="25">
        <v>2.9</v>
      </c>
      <c r="I157" s="28"/>
      <c r="J157" s="24"/>
      <c r="K157" s="28">
        <v>2</v>
      </c>
      <c r="L157" s="28">
        <v>20</v>
      </c>
      <c r="M157" s="28"/>
      <c r="N157" s="28">
        <v>4</v>
      </c>
      <c r="O157" s="28"/>
      <c r="P157" s="28"/>
      <c r="Q157" s="28">
        <v>1</v>
      </c>
      <c r="R157" s="15">
        <f t="shared" si="9"/>
        <v>0.569</v>
      </c>
    </row>
    <row r="158" spans="1:18">
      <c r="A158" s="24">
        <v>153</v>
      </c>
      <c r="B158" s="24" t="s">
        <v>19</v>
      </c>
      <c r="C158" s="24" t="s">
        <v>4121</v>
      </c>
      <c r="D158" s="26" t="s">
        <v>4325</v>
      </c>
      <c r="E158" s="26" t="s">
        <v>1320</v>
      </c>
      <c r="F158" s="24" t="s">
        <v>124</v>
      </c>
      <c r="G158" s="24" t="s">
        <v>2518</v>
      </c>
      <c r="H158" s="25">
        <v>2.6</v>
      </c>
      <c r="I158" s="28"/>
      <c r="J158" s="24"/>
      <c r="K158" s="28">
        <v>2</v>
      </c>
      <c r="L158" s="28"/>
      <c r="M158" s="28"/>
      <c r="N158" s="28"/>
      <c r="O158" s="28"/>
      <c r="P158" s="28"/>
      <c r="Q158" s="28">
        <v>1</v>
      </c>
      <c r="R158" s="15">
        <f t="shared" si="9"/>
        <v>0.497</v>
      </c>
    </row>
    <row r="159" spans="1:18">
      <c r="A159" s="24">
        <v>154</v>
      </c>
      <c r="B159" s="24" t="s">
        <v>19</v>
      </c>
      <c r="C159" s="24" t="s">
        <v>4121</v>
      </c>
      <c r="D159" s="26" t="s">
        <v>4325</v>
      </c>
      <c r="E159" s="26" t="s">
        <v>1320</v>
      </c>
      <c r="F159" s="24" t="s">
        <v>97</v>
      </c>
      <c r="G159" s="24" t="s">
        <v>1364</v>
      </c>
      <c r="H159" s="25">
        <v>2.3</v>
      </c>
      <c r="I159" s="28"/>
      <c r="J159" s="24"/>
      <c r="K159" s="28">
        <v>2</v>
      </c>
      <c r="L159" s="28"/>
      <c r="M159" s="28"/>
      <c r="N159" s="28">
        <v>4</v>
      </c>
      <c r="O159" s="28"/>
      <c r="P159" s="28"/>
      <c r="Q159" s="28">
        <v>1</v>
      </c>
      <c r="R159" s="15">
        <f t="shared" si="9"/>
        <v>0.557</v>
      </c>
    </row>
    <row r="160" spans="1:18">
      <c r="A160" s="24">
        <v>155</v>
      </c>
      <c r="B160" s="24" t="s">
        <v>19</v>
      </c>
      <c r="C160" s="24" t="s">
        <v>4121</v>
      </c>
      <c r="D160" s="26" t="s">
        <v>4326</v>
      </c>
      <c r="E160" s="26" t="s">
        <v>4327</v>
      </c>
      <c r="F160" s="24" t="s">
        <v>100</v>
      </c>
      <c r="G160" s="24" t="s">
        <v>72</v>
      </c>
      <c r="H160" s="25">
        <v>1</v>
      </c>
      <c r="I160" s="28"/>
      <c r="J160" s="24"/>
      <c r="K160" s="28">
        <v>2</v>
      </c>
      <c r="L160" s="28"/>
      <c r="M160" s="28"/>
      <c r="N160" s="28">
        <v>4</v>
      </c>
      <c r="O160" s="28"/>
      <c r="P160" s="28"/>
      <c r="Q160" s="28">
        <v>1</v>
      </c>
      <c r="R160" s="15">
        <f t="shared" si="9"/>
        <v>0.557</v>
      </c>
    </row>
    <row r="161" spans="1:18">
      <c r="A161" s="24">
        <v>156</v>
      </c>
      <c r="B161" s="24" t="s">
        <v>19</v>
      </c>
      <c r="C161" s="24" t="s">
        <v>4121</v>
      </c>
      <c r="D161" s="26" t="s">
        <v>4326</v>
      </c>
      <c r="E161" s="26" t="s">
        <v>4327</v>
      </c>
      <c r="F161" s="24" t="s">
        <v>64</v>
      </c>
      <c r="G161" s="24" t="s">
        <v>211</v>
      </c>
      <c r="H161" s="25">
        <v>2</v>
      </c>
      <c r="I161" s="28"/>
      <c r="J161" s="24"/>
      <c r="K161" s="28">
        <v>2</v>
      </c>
      <c r="L161" s="28"/>
      <c r="M161" s="28"/>
      <c r="N161" s="28">
        <v>4</v>
      </c>
      <c r="O161" s="28"/>
      <c r="P161" s="28"/>
      <c r="Q161" s="28"/>
      <c r="R161" s="15">
        <f t="shared" si="9"/>
        <v>0.357</v>
      </c>
    </row>
    <row r="162" spans="1:18">
      <c r="A162" s="24">
        <v>157</v>
      </c>
      <c r="B162" s="24" t="s">
        <v>19</v>
      </c>
      <c r="C162" s="24" t="s">
        <v>4121</v>
      </c>
      <c r="D162" s="26" t="s">
        <v>4328</v>
      </c>
      <c r="E162" s="26" t="s">
        <v>4329</v>
      </c>
      <c r="F162" s="24" t="s">
        <v>100</v>
      </c>
      <c r="G162" s="24" t="s">
        <v>64</v>
      </c>
      <c r="H162" s="25">
        <v>2</v>
      </c>
      <c r="I162" s="28">
        <v>350</v>
      </c>
      <c r="J162" s="24"/>
      <c r="K162" s="28">
        <v>2</v>
      </c>
      <c r="L162" s="28"/>
      <c r="M162" s="28"/>
      <c r="N162" s="28">
        <v>4</v>
      </c>
      <c r="O162" s="28"/>
      <c r="P162" s="28"/>
      <c r="Q162" s="28">
        <v>1</v>
      </c>
      <c r="R162" s="15">
        <f t="shared" si="9"/>
        <v>5.632</v>
      </c>
    </row>
    <row r="163" spans="1:18">
      <c r="A163" s="24">
        <v>158</v>
      </c>
      <c r="B163" s="24" t="s">
        <v>19</v>
      </c>
      <c r="C163" s="24" t="s">
        <v>4121</v>
      </c>
      <c r="D163" s="26" t="s">
        <v>4328</v>
      </c>
      <c r="E163" s="26" t="s">
        <v>4329</v>
      </c>
      <c r="F163" s="24" t="s">
        <v>65</v>
      </c>
      <c r="G163" s="24" t="s">
        <v>1574</v>
      </c>
      <c r="H163" s="25">
        <v>2.8</v>
      </c>
      <c r="I163" s="28">
        <v>60</v>
      </c>
      <c r="J163" s="24"/>
      <c r="K163" s="28">
        <v>2</v>
      </c>
      <c r="L163" s="28"/>
      <c r="M163" s="28"/>
      <c r="N163" s="28"/>
      <c r="O163" s="28"/>
      <c r="P163" s="28"/>
      <c r="Q163" s="28">
        <v>1</v>
      </c>
      <c r="R163" s="15">
        <f t="shared" si="9"/>
        <v>1.367</v>
      </c>
    </row>
    <row r="164" spans="1:18">
      <c r="A164" s="24">
        <v>159</v>
      </c>
      <c r="B164" s="24" t="s">
        <v>19</v>
      </c>
      <c r="C164" s="24" t="s">
        <v>4121</v>
      </c>
      <c r="D164" s="26" t="s">
        <v>4330</v>
      </c>
      <c r="E164" s="26" t="s">
        <v>4331</v>
      </c>
      <c r="F164" s="24" t="s">
        <v>100</v>
      </c>
      <c r="G164" s="24" t="s">
        <v>255</v>
      </c>
      <c r="H164" s="25">
        <v>2.7</v>
      </c>
      <c r="I164" s="28">
        <v>350</v>
      </c>
      <c r="J164" s="24"/>
      <c r="K164" s="28">
        <v>2</v>
      </c>
      <c r="L164" s="28"/>
      <c r="M164" s="28"/>
      <c r="N164" s="28">
        <v>4</v>
      </c>
      <c r="O164" s="28"/>
      <c r="P164" s="28"/>
      <c r="Q164" s="28">
        <v>1</v>
      </c>
      <c r="R164" s="15">
        <f t="shared" si="9"/>
        <v>5.632</v>
      </c>
    </row>
    <row r="165" spans="1:18">
      <c r="A165" s="24">
        <v>160</v>
      </c>
      <c r="B165" s="24" t="s">
        <v>19</v>
      </c>
      <c r="C165" s="24" t="s">
        <v>4121</v>
      </c>
      <c r="D165" s="26" t="s">
        <v>4332</v>
      </c>
      <c r="E165" s="26" t="s">
        <v>4333</v>
      </c>
      <c r="F165" s="24" t="s">
        <v>100</v>
      </c>
      <c r="G165" s="24" t="s">
        <v>65</v>
      </c>
      <c r="H165" s="25">
        <v>2.6</v>
      </c>
      <c r="I165" s="28"/>
      <c r="J165" s="24"/>
      <c r="K165" s="28">
        <v>2</v>
      </c>
      <c r="L165" s="28"/>
      <c r="M165" s="28"/>
      <c r="N165" s="28">
        <v>8</v>
      </c>
      <c r="O165" s="28"/>
      <c r="P165" s="28"/>
      <c r="Q165" s="28">
        <v>2</v>
      </c>
      <c r="R165" s="15">
        <f t="shared" si="9"/>
        <v>0.817</v>
      </c>
    </row>
    <row r="166" spans="1:18">
      <c r="A166" s="24">
        <v>161</v>
      </c>
      <c r="B166" s="24" t="s">
        <v>19</v>
      </c>
      <c r="C166" s="24" t="s">
        <v>4121</v>
      </c>
      <c r="D166" s="26" t="s">
        <v>4332</v>
      </c>
      <c r="E166" s="26" t="s">
        <v>4333</v>
      </c>
      <c r="F166" s="24" t="s">
        <v>183</v>
      </c>
      <c r="G166" s="24" t="s">
        <v>189</v>
      </c>
      <c r="H166" s="25">
        <v>1.2</v>
      </c>
      <c r="I166" s="28"/>
      <c r="J166" s="24"/>
      <c r="K166" s="28">
        <v>2</v>
      </c>
      <c r="L166" s="28"/>
      <c r="M166" s="28"/>
      <c r="N166" s="28">
        <v>8</v>
      </c>
      <c r="O166" s="28"/>
      <c r="P166" s="28"/>
      <c r="Q166" s="28">
        <v>1</v>
      </c>
      <c r="R166" s="15">
        <f t="shared" si="9"/>
        <v>0.617</v>
      </c>
    </row>
    <row r="167" spans="1:18">
      <c r="A167" s="24">
        <v>162</v>
      </c>
      <c r="B167" s="24" t="s">
        <v>19</v>
      </c>
      <c r="C167" s="24" t="s">
        <v>4121</v>
      </c>
      <c r="D167" s="26" t="s">
        <v>4334</v>
      </c>
      <c r="E167" s="26" t="s">
        <v>4335</v>
      </c>
      <c r="F167" s="24" t="s">
        <v>100</v>
      </c>
      <c r="G167" s="24" t="s">
        <v>187</v>
      </c>
      <c r="H167" s="25">
        <v>2.5</v>
      </c>
      <c r="I167" s="28">
        <v>250</v>
      </c>
      <c r="J167" s="24"/>
      <c r="K167" s="28">
        <v>2</v>
      </c>
      <c r="L167" s="28"/>
      <c r="M167" s="28"/>
      <c r="N167" s="28">
        <v>4</v>
      </c>
      <c r="O167" s="28"/>
      <c r="P167" s="28"/>
      <c r="Q167" s="28">
        <v>1</v>
      </c>
      <c r="R167" s="15">
        <f t="shared" ref="R167:R198" si="10">J167*0.4461+K167*0.1485+L167*0.15*0.004+I167*0.0145+M167*0.145+N167*0.015+O167*0.01+P167*0.16+Q167*0.2</f>
        <v>4.182</v>
      </c>
    </row>
    <row r="168" spans="1:18">
      <c r="A168" s="24">
        <v>163</v>
      </c>
      <c r="B168" s="24" t="s">
        <v>19</v>
      </c>
      <c r="C168" s="24" t="s">
        <v>4121</v>
      </c>
      <c r="D168" s="26" t="s">
        <v>4334</v>
      </c>
      <c r="E168" s="26" t="s">
        <v>4335</v>
      </c>
      <c r="F168" s="24" t="s">
        <v>183</v>
      </c>
      <c r="G168" s="24" t="s">
        <v>143</v>
      </c>
      <c r="H168" s="25">
        <v>0.1</v>
      </c>
      <c r="I168" s="28"/>
      <c r="J168" s="24"/>
      <c r="K168" s="28">
        <v>2</v>
      </c>
      <c r="L168" s="28"/>
      <c r="M168" s="28"/>
      <c r="N168" s="28">
        <v>4</v>
      </c>
      <c r="O168" s="28"/>
      <c r="P168" s="28"/>
      <c r="Q168" s="28">
        <v>1</v>
      </c>
      <c r="R168" s="15">
        <f t="shared" si="10"/>
        <v>0.557</v>
      </c>
    </row>
    <row r="169" spans="1:18">
      <c r="A169" s="24">
        <v>164</v>
      </c>
      <c r="B169" s="24" t="s">
        <v>19</v>
      </c>
      <c r="C169" s="24" t="s">
        <v>4121</v>
      </c>
      <c r="D169" s="26" t="s">
        <v>4336</v>
      </c>
      <c r="E169" s="26" t="s">
        <v>4337</v>
      </c>
      <c r="F169" s="24" t="s">
        <v>100</v>
      </c>
      <c r="G169" s="24" t="s">
        <v>57</v>
      </c>
      <c r="H169" s="25">
        <v>1.3</v>
      </c>
      <c r="I169" s="28">
        <v>300</v>
      </c>
      <c r="J169" s="24"/>
      <c r="K169" s="28">
        <v>2</v>
      </c>
      <c r="L169" s="28"/>
      <c r="M169" s="28"/>
      <c r="N169" s="28">
        <v>8</v>
      </c>
      <c r="O169" s="28"/>
      <c r="P169" s="28"/>
      <c r="Q169" s="28">
        <v>2</v>
      </c>
      <c r="R169" s="15">
        <f t="shared" si="10"/>
        <v>5.167</v>
      </c>
    </row>
    <row r="170" spans="1:18">
      <c r="A170" s="24">
        <v>165</v>
      </c>
      <c r="B170" s="24" t="s">
        <v>19</v>
      </c>
      <c r="C170" s="24" t="s">
        <v>4121</v>
      </c>
      <c r="D170" s="26" t="s">
        <v>4338</v>
      </c>
      <c r="E170" s="26" t="s">
        <v>4339</v>
      </c>
      <c r="F170" s="24" t="s">
        <v>100</v>
      </c>
      <c r="G170" s="24" t="s">
        <v>49</v>
      </c>
      <c r="H170" s="25">
        <v>2.2</v>
      </c>
      <c r="I170" s="28">
        <v>200</v>
      </c>
      <c r="J170" s="24"/>
      <c r="K170" s="28">
        <v>2</v>
      </c>
      <c r="L170" s="28"/>
      <c r="M170" s="28"/>
      <c r="N170" s="28">
        <v>8</v>
      </c>
      <c r="O170" s="28"/>
      <c r="P170" s="28"/>
      <c r="Q170" s="28">
        <v>2</v>
      </c>
      <c r="R170" s="15">
        <f t="shared" si="10"/>
        <v>3.717</v>
      </c>
    </row>
    <row r="171" spans="1:18">
      <c r="A171" s="24">
        <v>166</v>
      </c>
      <c r="B171" s="24" t="s">
        <v>19</v>
      </c>
      <c r="C171" s="24" t="s">
        <v>4121</v>
      </c>
      <c r="D171" s="26" t="s">
        <v>4340</v>
      </c>
      <c r="E171" s="26" t="s">
        <v>4341</v>
      </c>
      <c r="F171" s="24" t="s">
        <v>100</v>
      </c>
      <c r="G171" s="24" t="s">
        <v>49</v>
      </c>
      <c r="H171" s="25">
        <v>2.2</v>
      </c>
      <c r="I171" s="28"/>
      <c r="J171" s="24"/>
      <c r="K171" s="28">
        <v>2</v>
      </c>
      <c r="L171" s="28"/>
      <c r="M171" s="28"/>
      <c r="N171" s="28">
        <v>4</v>
      </c>
      <c r="O171" s="28"/>
      <c r="P171" s="28"/>
      <c r="Q171" s="28">
        <v>1</v>
      </c>
      <c r="R171" s="15">
        <f t="shared" si="10"/>
        <v>0.557</v>
      </c>
    </row>
    <row r="172" spans="1:18">
      <c r="A172" s="24">
        <v>167</v>
      </c>
      <c r="B172" s="24" t="s">
        <v>19</v>
      </c>
      <c r="C172" s="24" t="s">
        <v>4121</v>
      </c>
      <c r="D172" s="26" t="s">
        <v>4340</v>
      </c>
      <c r="E172" s="26" t="s">
        <v>4341</v>
      </c>
      <c r="F172" s="24" t="s">
        <v>49</v>
      </c>
      <c r="G172" s="24" t="s">
        <v>176</v>
      </c>
      <c r="H172" s="25">
        <v>1.9</v>
      </c>
      <c r="I172" s="28">
        <v>150</v>
      </c>
      <c r="J172" s="24"/>
      <c r="K172" s="28">
        <v>2</v>
      </c>
      <c r="L172" s="28"/>
      <c r="M172" s="28"/>
      <c r="N172" s="28">
        <v>8</v>
      </c>
      <c r="O172" s="28"/>
      <c r="P172" s="28"/>
      <c r="Q172" s="28">
        <v>2</v>
      </c>
      <c r="R172" s="15">
        <f t="shared" si="10"/>
        <v>2.992</v>
      </c>
    </row>
    <row r="173" spans="1:18">
      <c r="A173" s="24">
        <v>168</v>
      </c>
      <c r="B173" s="24" t="s">
        <v>19</v>
      </c>
      <c r="C173" s="24" t="s">
        <v>4121</v>
      </c>
      <c r="D173" s="26" t="s">
        <v>4340</v>
      </c>
      <c r="E173" s="26" t="s">
        <v>4341</v>
      </c>
      <c r="F173" s="24" t="s">
        <v>177</v>
      </c>
      <c r="G173" s="24" t="s">
        <v>3638</v>
      </c>
      <c r="H173" s="25">
        <v>2.9</v>
      </c>
      <c r="I173" s="28"/>
      <c r="J173" s="24"/>
      <c r="K173" s="28">
        <v>2</v>
      </c>
      <c r="L173" s="28"/>
      <c r="M173" s="28"/>
      <c r="N173" s="28">
        <v>4</v>
      </c>
      <c r="O173" s="28"/>
      <c r="P173" s="28"/>
      <c r="Q173" s="28">
        <v>1</v>
      </c>
      <c r="R173" s="15">
        <f t="shared" si="10"/>
        <v>0.557</v>
      </c>
    </row>
    <row r="174" spans="1:18">
      <c r="A174" s="24">
        <v>169</v>
      </c>
      <c r="B174" s="24" t="s">
        <v>19</v>
      </c>
      <c r="C174" s="24" t="s">
        <v>4121</v>
      </c>
      <c r="D174" s="26" t="s">
        <v>4296</v>
      </c>
      <c r="E174" s="26" t="s">
        <v>4297</v>
      </c>
      <c r="F174" s="24" t="s">
        <v>100</v>
      </c>
      <c r="G174" s="24" t="s">
        <v>996</v>
      </c>
      <c r="H174" s="25">
        <v>2.9</v>
      </c>
      <c r="I174" s="28">
        <v>150</v>
      </c>
      <c r="J174" s="24"/>
      <c r="K174" s="28">
        <v>2</v>
      </c>
      <c r="L174" s="28">
        <v>20</v>
      </c>
      <c r="M174" s="28"/>
      <c r="N174" s="28">
        <v>4</v>
      </c>
      <c r="O174" s="28"/>
      <c r="P174" s="28"/>
      <c r="Q174" s="28">
        <v>2</v>
      </c>
      <c r="R174" s="15">
        <f t="shared" si="10"/>
        <v>2.944</v>
      </c>
    </row>
    <row r="175" spans="1:18">
      <c r="A175" s="24">
        <v>170</v>
      </c>
      <c r="B175" s="24" t="s">
        <v>19</v>
      </c>
      <c r="C175" s="24" t="s">
        <v>4121</v>
      </c>
      <c r="D175" s="26" t="s">
        <v>4296</v>
      </c>
      <c r="E175" s="26" t="s">
        <v>4297</v>
      </c>
      <c r="F175" s="24" t="s">
        <v>183</v>
      </c>
      <c r="G175" s="24" t="s">
        <v>3091</v>
      </c>
      <c r="H175" s="25">
        <v>2.6</v>
      </c>
      <c r="I175" s="28">
        <v>180</v>
      </c>
      <c r="J175" s="24"/>
      <c r="K175" s="28">
        <v>2</v>
      </c>
      <c r="L175" s="28"/>
      <c r="M175" s="28"/>
      <c r="N175" s="28"/>
      <c r="O175" s="28"/>
      <c r="P175" s="28"/>
      <c r="Q175" s="28"/>
      <c r="R175" s="15">
        <f t="shared" si="10"/>
        <v>2.907</v>
      </c>
    </row>
    <row r="176" spans="1:18">
      <c r="A176" s="24">
        <v>171</v>
      </c>
      <c r="B176" s="24" t="s">
        <v>19</v>
      </c>
      <c r="C176" s="24" t="s">
        <v>4121</v>
      </c>
      <c r="D176" s="26" t="s">
        <v>4296</v>
      </c>
      <c r="E176" s="26" t="s">
        <v>4297</v>
      </c>
      <c r="F176" s="24" t="s">
        <v>97</v>
      </c>
      <c r="G176" s="24" t="s">
        <v>1370</v>
      </c>
      <c r="H176" s="25">
        <v>0.5</v>
      </c>
      <c r="I176" s="28">
        <v>500</v>
      </c>
      <c r="J176" s="24"/>
      <c r="K176" s="28">
        <v>2</v>
      </c>
      <c r="L176" s="28"/>
      <c r="M176" s="28"/>
      <c r="N176" s="28"/>
      <c r="O176" s="28"/>
      <c r="P176" s="28"/>
      <c r="Q176" s="28"/>
      <c r="R176" s="15">
        <f t="shared" si="10"/>
        <v>7.547</v>
      </c>
    </row>
    <row r="177" spans="1:18">
      <c r="A177" s="24">
        <v>172</v>
      </c>
      <c r="B177" s="24" t="s">
        <v>19</v>
      </c>
      <c r="C177" s="24" t="s">
        <v>4121</v>
      </c>
      <c r="D177" s="26" t="s">
        <v>4342</v>
      </c>
      <c r="E177" s="26" t="s">
        <v>4343</v>
      </c>
      <c r="F177" s="24" t="s">
        <v>100</v>
      </c>
      <c r="G177" s="24" t="s">
        <v>53</v>
      </c>
      <c r="H177" s="25">
        <v>0.1</v>
      </c>
      <c r="I177" s="28"/>
      <c r="J177" s="24"/>
      <c r="K177" s="28">
        <v>2</v>
      </c>
      <c r="L177" s="28"/>
      <c r="M177" s="28"/>
      <c r="N177" s="28">
        <v>4</v>
      </c>
      <c r="O177" s="28"/>
      <c r="P177" s="28"/>
      <c r="Q177" s="28">
        <v>1</v>
      </c>
      <c r="R177" s="15">
        <f t="shared" si="10"/>
        <v>0.557</v>
      </c>
    </row>
    <row r="178" spans="1:18">
      <c r="A178" s="24">
        <v>173</v>
      </c>
      <c r="B178" s="24" t="s">
        <v>19</v>
      </c>
      <c r="C178" s="24" t="s">
        <v>4121</v>
      </c>
      <c r="D178" s="24" t="s">
        <v>4344</v>
      </c>
      <c r="E178" s="24" t="s">
        <v>4345</v>
      </c>
      <c r="F178" s="24" t="s">
        <v>647</v>
      </c>
      <c r="G178" s="24" t="s">
        <v>3759</v>
      </c>
      <c r="H178" s="25">
        <v>1.6</v>
      </c>
      <c r="I178" s="28">
        <v>1550</v>
      </c>
      <c r="J178" s="24"/>
      <c r="K178" s="28">
        <v>2</v>
      </c>
      <c r="L178" s="28"/>
      <c r="M178" s="28"/>
      <c r="N178" s="28"/>
      <c r="O178" s="28"/>
      <c r="P178" s="28"/>
      <c r="Q178" s="28"/>
      <c r="R178" s="15">
        <f t="shared" si="10"/>
        <v>22.772</v>
      </c>
    </row>
    <row r="179" spans="1:18">
      <c r="A179" s="24">
        <v>174</v>
      </c>
      <c r="B179" s="24" t="s">
        <v>19</v>
      </c>
      <c r="C179" s="24" t="s">
        <v>4121</v>
      </c>
      <c r="D179" s="24" t="s">
        <v>4344</v>
      </c>
      <c r="E179" s="24" t="s">
        <v>4345</v>
      </c>
      <c r="F179" s="24" t="s">
        <v>1341</v>
      </c>
      <c r="G179" s="24" t="s">
        <v>1364</v>
      </c>
      <c r="H179" s="25">
        <v>1.5</v>
      </c>
      <c r="I179" s="28"/>
      <c r="J179" s="24"/>
      <c r="K179" s="28">
        <v>2</v>
      </c>
      <c r="L179" s="28"/>
      <c r="M179" s="28"/>
      <c r="N179" s="28">
        <v>4</v>
      </c>
      <c r="O179" s="28"/>
      <c r="P179" s="28"/>
      <c r="Q179" s="28">
        <v>1</v>
      </c>
      <c r="R179" s="15">
        <f t="shared" si="10"/>
        <v>0.557</v>
      </c>
    </row>
    <row r="180" spans="1:18">
      <c r="A180" s="24">
        <v>175</v>
      </c>
      <c r="B180" s="24" t="s">
        <v>19</v>
      </c>
      <c r="C180" s="24" t="s">
        <v>4121</v>
      </c>
      <c r="D180" s="24" t="s">
        <v>4344</v>
      </c>
      <c r="E180" s="24" t="s">
        <v>4345</v>
      </c>
      <c r="F180" s="24" t="s">
        <v>1549</v>
      </c>
      <c r="G180" s="24" t="s">
        <v>4346</v>
      </c>
      <c r="H180" s="25">
        <v>2.9</v>
      </c>
      <c r="I180" s="28">
        <v>1900</v>
      </c>
      <c r="J180" s="24"/>
      <c r="K180" s="28">
        <v>2</v>
      </c>
      <c r="L180" s="28"/>
      <c r="M180" s="28"/>
      <c r="N180" s="28">
        <v>4</v>
      </c>
      <c r="O180" s="28"/>
      <c r="P180" s="28"/>
      <c r="Q180" s="28">
        <v>1</v>
      </c>
      <c r="R180" s="15">
        <f t="shared" si="10"/>
        <v>28.107</v>
      </c>
    </row>
    <row r="181" spans="1:18">
      <c r="A181" s="24">
        <v>176</v>
      </c>
      <c r="B181" s="24" t="s">
        <v>19</v>
      </c>
      <c r="C181" s="24" t="s">
        <v>4121</v>
      </c>
      <c r="D181" s="24" t="s">
        <v>4344</v>
      </c>
      <c r="E181" s="24" t="s">
        <v>4345</v>
      </c>
      <c r="F181" s="24" t="s">
        <v>4346</v>
      </c>
      <c r="G181" s="24" t="s">
        <v>4347</v>
      </c>
      <c r="H181" s="25">
        <v>2.8</v>
      </c>
      <c r="I181" s="28"/>
      <c r="J181" s="24"/>
      <c r="K181" s="28">
        <v>2</v>
      </c>
      <c r="L181" s="28"/>
      <c r="M181" s="28"/>
      <c r="N181" s="28"/>
      <c r="O181" s="28"/>
      <c r="P181" s="28"/>
      <c r="Q181" s="28"/>
      <c r="R181" s="15">
        <f t="shared" si="10"/>
        <v>0.297</v>
      </c>
    </row>
    <row r="182" spans="1:18">
      <c r="A182" s="24">
        <v>177</v>
      </c>
      <c r="B182" s="24" t="s">
        <v>19</v>
      </c>
      <c r="C182" s="24" t="s">
        <v>4121</v>
      </c>
      <c r="D182" s="24" t="s">
        <v>4344</v>
      </c>
      <c r="E182" s="24" t="s">
        <v>4345</v>
      </c>
      <c r="F182" s="24" t="s">
        <v>4347</v>
      </c>
      <c r="G182" s="24" t="s">
        <v>4348</v>
      </c>
      <c r="H182" s="25">
        <v>1.8</v>
      </c>
      <c r="I182" s="28"/>
      <c r="J182" s="24"/>
      <c r="K182" s="28">
        <v>2</v>
      </c>
      <c r="L182" s="28">
        <v>10</v>
      </c>
      <c r="M182" s="28"/>
      <c r="N182" s="28"/>
      <c r="O182" s="28"/>
      <c r="P182" s="28"/>
      <c r="Q182" s="28"/>
      <c r="R182" s="15">
        <f t="shared" si="10"/>
        <v>0.303</v>
      </c>
    </row>
    <row r="183" spans="1:18">
      <c r="A183" s="24">
        <v>178</v>
      </c>
      <c r="B183" s="24" t="s">
        <v>19</v>
      </c>
      <c r="C183" s="24" t="s">
        <v>4121</v>
      </c>
      <c r="D183" s="24" t="s">
        <v>4344</v>
      </c>
      <c r="E183" s="24" t="s">
        <v>4345</v>
      </c>
      <c r="F183" s="24" t="s">
        <v>4349</v>
      </c>
      <c r="G183" s="24" t="s">
        <v>700</v>
      </c>
      <c r="H183" s="25">
        <v>2.9</v>
      </c>
      <c r="I183" s="28">
        <v>200</v>
      </c>
      <c r="J183" s="24"/>
      <c r="K183" s="28">
        <v>2</v>
      </c>
      <c r="L183" s="28"/>
      <c r="M183" s="28"/>
      <c r="N183" s="28">
        <v>4</v>
      </c>
      <c r="O183" s="28"/>
      <c r="P183" s="28"/>
      <c r="Q183" s="28">
        <v>1</v>
      </c>
      <c r="R183" s="15">
        <f t="shared" si="10"/>
        <v>3.457</v>
      </c>
    </row>
    <row r="184" spans="1:18">
      <c r="A184" s="24">
        <v>179</v>
      </c>
      <c r="B184" s="24" t="s">
        <v>19</v>
      </c>
      <c r="C184" s="24" t="s">
        <v>4121</v>
      </c>
      <c r="D184" s="26" t="s">
        <v>4350</v>
      </c>
      <c r="E184" s="26" t="s">
        <v>4351</v>
      </c>
      <c r="F184" s="24" t="s">
        <v>100</v>
      </c>
      <c r="G184" s="24" t="s">
        <v>635</v>
      </c>
      <c r="H184" s="25">
        <v>2.1</v>
      </c>
      <c r="I184" s="28"/>
      <c r="J184" s="24"/>
      <c r="K184" s="28">
        <v>2</v>
      </c>
      <c r="L184" s="28"/>
      <c r="M184" s="28"/>
      <c r="N184" s="28">
        <v>4</v>
      </c>
      <c r="O184" s="28"/>
      <c r="P184" s="28">
        <v>1</v>
      </c>
      <c r="Q184" s="28">
        <v>1</v>
      </c>
      <c r="R184" s="15">
        <f t="shared" si="10"/>
        <v>0.717</v>
      </c>
    </row>
    <row r="185" spans="1:18">
      <c r="A185" s="24">
        <v>180</v>
      </c>
      <c r="B185" s="24" t="s">
        <v>19</v>
      </c>
      <c r="C185" s="24" t="s">
        <v>4121</v>
      </c>
      <c r="D185" s="26" t="s">
        <v>4350</v>
      </c>
      <c r="E185" s="26" t="s">
        <v>4351</v>
      </c>
      <c r="F185" s="24" t="s">
        <v>49</v>
      </c>
      <c r="G185" s="24" t="s">
        <v>173</v>
      </c>
      <c r="H185" s="25">
        <v>1.7</v>
      </c>
      <c r="I185" s="28">
        <v>110</v>
      </c>
      <c r="J185" s="24"/>
      <c r="K185" s="28">
        <v>2</v>
      </c>
      <c r="L185" s="28"/>
      <c r="M185" s="28"/>
      <c r="N185" s="28">
        <v>4</v>
      </c>
      <c r="O185" s="28"/>
      <c r="P185" s="28"/>
      <c r="Q185" s="28">
        <v>1</v>
      </c>
      <c r="R185" s="15">
        <f t="shared" si="10"/>
        <v>2.152</v>
      </c>
    </row>
    <row r="186" spans="1:18">
      <c r="A186" s="24">
        <v>181</v>
      </c>
      <c r="B186" s="24" t="s">
        <v>19</v>
      </c>
      <c r="C186" s="24" t="s">
        <v>4121</v>
      </c>
      <c r="D186" s="26" t="s">
        <v>4352</v>
      </c>
      <c r="E186" s="26" t="s">
        <v>4353</v>
      </c>
      <c r="F186" s="24" t="s">
        <v>100</v>
      </c>
      <c r="G186" s="24" t="s">
        <v>996</v>
      </c>
      <c r="H186" s="25">
        <v>2.9</v>
      </c>
      <c r="I186" s="28"/>
      <c r="J186" s="24"/>
      <c r="K186" s="28">
        <v>2</v>
      </c>
      <c r="L186" s="28"/>
      <c r="M186" s="28"/>
      <c r="N186" s="28">
        <v>4</v>
      </c>
      <c r="O186" s="28"/>
      <c r="P186" s="28"/>
      <c r="Q186" s="28">
        <v>1</v>
      </c>
      <c r="R186" s="15">
        <f t="shared" si="10"/>
        <v>0.557</v>
      </c>
    </row>
    <row r="187" spans="1:18">
      <c r="A187" s="24">
        <v>182</v>
      </c>
      <c r="B187" s="24" t="s">
        <v>19</v>
      </c>
      <c r="C187" s="24" t="s">
        <v>4121</v>
      </c>
      <c r="D187" s="26" t="s">
        <v>4354</v>
      </c>
      <c r="E187" s="26" t="s">
        <v>4355</v>
      </c>
      <c r="F187" s="24" t="s">
        <v>100</v>
      </c>
      <c r="G187" s="24" t="s">
        <v>65</v>
      </c>
      <c r="H187" s="25">
        <v>2.6</v>
      </c>
      <c r="I187" s="28">
        <v>1780</v>
      </c>
      <c r="J187" s="24"/>
      <c r="K187" s="28">
        <v>2</v>
      </c>
      <c r="L187" s="28"/>
      <c r="M187" s="28"/>
      <c r="N187" s="28">
        <v>8</v>
      </c>
      <c r="O187" s="28"/>
      <c r="P187" s="28"/>
      <c r="Q187" s="28">
        <v>2</v>
      </c>
      <c r="R187" s="15">
        <f t="shared" si="10"/>
        <v>26.627</v>
      </c>
    </row>
    <row r="188" spans="1:18">
      <c r="A188" s="24">
        <v>183</v>
      </c>
      <c r="B188" s="24" t="s">
        <v>19</v>
      </c>
      <c r="C188" s="24" t="s">
        <v>4121</v>
      </c>
      <c r="D188" s="26" t="s">
        <v>4356</v>
      </c>
      <c r="E188" s="26" t="s">
        <v>4357</v>
      </c>
      <c r="F188" s="24" t="s">
        <v>100</v>
      </c>
      <c r="G188" s="24" t="s">
        <v>351</v>
      </c>
      <c r="H188" s="25">
        <v>2.3</v>
      </c>
      <c r="I188" s="28">
        <v>340</v>
      </c>
      <c r="J188" s="24"/>
      <c r="K188" s="28">
        <v>2</v>
      </c>
      <c r="L188" s="28"/>
      <c r="M188" s="28"/>
      <c r="N188" s="28"/>
      <c r="O188" s="28"/>
      <c r="P188" s="28">
        <v>1</v>
      </c>
      <c r="Q188" s="28"/>
      <c r="R188" s="15">
        <f t="shared" si="10"/>
        <v>5.387</v>
      </c>
    </row>
    <row r="189" spans="1:18">
      <c r="A189" s="24">
        <v>184</v>
      </c>
      <c r="B189" s="24" t="s">
        <v>19</v>
      </c>
      <c r="C189" s="24" t="s">
        <v>4121</v>
      </c>
      <c r="D189" s="26" t="s">
        <v>4358</v>
      </c>
      <c r="E189" s="26" t="s">
        <v>4359</v>
      </c>
      <c r="F189" s="24" t="s">
        <v>100</v>
      </c>
      <c r="G189" s="24" t="s">
        <v>635</v>
      </c>
      <c r="H189" s="25">
        <v>2.1</v>
      </c>
      <c r="I189" s="28">
        <v>120</v>
      </c>
      <c r="J189" s="24"/>
      <c r="K189" s="28">
        <v>2</v>
      </c>
      <c r="L189" s="28"/>
      <c r="M189" s="28"/>
      <c r="N189" s="28">
        <v>8</v>
      </c>
      <c r="O189" s="28"/>
      <c r="P189" s="28"/>
      <c r="Q189" s="28">
        <v>1</v>
      </c>
      <c r="R189" s="15">
        <f t="shared" si="10"/>
        <v>2.357</v>
      </c>
    </row>
    <row r="190" spans="1:18">
      <c r="A190" s="24">
        <v>185</v>
      </c>
      <c r="B190" s="24" t="s">
        <v>19</v>
      </c>
      <c r="C190" s="24" t="s">
        <v>4121</v>
      </c>
      <c r="D190" s="26" t="s">
        <v>4360</v>
      </c>
      <c r="E190" s="26" t="s">
        <v>4361</v>
      </c>
      <c r="F190" s="24" t="s">
        <v>100</v>
      </c>
      <c r="G190" s="24" t="s">
        <v>187</v>
      </c>
      <c r="H190" s="25">
        <v>2.5</v>
      </c>
      <c r="I190" s="28"/>
      <c r="J190" s="24"/>
      <c r="K190" s="28">
        <v>2</v>
      </c>
      <c r="L190" s="28"/>
      <c r="M190" s="28"/>
      <c r="N190" s="28">
        <v>8</v>
      </c>
      <c r="O190" s="28"/>
      <c r="P190" s="28"/>
      <c r="Q190" s="28">
        <v>1</v>
      </c>
      <c r="R190" s="15">
        <f t="shared" si="10"/>
        <v>0.617</v>
      </c>
    </row>
    <row r="191" spans="1:18">
      <c r="A191" s="24">
        <v>186</v>
      </c>
      <c r="B191" s="24" t="s">
        <v>19</v>
      </c>
      <c r="C191" s="24" t="s">
        <v>4121</v>
      </c>
      <c r="D191" s="26" t="s">
        <v>4360</v>
      </c>
      <c r="E191" s="26" t="s">
        <v>4361</v>
      </c>
      <c r="F191" s="24" t="s">
        <v>124</v>
      </c>
      <c r="G191" s="24" t="s">
        <v>1240</v>
      </c>
      <c r="H191" s="25">
        <v>2.5</v>
      </c>
      <c r="I191" s="28">
        <v>120</v>
      </c>
      <c r="J191" s="24"/>
      <c r="K191" s="28">
        <v>2</v>
      </c>
      <c r="L191" s="28"/>
      <c r="M191" s="28"/>
      <c r="N191" s="28">
        <v>4</v>
      </c>
      <c r="O191" s="28"/>
      <c r="P191" s="28"/>
      <c r="Q191" s="28">
        <v>1</v>
      </c>
      <c r="R191" s="15">
        <f t="shared" si="10"/>
        <v>2.297</v>
      </c>
    </row>
    <row r="192" spans="1:18">
      <c r="A192" s="24">
        <v>187</v>
      </c>
      <c r="B192" s="24" t="s">
        <v>19</v>
      </c>
      <c r="C192" s="24" t="s">
        <v>4121</v>
      </c>
      <c r="D192" s="26" t="s">
        <v>4362</v>
      </c>
      <c r="E192" s="26" t="s">
        <v>4363</v>
      </c>
      <c r="F192" s="24" t="s">
        <v>100</v>
      </c>
      <c r="G192" s="24" t="s">
        <v>187</v>
      </c>
      <c r="H192" s="25">
        <v>2.5</v>
      </c>
      <c r="I192" s="28">
        <v>100</v>
      </c>
      <c r="J192" s="24"/>
      <c r="K192" s="28">
        <v>2</v>
      </c>
      <c r="L192" s="28"/>
      <c r="M192" s="28"/>
      <c r="N192" s="28">
        <v>4</v>
      </c>
      <c r="O192" s="28"/>
      <c r="P192" s="28"/>
      <c r="Q192" s="28">
        <v>1</v>
      </c>
      <c r="R192" s="15">
        <f t="shared" si="10"/>
        <v>2.007</v>
      </c>
    </row>
    <row r="193" spans="1:18">
      <c r="A193" s="24">
        <v>188</v>
      </c>
      <c r="B193" s="24" t="s">
        <v>19</v>
      </c>
      <c r="C193" s="24" t="s">
        <v>4121</v>
      </c>
      <c r="D193" s="26" t="s">
        <v>4362</v>
      </c>
      <c r="E193" s="26" t="s">
        <v>4363</v>
      </c>
      <c r="F193" s="24" t="s">
        <v>183</v>
      </c>
      <c r="G193" s="24" t="s">
        <v>2518</v>
      </c>
      <c r="H193" s="25">
        <v>2.3</v>
      </c>
      <c r="I193" s="28"/>
      <c r="J193" s="24"/>
      <c r="K193" s="28">
        <v>2</v>
      </c>
      <c r="L193" s="28"/>
      <c r="M193" s="28"/>
      <c r="N193" s="28"/>
      <c r="O193" s="28"/>
      <c r="P193" s="28"/>
      <c r="Q193" s="28"/>
      <c r="R193" s="15">
        <f t="shared" si="10"/>
        <v>0.297</v>
      </c>
    </row>
    <row r="194" spans="1:18">
      <c r="A194" s="24">
        <v>189</v>
      </c>
      <c r="B194" s="24" t="s">
        <v>19</v>
      </c>
      <c r="C194" s="24" t="s">
        <v>4121</v>
      </c>
      <c r="D194" s="26" t="s">
        <v>4364</v>
      </c>
      <c r="E194" s="26" t="s">
        <v>4365</v>
      </c>
      <c r="F194" s="24" t="s">
        <v>100</v>
      </c>
      <c r="G194" s="24" t="s">
        <v>618</v>
      </c>
      <c r="H194" s="25">
        <v>2.4</v>
      </c>
      <c r="I194" s="28">
        <v>120</v>
      </c>
      <c r="J194" s="24"/>
      <c r="K194" s="28">
        <v>2</v>
      </c>
      <c r="L194" s="28">
        <v>10</v>
      </c>
      <c r="M194" s="28"/>
      <c r="N194" s="28">
        <v>8</v>
      </c>
      <c r="O194" s="28"/>
      <c r="P194" s="28"/>
      <c r="Q194" s="28">
        <v>2</v>
      </c>
      <c r="R194" s="15">
        <f t="shared" si="10"/>
        <v>2.563</v>
      </c>
    </row>
    <row r="195" spans="1:18">
      <c r="A195" s="24">
        <v>190</v>
      </c>
      <c r="B195" s="24" t="s">
        <v>19</v>
      </c>
      <c r="C195" s="24" t="s">
        <v>4121</v>
      </c>
      <c r="D195" s="26" t="s">
        <v>4364</v>
      </c>
      <c r="E195" s="26" t="s">
        <v>4365</v>
      </c>
      <c r="F195" s="24" t="s">
        <v>124</v>
      </c>
      <c r="G195" s="24" t="s">
        <v>3091</v>
      </c>
      <c r="H195" s="25">
        <v>2.9</v>
      </c>
      <c r="I195" s="28"/>
      <c r="J195" s="24"/>
      <c r="K195" s="28">
        <v>2</v>
      </c>
      <c r="L195" s="28"/>
      <c r="M195" s="28"/>
      <c r="N195" s="28"/>
      <c r="O195" s="28"/>
      <c r="P195" s="28"/>
      <c r="Q195" s="28"/>
      <c r="R195" s="15">
        <f t="shared" si="10"/>
        <v>0.297</v>
      </c>
    </row>
    <row r="196" spans="1:18">
      <c r="A196" s="24">
        <v>191</v>
      </c>
      <c r="B196" s="24" t="s">
        <v>19</v>
      </c>
      <c r="C196" s="24" t="s">
        <v>4121</v>
      </c>
      <c r="D196" s="26" t="s">
        <v>4364</v>
      </c>
      <c r="E196" s="26" t="s">
        <v>4365</v>
      </c>
      <c r="F196" s="24" t="s">
        <v>1582</v>
      </c>
      <c r="G196" s="24" t="s">
        <v>4366</v>
      </c>
      <c r="H196" s="25">
        <v>2.7</v>
      </c>
      <c r="I196" s="28">
        <v>200</v>
      </c>
      <c r="J196" s="24"/>
      <c r="K196" s="28">
        <v>2</v>
      </c>
      <c r="L196" s="28"/>
      <c r="M196" s="28"/>
      <c r="N196" s="28"/>
      <c r="O196" s="28"/>
      <c r="P196" s="28"/>
      <c r="Q196" s="28"/>
      <c r="R196" s="15">
        <f t="shared" si="10"/>
        <v>3.197</v>
      </c>
    </row>
    <row r="197" spans="1:18">
      <c r="A197" s="24">
        <v>192</v>
      </c>
      <c r="B197" s="24" t="s">
        <v>19</v>
      </c>
      <c r="C197" s="24" t="s">
        <v>4121</v>
      </c>
      <c r="D197" s="26" t="s">
        <v>4364</v>
      </c>
      <c r="E197" s="26" t="s">
        <v>4365</v>
      </c>
      <c r="F197" s="24" t="s">
        <v>4367</v>
      </c>
      <c r="G197" s="24" t="s">
        <v>4368</v>
      </c>
      <c r="H197" s="25">
        <v>2.8</v>
      </c>
      <c r="I197" s="28"/>
      <c r="J197" s="24"/>
      <c r="K197" s="28">
        <v>2</v>
      </c>
      <c r="L197" s="28"/>
      <c r="M197" s="28"/>
      <c r="N197" s="28">
        <v>4</v>
      </c>
      <c r="O197" s="28"/>
      <c r="P197" s="28"/>
      <c r="Q197" s="28">
        <v>1</v>
      </c>
      <c r="R197" s="15">
        <f t="shared" si="10"/>
        <v>0.557</v>
      </c>
    </row>
    <row r="198" spans="1:18">
      <c r="A198" s="24">
        <v>193</v>
      </c>
      <c r="B198" s="24" t="s">
        <v>19</v>
      </c>
      <c r="C198" s="24" t="s">
        <v>4121</v>
      </c>
      <c r="D198" s="26" t="s">
        <v>4364</v>
      </c>
      <c r="E198" s="26" t="s">
        <v>4365</v>
      </c>
      <c r="F198" s="24" t="s">
        <v>4369</v>
      </c>
      <c r="G198" s="24" t="s">
        <v>4348</v>
      </c>
      <c r="H198" s="25">
        <v>2.7</v>
      </c>
      <c r="I198" s="28"/>
      <c r="J198" s="24"/>
      <c r="K198" s="28">
        <v>2</v>
      </c>
      <c r="L198" s="28"/>
      <c r="M198" s="28"/>
      <c r="N198" s="28">
        <v>4</v>
      </c>
      <c r="O198" s="28"/>
      <c r="P198" s="28">
        <v>1</v>
      </c>
      <c r="Q198" s="28"/>
      <c r="R198" s="15">
        <f t="shared" ref="R198" si="11">J198*0.4461+K198*0.1485+L198*0.15*0.004+I198*0.0145+M198*0.145+N198*0.015+O198*0.01+P198*0.16+Q198*0.2</f>
        <v>0.517</v>
      </c>
    </row>
    <row r="199" spans="1:18">
      <c r="A199" s="24">
        <v>194</v>
      </c>
      <c r="B199" s="24" t="s">
        <v>19</v>
      </c>
      <c r="C199" s="24" t="s">
        <v>4121</v>
      </c>
      <c r="D199" s="26" t="s">
        <v>4370</v>
      </c>
      <c r="E199" s="26" t="s">
        <v>4371</v>
      </c>
      <c r="F199" s="24" t="s">
        <v>100</v>
      </c>
      <c r="G199" s="24" t="s">
        <v>72</v>
      </c>
      <c r="H199" s="25">
        <v>1</v>
      </c>
      <c r="I199" s="28"/>
      <c r="J199" s="24"/>
      <c r="K199" s="28">
        <v>2</v>
      </c>
      <c r="L199" s="28"/>
      <c r="M199" s="28"/>
      <c r="N199" s="28"/>
      <c r="O199" s="28">
        <v>4</v>
      </c>
      <c r="P199" s="28"/>
      <c r="Q199" s="28">
        <v>1</v>
      </c>
      <c r="R199" s="15">
        <f t="shared" ref="R199:R230" si="12">J199*0.4461+K199*0.1485+L199*0.15*0.004+I199*0.0145+M199*0.145+N199*0.015+O199*0.01+P199*0.16+Q199*0.2</f>
        <v>0.537</v>
      </c>
    </row>
    <row r="200" spans="1:18">
      <c r="A200" s="24">
        <v>195</v>
      </c>
      <c r="B200" s="24" t="s">
        <v>19</v>
      </c>
      <c r="C200" s="24" t="s">
        <v>4121</v>
      </c>
      <c r="D200" s="26" t="s">
        <v>4372</v>
      </c>
      <c r="E200" s="26" t="s">
        <v>4036</v>
      </c>
      <c r="F200" s="24" t="s">
        <v>100</v>
      </c>
      <c r="G200" s="24" t="s">
        <v>207</v>
      </c>
      <c r="H200" s="25">
        <v>1.7</v>
      </c>
      <c r="I200" s="28"/>
      <c r="J200" s="24"/>
      <c r="K200" s="28">
        <v>2</v>
      </c>
      <c r="L200" s="28"/>
      <c r="M200" s="28"/>
      <c r="N200" s="28">
        <v>8</v>
      </c>
      <c r="O200" s="28"/>
      <c r="P200" s="28">
        <v>1</v>
      </c>
      <c r="Q200" s="28">
        <v>1</v>
      </c>
      <c r="R200" s="15">
        <f t="shared" si="12"/>
        <v>0.777</v>
      </c>
    </row>
    <row r="201" spans="1:18">
      <c r="A201" s="24">
        <v>196</v>
      </c>
      <c r="B201" s="24" t="s">
        <v>19</v>
      </c>
      <c r="C201" s="24" t="s">
        <v>4121</v>
      </c>
      <c r="D201" s="26" t="s">
        <v>4373</v>
      </c>
      <c r="E201" s="26" t="s">
        <v>3542</v>
      </c>
      <c r="F201" s="24" t="s">
        <v>100</v>
      </c>
      <c r="G201" s="24" t="s">
        <v>163</v>
      </c>
      <c r="H201" s="25">
        <v>1.2</v>
      </c>
      <c r="I201" s="28">
        <v>210</v>
      </c>
      <c r="J201" s="24"/>
      <c r="K201" s="28">
        <v>2</v>
      </c>
      <c r="L201" s="28"/>
      <c r="M201" s="28"/>
      <c r="N201" s="28"/>
      <c r="O201" s="28"/>
      <c r="P201" s="28"/>
      <c r="Q201" s="28"/>
      <c r="R201" s="15">
        <f t="shared" si="12"/>
        <v>3.342</v>
      </c>
    </row>
    <row r="202" spans="1:18">
      <c r="A202" s="24">
        <v>197</v>
      </c>
      <c r="B202" s="24" t="s">
        <v>19</v>
      </c>
      <c r="C202" s="24" t="s">
        <v>4121</v>
      </c>
      <c r="D202" s="26" t="s">
        <v>4373</v>
      </c>
      <c r="E202" s="26" t="s">
        <v>3542</v>
      </c>
      <c r="F202" s="24" t="s">
        <v>57</v>
      </c>
      <c r="G202" s="24" t="s">
        <v>128</v>
      </c>
      <c r="H202" s="25">
        <v>0.5</v>
      </c>
      <c r="I202" s="28">
        <v>180</v>
      </c>
      <c r="J202" s="24"/>
      <c r="K202" s="28">
        <v>2</v>
      </c>
      <c r="L202" s="28"/>
      <c r="M202" s="28"/>
      <c r="N202" s="28"/>
      <c r="O202" s="28"/>
      <c r="P202" s="28">
        <v>3</v>
      </c>
      <c r="Q202" s="28"/>
      <c r="R202" s="15">
        <f t="shared" si="12"/>
        <v>3.387</v>
      </c>
    </row>
    <row r="203" spans="1:18">
      <c r="A203" s="24">
        <v>198</v>
      </c>
      <c r="B203" s="24" t="s">
        <v>19</v>
      </c>
      <c r="C203" s="24" t="s">
        <v>4121</v>
      </c>
      <c r="D203" s="26" t="s">
        <v>4374</v>
      </c>
      <c r="E203" s="26" t="s">
        <v>4375</v>
      </c>
      <c r="F203" s="24" t="s">
        <v>100</v>
      </c>
      <c r="G203" s="24" t="s">
        <v>79</v>
      </c>
      <c r="H203" s="25">
        <v>0.9</v>
      </c>
      <c r="I203" s="28"/>
      <c r="J203" s="24"/>
      <c r="K203" s="28">
        <v>2</v>
      </c>
      <c r="L203" s="28">
        <v>20</v>
      </c>
      <c r="M203" s="28"/>
      <c r="N203" s="28">
        <v>4</v>
      </c>
      <c r="O203" s="28"/>
      <c r="P203" s="28"/>
      <c r="Q203" s="28">
        <v>1</v>
      </c>
      <c r="R203" s="15">
        <f t="shared" si="12"/>
        <v>0.569</v>
      </c>
    </row>
    <row r="204" spans="1:18">
      <c r="A204" s="24">
        <v>199</v>
      </c>
      <c r="B204" s="24" t="s">
        <v>19</v>
      </c>
      <c r="C204" s="24" t="s">
        <v>4121</v>
      </c>
      <c r="D204" s="26" t="s">
        <v>4374</v>
      </c>
      <c r="E204" s="26" t="s">
        <v>4375</v>
      </c>
      <c r="F204" s="24" t="s">
        <v>163</v>
      </c>
      <c r="G204" s="24" t="s">
        <v>124</v>
      </c>
      <c r="H204" s="25">
        <v>1.8</v>
      </c>
      <c r="I204" s="28"/>
      <c r="J204" s="24"/>
      <c r="K204" s="28">
        <v>2</v>
      </c>
      <c r="L204" s="28"/>
      <c r="M204" s="28"/>
      <c r="N204" s="28"/>
      <c r="O204" s="28"/>
      <c r="P204" s="28"/>
      <c r="Q204" s="28"/>
      <c r="R204" s="15">
        <f t="shared" si="12"/>
        <v>0.297</v>
      </c>
    </row>
    <row r="205" spans="1:18">
      <c r="A205" s="24">
        <v>200</v>
      </c>
      <c r="B205" s="24" t="s">
        <v>19</v>
      </c>
      <c r="C205" s="24" t="s">
        <v>4121</v>
      </c>
      <c r="D205" s="26" t="s">
        <v>4376</v>
      </c>
      <c r="E205" s="26" t="s">
        <v>4377</v>
      </c>
      <c r="F205" s="24" t="s">
        <v>100</v>
      </c>
      <c r="G205" s="24" t="s">
        <v>57</v>
      </c>
      <c r="H205" s="25">
        <v>1.3</v>
      </c>
      <c r="I205" s="28">
        <v>140</v>
      </c>
      <c r="J205" s="24"/>
      <c r="K205" s="28">
        <v>2</v>
      </c>
      <c r="L205" s="28"/>
      <c r="M205" s="28"/>
      <c r="N205" s="28">
        <v>4</v>
      </c>
      <c r="O205" s="28"/>
      <c r="P205" s="28">
        <v>1</v>
      </c>
      <c r="Q205" s="28">
        <v>1</v>
      </c>
      <c r="R205" s="15">
        <f t="shared" si="12"/>
        <v>2.747</v>
      </c>
    </row>
    <row r="206" spans="1:18">
      <c r="A206" s="24">
        <v>201</v>
      </c>
      <c r="B206" s="24" t="s">
        <v>19</v>
      </c>
      <c r="C206" s="24" t="s">
        <v>4121</v>
      </c>
      <c r="D206" s="26" t="s">
        <v>4376</v>
      </c>
      <c r="E206" s="26" t="s">
        <v>4377</v>
      </c>
      <c r="F206" s="24" t="s">
        <v>133</v>
      </c>
      <c r="G206" s="24" t="s">
        <v>183</v>
      </c>
      <c r="H206" s="25">
        <v>1.7</v>
      </c>
      <c r="I206" s="28">
        <v>350</v>
      </c>
      <c r="J206" s="24"/>
      <c r="K206" s="28">
        <v>2</v>
      </c>
      <c r="L206" s="28"/>
      <c r="M206" s="28"/>
      <c r="N206" s="28"/>
      <c r="O206" s="28"/>
      <c r="P206" s="28"/>
      <c r="Q206" s="28"/>
      <c r="R206" s="15">
        <f t="shared" si="12"/>
        <v>5.372</v>
      </c>
    </row>
    <row r="207" spans="1:18">
      <c r="A207" s="24">
        <v>202</v>
      </c>
      <c r="B207" s="24" t="s">
        <v>19</v>
      </c>
      <c r="C207" s="24" t="s">
        <v>4121</v>
      </c>
      <c r="D207" s="26" t="s">
        <v>4378</v>
      </c>
      <c r="E207" s="26" t="s">
        <v>2615</v>
      </c>
      <c r="F207" s="24" t="s">
        <v>100</v>
      </c>
      <c r="G207" s="24" t="s">
        <v>83</v>
      </c>
      <c r="H207" s="25">
        <v>1.4</v>
      </c>
      <c r="I207" s="28"/>
      <c r="J207" s="24"/>
      <c r="K207" s="28">
        <v>2</v>
      </c>
      <c r="L207" s="28"/>
      <c r="M207" s="28"/>
      <c r="N207" s="28">
        <v>4</v>
      </c>
      <c r="O207" s="28"/>
      <c r="P207" s="28"/>
      <c r="Q207" s="28"/>
      <c r="R207" s="15">
        <f t="shared" si="12"/>
        <v>0.357</v>
      </c>
    </row>
    <row r="208" spans="1:18">
      <c r="A208" s="24">
        <v>203</v>
      </c>
      <c r="B208" s="24" t="s">
        <v>19</v>
      </c>
      <c r="C208" s="24" t="s">
        <v>4121</v>
      </c>
      <c r="D208" s="26" t="s">
        <v>4378</v>
      </c>
      <c r="E208" s="26" t="s">
        <v>2615</v>
      </c>
      <c r="F208" s="24" t="s">
        <v>64</v>
      </c>
      <c r="G208" s="24" t="s">
        <v>143</v>
      </c>
      <c r="H208" s="25">
        <v>1.4</v>
      </c>
      <c r="I208" s="28"/>
      <c r="J208" s="24"/>
      <c r="K208" s="28">
        <v>2</v>
      </c>
      <c r="L208" s="28"/>
      <c r="M208" s="28"/>
      <c r="N208" s="28">
        <v>4</v>
      </c>
      <c r="O208" s="28"/>
      <c r="P208" s="28"/>
      <c r="Q208" s="28"/>
      <c r="R208" s="15">
        <f t="shared" si="12"/>
        <v>0.357</v>
      </c>
    </row>
    <row r="209" spans="1:18">
      <c r="A209" s="24">
        <v>204</v>
      </c>
      <c r="B209" s="24" t="s">
        <v>19</v>
      </c>
      <c r="C209" s="24" t="s">
        <v>4121</v>
      </c>
      <c r="D209" s="26" t="s">
        <v>4379</v>
      </c>
      <c r="E209" s="26" t="s">
        <v>4380</v>
      </c>
      <c r="F209" s="24" t="s">
        <v>100</v>
      </c>
      <c r="G209" s="24" t="s">
        <v>163</v>
      </c>
      <c r="H209" s="25">
        <v>1.2</v>
      </c>
      <c r="I209" s="28"/>
      <c r="J209" s="24"/>
      <c r="K209" s="28">
        <v>2</v>
      </c>
      <c r="L209" s="28"/>
      <c r="M209" s="28"/>
      <c r="N209" s="28">
        <v>4</v>
      </c>
      <c r="O209" s="28"/>
      <c r="P209" s="28"/>
      <c r="Q209" s="28">
        <v>1</v>
      </c>
      <c r="R209" s="15">
        <f t="shared" si="12"/>
        <v>0.557</v>
      </c>
    </row>
    <row r="210" spans="1:18">
      <c r="A210" s="24">
        <v>206</v>
      </c>
      <c r="B210" s="24" t="s">
        <v>19</v>
      </c>
      <c r="C210" s="24" t="s">
        <v>4121</v>
      </c>
      <c r="D210" s="26" t="s">
        <v>4381</v>
      </c>
      <c r="E210" s="26" t="s">
        <v>970</v>
      </c>
      <c r="F210" s="24" t="s">
        <v>100</v>
      </c>
      <c r="G210" s="24" t="s">
        <v>163</v>
      </c>
      <c r="H210" s="25">
        <v>1.2</v>
      </c>
      <c r="I210" s="28"/>
      <c r="J210" s="24"/>
      <c r="K210" s="28"/>
      <c r="L210" s="28"/>
      <c r="M210" s="28"/>
      <c r="N210" s="28">
        <v>4</v>
      </c>
      <c r="O210" s="28"/>
      <c r="P210" s="28">
        <v>2</v>
      </c>
      <c r="Q210" s="28"/>
      <c r="R210" s="15">
        <f t="shared" si="12"/>
        <v>0.38</v>
      </c>
    </row>
    <row r="211" spans="1:18">
      <c r="A211" s="24">
        <v>207</v>
      </c>
      <c r="B211" s="24" t="s">
        <v>19</v>
      </c>
      <c r="C211" s="24" t="s">
        <v>4121</v>
      </c>
      <c r="D211" s="26" t="s">
        <v>4381</v>
      </c>
      <c r="E211" s="26" t="s">
        <v>970</v>
      </c>
      <c r="F211" s="24" t="s">
        <v>635</v>
      </c>
      <c r="G211" s="24" t="s">
        <v>211</v>
      </c>
      <c r="H211" s="25">
        <v>1.9</v>
      </c>
      <c r="I211" s="28"/>
      <c r="J211" s="24"/>
      <c r="K211" s="28"/>
      <c r="L211" s="28"/>
      <c r="M211" s="28"/>
      <c r="N211" s="28">
        <v>4</v>
      </c>
      <c r="O211" s="28"/>
      <c r="P211" s="28"/>
      <c r="Q211" s="28"/>
      <c r="R211" s="15">
        <f t="shared" si="12"/>
        <v>0.06</v>
      </c>
    </row>
    <row r="212" spans="1:18">
      <c r="A212" s="24">
        <v>208</v>
      </c>
      <c r="B212" s="24" t="s">
        <v>19</v>
      </c>
      <c r="C212" s="24" t="s">
        <v>4121</v>
      </c>
      <c r="D212" s="26" t="s">
        <v>4381</v>
      </c>
      <c r="E212" s="26" t="s">
        <v>970</v>
      </c>
      <c r="F212" s="24" t="s">
        <v>189</v>
      </c>
      <c r="G212" s="24" t="s">
        <v>1341</v>
      </c>
      <c r="H212" s="25">
        <v>1.3</v>
      </c>
      <c r="I212" s="28">
        <v>310</v>
      </c>
      <c r="J212" s="24"/>
      <c r="K212" s="28"/>
      <c r="L212" s="28"/>
      <c r="M212" s="28"/>
      <c r="N212" s="28">
        <v>8</v>
      </c>
      <c r="O212" s="28"/>
      <c r="P212" s="28"/>
      <c r="Q212" s="28">
        <v>2</v>
      </c>
      <c r="R212" s="15">
        <f t="shared" si="12"/>
        <v>5.015</v>
      </c>
    </row>
    <row r="213" spans="1:18">
      <c r="A213" s="24">
        <v>209</v>
      </c>
      <c r="B213" s="24" t="s">
        <v>19</v>
      </c>
      <c r="C213" s="24" t="s">
        <v>4121</v>
      </c>
      <c r="D213" s="26" t="s">
        <v>4381</v>
      </c>
      <c r="E213" s="26" t="s">
        <v>970</v>
      </c>
      <c r="F213" s="24" t="s">
        <v>1386</v>
      </c>
      <c r="G213" s="24" t="s">
        <v>4366</v>
      </c>
      <c r="H213" s="25">
        <v>1.8</v>
      </c>
      <c r="I213" s="28"/>
      <c r="J213" s="24"/>
      <c r="K213" s="28"/>
      <c r="L213" s="28"/>
      <c r="M213" s="28"/>
      <c r="N213" s="28">
        <v>4</v>
      </c>
      <c r="O213" s="28"/>
      <c r="P213" s="28">
        <v>1</v>
      </c>
      <c r="Q213" s="28">
        <v>1</v>
      </c>
      <c r="R213" s="15">
        <f t="shared" si="12"/>
        <v>0.42</v>
      </c>
    </row>
    <row r="214" spans="1:18">
      <c r="A214" s="24">
        <v>210</v>
      </c>
      <c r="B214" s="24" t="s">
        <v>19</v>
      </c>
      <c r="C214" s="24" t="s">
        <v>4121</v>
      </c>
      <c r="D214" s="26" t="s">
        <v>4382</v>
      </c>
      <c r="E214" s="26" t="s">
        <v>4383</v>
      </c>
      <c r="F214" s="24" t="s">
        <v>100</v>
      </c>
      <c r="G214" s="24" t="s">
        <v>49</v>
      </c>
      <c r="H214" s="25">
        <v>2.2</v>
      </c>
      <c r="I214" s="28">
        <v>450</v>
      </c>
      <c r="J214" s="24"/>
      <c r="K214" s="28"/>
      <c r="L214" s="28"/>
      <c r="M214" s="28"/>
      <c r="N214" s="28">
        <v>4</v>
      </c>
      <c r="O214" s="28"/>
      <c r="P214" s="28"/>
      <c r="Q214" s="28">
        <v>1</v>
      </c>
      <c r="R214" s="15">
        <f t="shared" si="12"/>
        <v>6.785</v>
      </c>
    </row>
    <row r="215" spans="1:18">
      <c r="A215" s="24">
        <v>211</v>
      </c>
      <c r="B215" s="24" t="s">
        <v>19</v>
      </c>
      <c r="C215" s="24" t="s">
        <v>4121</v>
      </c>
      <c r="D215" s="26" t="s">
        <v>4382</v>
      </c>
      <c r="E215" s="26" t="s">
        <v>4383</v>
      </c>
      <c r="F215" s="24" t="s">
        <v>65</v>
      </c>
      <c r="G215" s="24" t="s">
        <v>1239</v>
      </c>
      <c r="H215" s="25">
        <v>2</v>
      </c>
      <c r="I215" s="28">
        <v>200</v>
      </c>
      <c r="J215" s="24"/>
      <c r="K215" s="28">
        <v>2</v>
      </c>
      <c r="L215" s="28"/>
      <c r="M215" s="28"/>
      <c r="N215" s="28"/>
      <c r="O215" s="28"/>
      <c r="P215" s="28"/>
      <c r="Q215" s="28"/>
      <c r="R215" s="15">
        <f t="shared" si="12"/>
        <v>3.197</v>
      </c>
    </row>
    <row r="216" spans="1:18">
      <c r="A216" s="24">
        <v>212</v>
      </c>
      <c r="B216" s="24" t="s">
        <v>19</v>
      </c>
      <c r="C216" s="24" t="s">
        <v>4121</v>
      </c>
      <c r="D216" s="26" t="s">
        <v>4382</v>
      </c>
      <c r="E216" s="26" t="s">
        <v>4383</v>
      </c>
      <c r="F216" s="24" t="s">
        <v>647</v>
      </c>
      <c r="G216" s="24" t="s">
        <v>1328</v>
      </c>
      <c r="H216" s="25">
        <v>2.9</v>
      </c>
      <c r="I216" s="28">
        <v>350</v>
      </c>
      <c r="J216" s="24"/>
      <c r="K216" s="28">
        <v>2</v>
      </c>
      <c r="L216" s="28"/>
      <c r="M216" s="28"/>
      <c r="N216" s="28">
        <v>4</v>
      </c>
      <c r="O216" s="28"/>
      <c r="P216" s="28">
        <v>1</v>
      </c>
      <c r="Q216" s="28">
        <v>1</v>
      </c>
      <c r="R216" s="15">
        <f t="shared" si="12"/>
        <v>5.792</v>
      </c>
    </row>
    <row r="217" spans="1:18">
      <c r="A217" s="24">
        <v>213</v>
      </c>
      <c r="B217" s="24" t="s">
        <v>19</v>
      </c>
      <c r="C217" s="24" t="s">
        <v>4121</v>
      </c>
      <c r="D217" s="26" t="s">
        <v>4382</v>
      </c>
      <c r="E217" s="26" t="s">
        <v>4383</v>
      </c>
      <c r="F217" s="24" t="s">
        <v>2350</v>
      </c>
      <c r="G217" s="24" t="s">
        <v>1329</v>
      </c>
      <c r="H217" s="25">
        <v>1.3</v>
      </c>
      <c r="I217" s="28">
        <v>300</v>
      </c>
      <c r="J217" s="24"/>
      <c r="K217" s="28">
        <v>2</v>
      </c>
      <c r="L217" s="28"/>
      <c r="M217" s="28"/>
      <c r="N217" s="28"/>
      <c r="O217" s="28"/>
      <c r="P217" s="28">
        <v>1</v>
      </c>
      <c r="Q217" s="28"/>
      <c r="R217" s="15">
        <f t="shared" si="12"/>
        <v>4.807</v>
      </c>
    </row>
    <row r="218" spans="1:18">
      <c r="A218" s="24">
        <v>214</v>
      </c>
      <c r="B218" s="24" t="s">
        <v>19</v>
      </c>
      <c r="C218" s="24" t="s">
        <v>4121</v>
      </c>
      <c r="D218" s="26" t="s">
        <v>4384</v>
      </c>
      <c r="E218" s="26" t="s">
        <v>4385</v>
      </c>
      <c r="F218" s="24" t="s">
        <v>100</v>
      </c>
      <c r="G218" s="24" t="s">
        <v>128</v>
      </c>
      <c r="H218" s="25">
        <v>1.8</v>
      </c>
      <c r="I218" s="28"/>
      <c r="J218" s="24"/>
      <c r="K218" s="28">
        <v>2</v>
      </c>
      <c r="L218" s="28"/>
      <c r="M218" s="28"/>
      <c r="N218" s="28">
        <v>4</v>
      </c>
      <c r="O218" s="28"/>
      <c r="P218" s="28"/>
      <c r="Q218" s="28">
        <v>1</v>
      </c>
      <c r="R218" s="15">
        <f t="shared" si="12"/>
        <v>0.557</v>
      </c>
    </row>
    <row r="219" spans="1:18">
      <c r="A219" s="24">
        <v>215</v>
      </c>
      <c r="B219" s="24" t="s">
        <v>19</v>
      </c>
      <c r="C219" s="24" t="s">
        <v>4121</v>
      </c>
      <c r="D219" s="26" t="s">
        <v>4386</v>
      </c>
      <c r="E219" s="26" t="s">
        <v>4387</v>
      </c>
      <c r="F219" s="24" t="s">
        <v>100</v>
      </c>
      <c r="G219" s="24" t="s">
        <v>163</v>
      </c>
      <c r="H219" s="25">
        <v>1.2</v>
      </c>
      <c r="I219" s="28"/>
      <c r="J219" s="24"/>
      <c r="K219" s="28">
        <v>2</v>
      </c>
      <c r="L219" s="28"/>
      <c r="M219" s="28"/>
      <c r="N219" s="28">
        <v>4</v>
      </c>
      <c r="O219" s="28"/>
      <c r="P219" s="28"/>
      <c r="Q219" s="28">
        <v>1</v>
      </c>
      <c r="R219" s="15">
        <f t="shared" si="12"/>
        <v>0.557</v>
      </c>
    </row>
    <row r="220" spans="1:18">
      <c r="A220" s="24">
        <v>216</v>
      </c>
      <c r="B220" s="24" t="s">
        <v>19</v>
      </c>
      <c r="C220" s="24" t="s">
        <v>4121</v>
      </c>
      <c r="D220" s="26" t="s">
        <v>4388</v>
      </c>
      <c r="E220" s="26" t="s">
        <v>4389</v>
      </c>
      <c r="F220" s="24" t="s">
        <v>100</v>
      </c>
      <c r="G220" s="24" t="s">
        <v>72</v>
      </c>
      <c r="H220" s="25">
        <v>1</v>
      </c>
      <c r="I220" s="28">
        <v>60</v>
      </c>
      <c r="J220" s="24"/>
      <c r="K220" s="28">
        <v>2</v>
      </c>
      <c r="L220" s="28"/>
      <c r="M220" s="28"/>
      <c r="N220" s="28">
        <v>8</v>
      </c>
      <c r="O220" s="28"/>
      <c r="P220" s="28"/>
      <c r="Q220" s="28">
        <v>1</v>
      </c>
      <c r="R220" s="15">
        <f t="shared" si="12"/>
        <v>1.487</v>
      </c>
    </row>
    <row r="221" spans="1:18">
      <c r="A221" s="24">
        <v>217</v>
      </c>
      <c r="B221" s="24" t="s">
        <v>19</v>
      </c>
      <c r="C221" s="24" t="s">
        <v>4121</v>
      </c>
      <c r="D221" s="26" t="s">
        <v>4390</v>
      </c>
      <c r="E221" s="26" t="s">
        <v>4391</v>
      </c>
      <c r="F221" s="24" t="s">
        <v>100</v>
      </c>
      <c r="G221" s="24" t="s">
        <v>258</v>
      </c>
      <c r="H221" s="25">
        <v>1.1</v>
      </c>
      <c r="I221" s="28"/>
      <c r="J221" s="24"/>
      <c r="K221" s="28">
        <v>2</v>
      </c>
      <c r="L221" s="28"/>
      <c r="M221" s="28"/>
      <c r="N221" s="28">
        <v>4</v>
      </c>
      <c r="O221" s="28"/>
      <c r="P221" s="28"/>
      <c r="Q221" s="28">
        <v>1</v>
      </c>
      <c r="R221" s="15">
        <f t="shared" si="12"/>
        <v>0.557</v>
      </c>
    </row>
    <row r="222" spans="1:18">
      <c r="A222" s="24">
        <v>218</v>
      </c>
      <c r="B222" s="24" t="s">
        <v>19</v>
      </c>
      <c r="C222" s="24" t="s">
        <v>4121</v>
      </c>
      <c r="D222" s="26" t="s">
        <v>4392</v>
      </c>
      <c r="E222" s="26" t="s">
        <v>4393</v>
      </c>
      <c r="F222" s="24" t="s">
        <v>100</v>
      </c>
      <c r="G222" s="24" t="s">
        <v>82</v>
      </c>
      <c r="H222" s="25">
        <v>0.5</v>
      </c>
      <c r="I222" s="28"/>
      <c r="J222" s="24"/>
      <c r="K222" s="28">
        <v>2</v>
      </c>
      <c r="L222" s="28"/>
      <c r="M222" s="28"/>
      <c r="N222" s="28"/>
      <c r="O222" s="28"/>
      <c r="P222" s="28"/>
      <c r="Q222" s="28"/>
      <c r="R222" s="15">
        <f t="shared" si="12"/>
        <v>0.297</v>
      </c>
    </row>
    <row r="223" spans="1:18">
      <c r="A223" s="24">
        <v>219</v>
      </c>
      <c r="B223" s="24" t="s">
        <v>19</v>
      </c>
      <c r="C223" s="24" t="s">
        <v>4121</v>
      </c>
      <c r="D223" s="26" t="s">
        <v>4394</v>
      </c>
      <c r="E223" s="26" t="s">
        <v>4395</v>
      </c>
      <c r="F223" s="24" t="s">
        <v>100</v>
      </c>
      <c r="G223" s="24" t="s">
        <v>106</v>
      </c>
      <c r="H223" s="25">
        <v>1.5</v>
      </c>
      <c r="I223" s="28"/>
      <c r="J223" s="24"/>
      <c r="K223" s="28">
        <v>2</v>
      </c>
      <c r="L223" s="28"/>
      <c r="M223" s="28"/>
      <c r="N223" s="28"/>
      <c r="O223" s="28"/>
      <c r="P223" s="28"/>
      <c r="Q223" s="28">
        <v>1</v>
      </c>
      <c r="R223" s="15">
        <f t="shared" si="12"/>
        <v>0.497</v>
      </c>
    </row>
    <row r="224" spans="1:18">
      <c r="A224" s="24">
        <v>220</v>
      </c>
      <c r="B224" s="24" t="s">
        <v>19</v>
      </c>
      <c r="C224" s="24" t="s">
        <v>4121</v>
      </c>
      <c r="D224" s="26" t="s">
        <v>4396</v>
      </c>
      <c r="E224" s="26" t="s">
        <v>4397</v>
      </c>
      <c r="F224" s="24" t="s">
        <v>100</v>
      </c>
      <c r="G224" s="24" t="s">
        <v>53</v>
      </c>
      <c r="H224" s="25">
        <v>0.1</v>
      </c>
      <c r="I224" s="28"/>
      <c r="J224" s="24"/>
      <c r="K224" s="28">
        <v>2</v>
      </c>
      <c r="L224" s="28"/>
      <c r="M224" s="28"/>
      <c r="N224" s="28"/>
      <c r="O224" s="28"/>
      <c r="P224" s="28"/>
      <c r="Q224" s="28">
        <v>1</v>
      </c>
      <c r="R224" s="15">
        <f t="shared" si="12"/>
        <v>0.497</v>
      </c>
    </row>
    <row r="225" spans="1:18">
      <c r="A225" s="24">
        <v>221</v>
      </c>
      <c r="B225" s="24" t="s">
        <v>19</v>
      </c>
      <c r="C225" s="24" t="s">
        <v>4121</v>
      </c>
      <c r="D225" s="26" t="s">
        <v>4398</v>
      </c>
      <c r="E225" s="26" t="s">
        <v>4399</v>
      </c>
      <c r="F225" s="24" t="s">
        <v>100</v>
      </c>
      <c r="G225" s="24" t="s">
        <v>133</v>
      </c>
      <c r="H225" s="25">
        <v>1.6</v>
      </c>
      <c r="I225" s="28">
        <v>150</v>
      </c>
      <c r="J225" s="24"/>
      <c r="K225" s="28">
        <v>2</v>
      </c>
      <c r="L225" s="28"/>
      <c r="M225" s="28"/>
      <c r="N225" s="28"/>
      <c r="O225" s="28"/>
      <c r="P225" s="28"/>
      <c r="Q225" s="28"/>
      <c r="R225" s="15">
        <f t="shared" si="12"/>
        <v>2.472</v>
      </c>
    </row>
    <row r="226" spans="1:18">
      <c r="A226" s="24">
        <v>222</v>
      </c>
      <c r="B226" s="24" t="s">
        <v>19</v>
      </c>
      <c r="C226" s="24" t="s">
        <v>4121</v>
      </c>
      <c r="D226" s="26" t="s">
        <v>4400</v>
      </c>
      <c r="E226" s="26" t="s">
        <v>4401</v>
      </c>
      <c r="F226" s="24" t="s">
        <v>100</v>
      </c>
      <c r="G226" s="24" t="s">
        <v>128</v>
      </c>
      <c r="H226" s="25">
        <v>1.8</v>
      </c>
      <c r="I226" s="28"/>
      <c r="J226" s="24"/>
      <c r="K226" s="28">
        <v>2</v>
      </c>
      <c r="L226" s="28"/>
      <c r="M226" s="28"/>
      <c r="N226" s="28"/>
      <c r="O226" s="28"/>
      <c r="P226" s="28"/>
      <c r="Q226" s="28"/>
      <c r="R226" s="15">
        <f t="shared" si="12"/>
        <v>0.297</v>
      </c>
    </row>
    <row r="227" spans="1:18">
      <c r="A227" s="24">
        <v>223</v>
      </c>
      <c r="B227" s="24" t="s">
        <v>19</v>
      </c>
      <c r="C227" s="24" t="s">
        <v>4121</v>
      </c>
      <c r="D227" s="26" t="s">
        <v>4400</v>
      </c>
      <c r="E227" s="26" t="s">
        <v>4401</v>
      </c>
      <c r="F227" s="24" t="s">
        <v>54</v>
      </c>
      <c r="G227" s="24" t="s">
        <v>187</v>
      </c>
      <c r="H227" s="25">
        <v>0.6</v>
      </c>
      <c r="I227" s="28"/>
      <c r="J227" s="24"/>
      <c r="K227" s="28">
        <v>2</v>
      </c>
      <c r="L227" s="28"/>
      <c r="M227" s="28"/>
      <c r="N227" s="28">
        <v>4</v>
      </c>
      <c r="O227" s="28"/>
      <c r="P227" s="28"/>
      <c r="Q227" s="28">
        <v>1</v>
      </c>
      <c r="R227" s="15">
        <f t="shared" si="12"/>
        <v>0.557</v>
      </c>
    </row>
    <row r="228" spans="1:18">
      <c r="A228" s="24">
        <v>224</v>
      </c>
      <c r="B228" s="24" t="s">
        <v>19</v>
      </c>
      <c r="C228" s="24" t="s">
        <v>4121</v>
      </c>
      <c r="D228" s="26" t="s">
        <v>4402</v>
      </c>
      <c r="E228" s="26" t="s">
        <v>1739</v>
      </c>
      <c r="F228" s="24" t="s">
        <v>100</v>
      </c>
      <c r="G228" s="24" t="s">
        <v>128</v>
      </c>
      <c r="H228" s="25">
        <v>1.8</v>
      </c>
      <c r="I228" s="28">
        <v>50</v>
      </c>
      <c r="J228" s="24"/>
      <c r="K228" s="28">
        <v>2</v>
      </c>
      <c r="L228" s="28"/>
      <c r="M228" s="28"/>
      <c r="N228" s="28"/>
      <c r="O228" s="28"/>
      <c r="P228" s="28"/>
      <c r="Q228" s="28">
        <v>1</v>
      </c>
      <c r="R228" s="15">
        <f t="shared" si="12"/>
        <v>1.222</v>
      </c>
    </row>
    <row r="229" spans="1:18">
      <c r="A229" s="24">
        <v>225</v>
      </c>
      <c r="B229" s="24" t="s">
        <v>19</v>
      </c>
      <c r="C229" s="24" t="s">
        <v>4121</v>
      </c>
      <c r="D229" s="26" t="s">
        <v>4403</v>
      </c>
      <c r="E229" s="26" t="s">
        <v>4404</v>
      </c>
      <c r="F229" s="24" t="s">
        <v>100</v>
      </c>
      <c r="G229" s="24" t="s">
        <v>72</v>
      </c>
      <c r="H229" s="25">
        <v>1</v>
      </c>
      <c r="I229" s="28"/>
      <c r="J229" s="24"/>
      <c r="K229" s="28">
        <v>2</v>
      </c>
      <c r="L229" s="28">
        <v>10</v>
      </c>
      <c r="M229" s="28"/>
      <c r="N229" s="28">
        <v>4</v>
      </c>
      <c r="O229" s="28"/>
      <c r="P229" s="28"/>
      <c r="Q229" s="28">
        <v>1</v>
      </c>
      <c r="R229" s="15">
        <f t="shared" si="12"/>
        <v>0.563</v>
      </c>
    </row>
    <row r="230" spans="1:18">
      <c r="A230" s="24">
        <v>226</v>
      </c>
      <c r="B230" s="24" t="s">
        <v>19</v>
      </c>
      <c r="C230" s="24" t="s">
        <v>4121</v>
      </c>
      <c r="D230" s="26" t="s">
        <v>4403</v>
      </c>
      <c r="E230" s="26" t="s">
        <v>4404</v>
      </c>
      <c r="F230" s="24" t="s">
        <v>351</v>
      </c>
      <c r="G230" s="24" t="s">
        <v>143</v>
      </c>
      <c r="H230" s="25">
        <v>1.1</v>
      </c>
      <c r="I230" s="28"/>
      <c r="J230" s="24"/>
      <c r="K230" s="28">
        <v>2</v>
      </c>
      <c r="L230" s="28">
        <v>10</v>
      </c>
      <c r="M230" s="28"/>
      <c r="N230" s="28"/>
      <c r="O230" s="28"/>
      <c r="P230" s="28"/>
      <c r="Q230" s="28">
        <v>2</v>
      </c>
      <c r="R230" s="15">
        <f t="shared" si="12"/>
        <v>0.703</v>
      </c>
    </row>
    <row r="231" spans="1:18">
      <c r="A231" s="24">
        <v>227</v>
      </c>
      <c r="B231" s="24" t="s">
        <v>19</v>
      </c>
      <c r="C231" s="24" t="s">
        <v>4121</v>
      </c>
      <c r="D231" s="26" t="s">
        <v>4403</v>
      </c>
      <c r="E231" s="26" t="s">
        <v>4404</v>
      </c>
      <c r="F231" s="24" t="s">
        <v>143</v>
      </c>
      <c r="G231" s="24" t="s">
        <v>1356</v>
      </c>
      <c r="H231" s="25">
        <v>1.7</v>
      </c>
      <c r="I231" s="28">
        <v>770</v>
      </c>
      <c r="J231" s="24"/>
      <c r="K231" s="28">
        <v>2</v>
      </c>
      <c r="L231" s="28"/>
      <c r="M231" s="28"/>
      <c r="N231" s="28"/>
      <c r="O231" s="28"/>
      <c r="P231" s="28"/>
      <c r="Q231" s="28"/>
      <c r="R231" s="15">
        <f t="shared" ref="R231:R262" si="13">J231*0.4461+K231*0.1485+L231*0.15*0.004+I231*0.0145+M231*0.145+N231*0.015+O231*0.01+P231*0.16+Q231*0.2</f>
        <v>11.462</v>
      </c>
    </row>
    <row r="232" spans="1:18">
      <c r="A232" s="24">
        <v>228</v>
      </c>
      <c r="B232" s="24" t="s">
        <v>19</v>
      </c>
      <c r="C232" s="24" t="s">
        <v>4121</v>
      </c>
      <c r="D232" s="26" t="s">
        <v>4405</v>
      </c>
      <c r="E232" s="26" t="s">
        <v>4406</v>
      </c>
      <c r="F232" s="24" t="s">
        <v>100</v>
      </c>
      <c r="G232" s="24" t="s">
        <v>351</v>
      </c>
      <c r="H232" s="25">
        <v>2.3</v>
      </c>
      <c r="I232" s="28"/>
      <c r="J232" s="24"/>
      <c r="K232" s="28">
        <v>2</v>
      </c>
      <c r="L232" s="28"/>
      <c r="M232" s="28"/>
      <c r="N232" s="28">
        <v>4</v>
      </c>
      <c r="O232" s="28"/>
      <c r="P232" s="28">
        <v>2</v>
      </c>
      <c r="Q232" s="28">
        <v>1</v>
      </c>
      <c r="R232" s="15">
        <f t="shared" si="13"/>
        <v>0.877</v>
      </c>
    </row>
    <row r="233" spans="1:18">
      <c r="A233" s="24">
        <v>229</v>
      </c>
      <c r="B233" s="24" t="s">
        <v>19</v>
      </c>
      <c r="C233" s="24" t="s">
        <v>4121</v>
      </c>
      <c r="D233" s="26" t="s">
        <v>4407</v>
      </c>
      <c r="E233" s="26" t="s">
        <v>4359</v>
      </c>
      <c r="F233" s="24" t="s">
        <v>100</v>
      </c>
      <c r="G233" s="24" t="s">
        <v>106</v>
      </c>
      <c r="H233" s="25">
        <v>1.5</v>
      </c>
      <c r="I233" s="28"/>
      <c r="J233" s="24"/>
      <c r="K233" s="28">
        <v>2</v>
      </c>
      <c r="L233" s="28"/>
      <c r="M233" s="28"/>
      <c r="N233" s="28">
        <v>8</v>
      </c>
      <c r="O233" s="28"/>
      <c r="P233" s="28"/>
      <c r="Q233" s="28">
        <v>1</v>
      </c>
      <c r="R233" s="15">
        <f t="shared" si="13"/>
        <v>0.617</v>
      </c>
    </row>
    <row r="234" spans="1:18">
      <c r="A234" s="24">
        <v>230</v>
      </c>
      <c r="B234" s="24" t="s">
        <v>19</v>
      </c>
      <c r="C234" s="24" t="s">
        <v>4121</v>
      </c>
      <c r="D234" s="26" t="s">
        <v>4407</v>
      </c>
      <c r="E234" s="26" t="s">
        <v>4359</v>
      </c>
      <c r="F234" s="24" t="s">
        <v>635</v>
      </c>
      <c r="G234" s="24" t="s">
        <v>771</v>
      </c>
      <c r="H234" s="25">
        <v>2.9</v>
      </c>
      <c r="I234" s="28">
        <v>850</v>
      </c>
      <c r="J234" s="24"/>
      <c r="K234" s="28">
        <v>2</v>
      </c>
      <c r="L234" s="28">
        <v>5</v>
      </c>
      <c r="M234" s="28"/>
      <c r="N234" s="28"/>
      <c r="O234" s="28"/>
      <c r="P234" s="28"/>
      <c r="Q234" s="28"/>
      <c r="R234" s="15">
        <f t="shared" si="13"/>
        <v>12.625</v>
      </c>
    </row>
    <row r="235" spans="1:18">
      <c r="A235" s="24">
        <v>231</v>
      </c>
      <c r="B235" s="24" t="s">
        <v>19</v>
      </c>
      <c r="C235" s="24" t="s">
        <v>4121</v>
      </c>
      <c r="D235" s="26" t="s">
        <v>4408</v>
      </c>
      <c r="E235" s="26" t="s">
        <v>4409</v>
      </c>
      <c r="F235" s="24" t="s">
        <v>100</v>
      </c>
      <c r="G235" s="24" t="s">
        <v>64</v>
      </c>
      <c r="H235" s="25">
        <v>2</v>
      </c>
      <c r="I235" s="28"/>
      <c r="J235" s="24"/>
      <c r="K235" s="28">
        <v>2</v>
      </c>
      <c r="L235" s="28"/>
      <c r="M235" s="28"/>
      <c r="N235" s="28">
        <v>4</v>
      </c>
      <c r="O235" s="28"/>
      <c r="P235" s="28"/>
      <c r="Q235" s="28">
        <v>2</v>
      </c>
      <c r="R235" s="15">
        <f t="shared" si="13"/>
        <v>0.757</v>
      </c>
    </row>
    <row r="236" spans="1:18">
      <c r="A236" s="24">
        <v>232</v>
      </c>
      <c r="B236" s="24" t="s">
        <v>19</v>
      </c>
      <c r="C236" s="24" t="s">
        <v>4121</v>
      </c>
      <c r="D236" s="26" t="s">
        <v>4408</v>
      </c>
      <c r="E236" s="26" t="s">
        <v>4409</v>
      </c>
      <c r="F236" s="24" t="s">
        <v>65</v>
      </c>
      <c r="G236" s="24" t="s">
        <v>1670</v>
      </c>
      <c r="H236" s="25">
        <v>1.2</v>
      </c>
      <c r="I236" s="28">
        <v>200</v>
      </c>
      <c r="J236" s="24"/>
      <c r="K236" s="28">
        <v>2</v>
      </c>
      <c r="L236" s="28"/>
      <c r="M236" s="28"/>
      <c r="N236" s="28">
        <v>4</v>
      </c>
      <c r="O236" s="28"/>
      <c r="P236" s="28"/>
      <c r="Q236" s="28"/>
      <c r="R236" s="15">
        <f t="shared" si="13"/>
        <v>3.257</v>
      </c>
    </row>
    <row r="237" spans="1:18">
      <c r="A237" s="24">
        <v>233</v>
      </c>
      <c r="B237" s="24" t="s">
        <v>19</v>
      </c>
      <c r="C237" s="24" t="s">
        <v>4121</v>
      </c>
      <c r="D237" s="26" t="s">
        <v>4408</v>
      </c>
      <c r="E237" s="26" t="s">
        <v>4409</v>
      </c>
      <c r="F237" s="24" t="s">
        <v>188</v>
      </c>
      <c r="G237" s="24" t="s">
        <v>3200</v>
      </c>
      <c r="H237" s="25">
        <v>2.9</v>
      </c>
      <c r="I237" s="28">
        <v>300</v>
      </c>
      <c r="J237" s="24"/>
      <c r="K237" s="28">
        <v>2</v>
      </c>
      <c r="L237" s="28"/>
      <c r="M237" s="28"/>
      <c r="N237" s="28">
        <v>4</v>
      </c>
      <c r="O237" s="28"/>
      <c r="P237" s="28"/>
      <c r="Q237" s="28">
        <v>1</v>
      </c>
      <c r="R237" s="15">
        <f t="shared" si="13"/>
        <v>4.907</v>
      </c>
    </row>
    <row r="238" spans="1:18">
      <c r="A238" s="24">
        <v>234</v>
      </c>
      <c r="B238" s="24" t="s">
        <v>19</v>
      </c>
      <c r="C238" s="24" t="s">
        <v>4121</v>
      </c>
      <c r="D238" s="26" t="s">
        <v>4408</v>
      </c>
      <c r="E238" s="26" t="s">
        <v>4409</v>
      </c>
      <c r="F238" s="24" t="s">
        <v>3200</v>
      </c>
      <c r="G238" s="24" t="s">
        <v>4410</v>
      </c>
      <c r="H238" s="25">
        <v>1.6</v>
      </c>
      <c r="I238" s="28">
        <v>350</v>
      </c>
      <c r="J238" s="24"/>
      <c r="K238" s="28">
        <v>2</v>
      </c>
      <c r="L238" s="28"/>
      <c r="M238" s="28"/>
      <c r="N238" s="28">
        <v>4</v>
      </c>
      <c r="O238" s="28"/>
      <c r="P238" s="28"/>
      <c r="Q238" s="28"/>
      <c r="R238" s="15">
        <f t="shared" si="13"/>
        <v>5.432</v>
      </c>
    </row>
    <row r="239" spans="1:18">
      <c r="A239" s="24">
        <v>235</v>
      </c>
      <c r="B239" s="24" t="s">
        <v>19</v>
      </c>
      <c r="C239" s="24" t="s">
        <v>4121</v>
      </c>
      <c r="D239" s="26" t="s">
        <v>4408</v>
      </c>
      <c r="E239" s="26" t="s">
        <v>4409</v>
      </c>
      <c r="F239" s="24" t="s">
        <v>4411</v>
      </c>
      <c r="G239" s="24" t="s">
        <v>932</v>
      </c>
      <c r="H239" s="25">
        <v>0.5</v>
      </c>
      <c r="I239" s="28"/>
      <c r="J239" s="24"/>
      <c r="K239" s="28">
        <v>2</v>
      </c>
      <c r="L239" s="28"/>
      <c r="M239" s="28"/>
      <c r="N239" s="28"/>
      <c r="O239" s="28"/>
      <c r="P239" s="28"/>
      <c r="Q239" s="28"/>
      <c r="R239" s="15">
        <f t="shared" si="13"/>
        <v>0.297</v>
      </c>
    </row>
    <row r="240" spans="1:18">
      <c r="A240" s="24">
        <v>236</v>
      </c>
      <c r="B240" s="24" t="s">
        <v>19</v>
      </c>
      <c r="C240" s="24" t="s">
        <v>4121</v>
      </c>
      <c r="D240" s="26" t="s">
        <v>4408</v>
      </c>
      <c r="E240" s="26" t="s">
        <v>4409</v>
      </c>
      <c r="F240" s="24" t="s">
        <v>932</v>
      </c>
      <c r="G240" s="24" t="s">
        <v>783</v>
      </c>
      <c r="H240" s="25">
        <v>0.8</v>
      </c>
      <c r="I240" s="28"/>
      <c r="J240" s="24"/>
      <c r="K240" s="28">
        <v>2</v>
      </c>
      <c r="L240" s="28"/>
      <c r="M240" s="28"/>
      <c r="N240" s="28">
        <v>4</v>
      </c>
      <c r="O240" s="28"/>
      <c r="P240" s="28"/>
      <c r="Q240" s="28"/>
      <c r="R240" s="15">
        <f t="shared" si="13"/>
        <v>0.357</v>
      </c>
    </row>
    <row r="241" spans="1:18">
      <c r="A241" s="24">
        <v>237</v>
      </c>
      <c r="B241" s="24" t="s">
        <v>19</v>
      </c>
      <c r="C241" s="24" t="s">
        <v>4121</v>
      </c>
      <c r="D241" s="26" t="s">
        <v>4412</v>
      </c>
      <c r="E241" s="26" t="s">
        <v>4413</v>
      </c>
      <c r="F241" s="24" t="s">
        <v>100</v>
      </c>
      <c r="G241" s="24" t="s">
        <v>996</v>
      </c>
      <c r="H241" s="25">
        <v>2.9</v>
      </c>
      <c r="I241" s="28">
        <v>550</v>
      </c>
      <c r="J241" s="24"/>
      <c r="K241" s="28">
        <v>2</v>
      </c>
      <c r="L241" s="28"/>
      <c r="M241" s="28"/>
      <c r="N241" s="28"/>
      <c r="O241" s="28"/>
      <c r="P241" s="28">
        <v>3</v>
      </c>
      <c r="Q241" s="28"/>
      <c r="R241" s="15">
        <f t="shared" si="13"/>
        <v>8.752</v>
      </c>
    </row>
    <row r="242" spans="1:18">
      <c r="A242" s="24">
        <v>238</v>
      </c>
      <c r="B242" s="24" t="s">
        <v>19</v>
      </c>
      <c r="C242" s="24" t="s">
        <v>4121</v>
      </c>
      <c r="D242" s="26" t="s">
        <v>4412</v>
      </c>
      <c r="E242" s="26" t="s">
        <v>4413</v>
      </c>
      <c r="F242" s="24" t="s">
        <v>124</v>
      </c>
      <c r="G242" s="24" t="s">
        <v>151</v>
      </c>
      <c r="H242" s="25">
        <v>1.9</v>
      </c>
      <c r="I242" s="28">
        <v>100</v>
      </c>
      <c r="J242" s="24"/>
      <c r="K242" s="28">
        <v>2</v>
      </c>
      <c r="L242" s="28"/>
      <c r="M242" s="28"/>
      <c r="N242" s="28"/>
      <c r="O242" s="28"/>
      <c r="P242" s="28"/>
      <c r="Q242" s="28"/>
      <c r="R242" s="15">
        <f t="shared" si="13"/>
        <v>1.747</v>
      </c>
    </row>
    <row r="243" spans="1:18">
      <c r="A243" s="24">
        <v>239</v>
      </c>
      <c r="B243" s="24" t="s">
        <v>19</v>
      </c>
      <c r="C243" s="24" t="s">
        <v>4121</v>
      </c>
      <c r="D243" s="26" t="s">
        <v>4414</v>
      </c>
      <c r="E243" s="26" t="s">
        <v>3882</v>
      </c>
      <c r="F243" s="24" t="s">
        <v>100</v>
      </c>
      <c r="G243" s="24" t="s">
        <v>255</v>
      </c>
      <c r="H243" s="25">
        <v>2.7</v>
      </c>
      <c r="I243" s="28">
        <v>650</v>
      </c>
      <c r="J243" s="24"/>
      <c r="K243" s="28">
        <v>2</v>
      </c>
      <c r="L243" s="28"/>
      <c r="M243" s="28"/>
      <c r="N243" s="28"/>
      <c r="O243" s="28"/>
      <c r="P243" s="28"/>
      <c r="Q243" s="28">
        <v>1</v>
      </c>
      <c r="R243" s="15">
        <f t="shared" si="13"/>
        <v>9.922</v>
      </c>
    </row>
    <row r="244" spans="1:18">
      <c r="A244" s="24">
        <v>240</v>
      </c>
      <c r="B244" s="24" t="s">
        <v>19</v>
      </c>
      <c r="C244" s="24" t="s">
        <v>4121</v>
      </c>
      <c r="D244" s="26" t="s">
        <v>4415</v>
      </c>
      <c r="E244" s="26" t="s">
        <v>4416</v>
      </c>
      <c r="F244" s="24" t="s">
        <v>100</v>
      </c>
      <c r="G244" s="24" t="s">
        <v>128</v>
      </c>
      <c r="H244" s="25">
        <v>1.8</v>
      </c>
      <c r="I244" s="28">
        <v>100</v>
      </c>
      <c r="J244" s="24"/>
      <c r="K244" s="28">
        <v>2</v>
      </c>
      <c r="L244" s="28"/>
      <c r="M244" s="28"/>
      <c r="N244" s="28">
        <v>4</v>
      </c>
      <c r="O244" s="28"/>
      <c r="P244" s="28">
        <v>1</v>
      </c>
      <c r="Q244" s="28">
        <v>1</v>
      </c>
      <c r="R244" s="15">
        <f t="shared" si="13"/>
        <v>2.167</v>
      </c>
    </row>
    <row r="245" spans="1:18">
      <c r="A245" s="24">
        <v>241</v>
      </c>
      <c r="B245" s="24" t="s">
        <v>19</v>
      </c>
      <c r="C245" s="24" t="s">
        <v>4121</v>
      </c>
      <c r="D245" s="26" t="s">
        <v>4417</v>
      </c>
      <c r="E245" s="26" t="s">
        <v>4418</v>
      </c>
      <c r="F245" s="24" t="s">
        <v>100</v>
      </c>
      <c r="G245" s="24" t="s">
        <v>133</v>
      </c>
      <c r="H245" s="25">
        <v>1.6</v>
      </c>
      <c r="I245" s="28"/>
      <c r="J245" s="24"/>
      <c r="K245" s="28">
        <v>2</v>
      </c>
      <c r="L245" s="28"/>
      <c r="M245" s="28"/>
      <c r="N245" s="28"/>
      <c r="O245" s="28"/>
      <c r="P245" s="28"/>
      <c r="Q245" s="28"/>
      <c r="R245" s="15">
        <f t="shared" si="13"/>
        <v>0.297</v>
      </c>
    </row>
    <row r="246" spans="1:18">
      <c r="A246" s="24">
        <v>242</v>
      </c>
      <c r="B246" s="24" t="s">
        <v>19</v>
      </c>
      <c r="C246" s="24" t="s">
        <v>4121</v>
      </c>
      <c r="D246" s="26" t="s">
        <v>4419</v>
      </c>
      <c r="E246" s="26" t="s">
        <v>4420</v>
      </c>
      <c r="F246" s="24" t="s">
        <v>100</v>
      </c>
      <c r="G246" s="24" t="s">
        <v>49</v>
      </c>
      <c r="H246" s="25">
        <v>2.2</v>
      </c>
      <c r="I246" s="28"/>
      <c r="J246" s="24"/>
      <c r="K246" s="28">
        <v>2</v>
      </c>
      <c r="L246" s="28"/>
      <c r="M246" s="28"/>
      <c r="N246" s="28">
        <v>8</v>
      </c>
      <c r="O246" s="28"/>
      <c r="P246" s="28"/>
      <c r="Q246" s="28"/>
      <c r="R246" s="15">
        <f t="shared" si="13"/>
        <v>0.417</v>
      </c>
    </row>
    <row r="247" spans="1:18">
      <c r="A247" s="24">
        <v>243</v>
      </c>
      <c r="B247" s="24" t="s">
        <v>19</v>
      </c>
      <c r="C247" s="24" t="s">
        <v>4121</v>
      </c>
      <c r="D247" s="26" t="s">
        <v>4419</v>
      </c>
      <c r="E247" s="26" t="s">
        <v>4420</v>
      </c>
      <c r="F247" s="24" t="s">
        <v>65</v>
      </c>
      <c r="G247" s="24" t="s">
        <v>893</v>
      </c>
      <c r="H247" s="25">
        <v>1.7</v>
      </c>
      <c r="I247" s="28"/>
      <c r="J247" s="24"/>
      <c r="K247" s="28">
        <v>2</v>
      </c>
      <c r="L247" s="28"/>
      <c r="M247" s="28"/>
      <c r="N247" s="28"/>
      <c r="O247" s="28"/>
      <c r="P247" s="28"/>
      <c r="Q247" s="28">
        <v>2</v>
      </c>
      <c r="R247" s="15">
        <f t="shared" si="13"/>
        <v>0.697</v>
      </c>
    </row>
    <row r="248" spans="1:18">
      <c r="A248" s="24">
        <v>244</v>
      </c>
      <c r="B248" s="24" t="s">
        <v>19</v>
      </c>
      <c r="C248" s="24" t="s">
        <v>4121</v>
      </c>
      <c r="D248" s="26" t="s">
        <v>4421</v>
      </c>
      <c r="E248" s="26" t="s">
        <v>4422</v>
      </c>
      <c r="F248" s="24" t="s">
        <v>100</v>
      </c>
      <c r="G248" s="24" t="s">
        <v>82</v>
      </c>
      <c r="H248" s="25">
        <v>0.5</v>
      </c>
      <c r="I248" s="28"/>
      <c r="J248" s="24"/>
      <c r="K248" s="28">
        <v>2</v>
      </c>
      <c r="L248" s="28"/>
      <c r="M248" s="28"/>
      <c r="N248" s="28">
        <v>8</v>
      </c>
      <c r="O248" s="28"/>
      <c r="P248" s="28"/>
      <c r="Q248" s="28">
        <v>2</v>
      </c>
      <c r="R248" s="15">
        <f t="shared" si="13"/>
        <v>0.817</v>
      </c>
    </row>
    <row r="249" spans="1:18">
      <c r="A249" s="24">
        <v>245</v>
      </c>
      <c r="B249" s="24" t="s">
        <v>19</v>
      </c>
      <c r="C249" s="24" t="s">
        <v>4121</v>
      </c>
      <c r="D249" s="26" t="s">
        <v>4421</v>
      </c>
      <c r="E249" s="26" t="s">
        <v>4422</v>
      </c>
      <c r="F249" s="24" t="s">
        <v>186</v>
      </c>
      <c r="G249" s="24" t="s">
        <v>144</v>
      </c>
      <c r="H249" s="25">
        <v>2.9</v>
      </c>
      <c r="I249" s="28"/>
      <c r="J249" s="24"/>
      <c r="K249" s="28">
        <v>2</v>
      </c>
      <c r="L249" s="28">
        <v>10</v>
      </c>
      <c r="M249" s="28"/>
      <c r="N249" s="28">
        <v>4</v>
      </c>
      <c r="O249" s="28"/>
      <c r="P249" s="28">
        <v>1</v>
      </c>
      <c r="Q249" s="28">
        <v>1</v>
      </c>
      <c r="R249" s="15">
        <f t="shared" si="13"/>
        <v>0.723</v>
      </c>
    </row>
    <row r="250" spans="1:18">
      <c r="A250" s="24">
        <v>246</v>
      </c>
      <c r="B250" s="24" t="s">
        <v>19</v>
      </c>
      <c r="C250" s="24" t="s">
        <v>4121</v>
      </c>
      <c r="D250" s="26" t="s">
        <v>4421</v>
      </c>
      <c r="E250" s="26" t="s">
        <v>4422</v>
      </c>
      <c r="F250" s="24" t="s">
        <v>211</v>
      </c>
      <c r="G250" s="24" t="s">
        <v>1397</v>
      </c>
      <c r="H250" s="25">
        <v>2.6</v>
      </c>
      <c r="I250" s="28"/>
      <c r="J250" s="24"/>
      <c r="K250" s="28">
        <v>2</v>
      </c>
      <c r="L250" s="28"/>
      <c r="M250" s="28"/>
      <c r="N250" s="28">
        <v>4</v>
      </c>
      <c r="O250" s="28"/>
      <c r="P250" s="28">
        <v>1</v>
      </c>
      <c r="Q250" s="28">
        <v>1</v>
      </c>
      <c r="R250" s="15">
        <f t="shared" si="13"/>
        <v>0.717</v>
      </c>
    </row>
    <row r="251" spans="1:18">
      <c r="A251" s="24">
        <v>247</v>
      </c>
      <c r="B251" s="24" t="s">
        <v>19</v>
      </c>
      <c r="C251" s="24" t="s">
        <v>4121</v>
      </c>
      <c r="D251" s="26" t="s">
        <v>4421</v>
      </c>
      <c r="E251" s="26" t="s">
        <v>4422</v>
      </c>
      <c r="F251" s="24" t="s">
        <v>1386</v>
      </c>
      <c r="G251" s="24" t="s">
        <v>4423</v>
      </c>
      <c r="H251" s="25">
        <v>2.4</v>
      </c>
      <c r="I251" s="28"/>
      <c r="J251" s="24"/>
      <c r="K251" s="28">
        <v>2</v>
      </c>
      <c r="L251" s="28"/>
      <c r="M251" s="28"/>
      <c r="N251" s="28">
        <v>4</v>
      </c>
      <c r="O251" s="28"/>
      <c r="P251" s="28"/>
      <c r="Q251" s="28">
        <v>1</v>
      </c>
      <c r="R251" s="15">
        <f t="shared" si="13"/>
        <v>0.557</v>
      </c>
    </row>
    <row r="252" spans="1:18">
      <c r="A252" s="24">
        <v>248</v>
      </c>
      <c r="B252" s="24" t="s">
        <v>19</v>
      </c>
      <c r="C252" s="24" t="s">
        <v>4121</v>
      </c>
      <c r="D252" s="26" t="s">
        <v>4421</v>
      </c>
      <c r="E252" s="26" t="s">
        <v>4422</v>
      </c>
      <c r="F252" s="24" t="s">
        <v>4424</v>
      </c>
      <c r="G252" s="24" t="s">
        <v>4425</v>
      </c>
      <c r="H252" s="25">
        <v>0.8</v>
      </c>
      <c r="I252" s="28"/>
      <c r="J252" s="24"/>
      <c r="K252" s="28">
        <v>4</v>
      </c>
      <c r="L252" s="28"/>
      <c r="M252" s="28"/>
      <c r="N252" s="28"/>
      <c r="O252" s="28"/>
      <c r="P252" s="28"/>
      <c r="Q252" s="28"/>
      <c r="R252" s="15">
        <f t="shared" si="13"/>
        <v>0.594</v>
      </c>
    </row>
    <row r="253" spans="1:18">
      <c r="A253" s="24">
        <v>249</v>
      </c>
      <c r="B253" s="24" t="s">
        <v>19</v>
      </c>
      <c r="C253" s="24" t="s">
        <v>4121</v>
      </c>
      <c r="D253" s="26" t="s">
        <v>4421</v>
      </c>
      <c r="E253" s="26" t="s">
        <v>4422</v>
      </c>
      <c r="F253" s="24" t="s">
        <v>4425</v>
      </c>
      <c r="G253" s="24" t="s">
        <v>4426</v>
      </c>
      <c r="H253" s="25">
        <v>1.7</v>
      </c>
      <c r="I253" s="28"/>
      <c r="J253" s="24"/>
      <c r="K253" s="28">
        <v>2</v>
      </c>
      <c r="L253" s="28"/>
      <c r="M253" s="28"/>
      <c r="N253" s="28"/>
      <c r="O253" s="28"/>
      <c r="P253" s="28"/>
      <c r="Q253" s="28"/>
      <c r="R253" s="15">
        <f t="shared" si="13"/>
        <v>0.297</v>
      </c>
    </row>
    <row r="254" spans="1:18">
      <c r="A254" s="24">
        <v>250</v>
      </c>
      <c r="B254" s="24" t="s">
        <v>19</v>
      </c>
      <c r="C254" s="24" t="s">
        <v>4121</v>
      </c>
      <c r="D254" s="26" t="s">
        <v>4427</v>
      </c>
      <c r="E254" s="26" t="s">
        <v>1160</v>
      </c>
      <c r="F254" s="24" t="s">
        <v>100</v>
      </c>
      <c r="G254" s="24" t="s">
        <v>112</v>
      </c>
      <c r="H254" s="25">
        <v>0.6</v>
      </c>
      <c r="I254" s="28"/>
      <c r="J254" s="24"/>
      <c r="K254" s="28">
        <v>2</v>
      </c>
      <c r="L254" s="28"/>
      <c r="M254" s="28"/>
      <c r="N254" s="28">
        <v>8</v>
      </c>
      <c r="O254" s="28"/>
      <c r="P254" s="28"/>
      <c r="Q254" s="28">
        <v>1</v>
      </c>
      <c r="R254" s="15">
        <f t="shared" si="13"/>
        <v>0.617</v>
      </c>
    </row>
    <row r="255" spans="1:18">
      <c r="A255" s="24">
        <v>251</v>
      </c>
      <c r="B255" s="24" t="s">
        <v>19</v>
      </c>
      <c r="C255" s="24" t="s">
        <v>4121</v>
      </c>
      <c r="D255" s="26" t="s">
        <v>4428</v>
      </c>
      <c r="E255" s="26" t="s">
        <v>4429</v>
      </c>
      <c r="F255" s="24" t="s">
        <v>100</v>
      </c>
      <c r="G255" s="24" t="s">
        <v>255</v>
      </c>
      <c r="H255" s="25">
        <v>2.7</v>
      </c>
      <c r="I255" s="28">
        <v>250</v>
      </c>
      <c r="J255" s="24"/>
      <c r="K255" s="28">
        <v>2</v>
      </c>
      <c r="L255" s="28"/>
      <c r="M255" s="28"/>
      <c r="N255" s="28"/>
      <c r="O255" s="28"/>
      <c r="P255" s="28"/>
      <c r="Q255" s="28"/>
      <c r="R255" s="15">
        <f t="shared" si="13"/>
        <v>3.922</v>
      </c>
    </row>
    <row r="256" spans="1:18">
      <c r="A256" s="24">
        <v>252</v>
      </c>
      <c r="B256" s="24" t="s">
        <v>19</v>
      </c>
      <c r="C256" s="24" t="s">
        <v>4121</v>
      </c>
      <c r="D256" s="26" t="s">
        <v>4428</v>
      </c>
      <c r="E256" s="26" t="s">
        <v>4429</v>
      </c>
      <c r="F256" s="24" t="s">
        <v>183</v>
      </c>
      <c r="G256" s="24" t="s">
        <v>1670</v>
      </c>
      <c r="H256" s="25">
        <v>0.5</v>
      </c>
      <c r="I256" s="28"/>
      <c r="J256" s="24"/>
      <c r="K256" s="28">
        <v>2</v>
      </c>
      <c r="L256" s="28"/>
      <c r="M256" s="28"/>
      <c r="N256" s="28">
        <v>4</v>
      </c>
      <c r="O256" s="28"/>
      <c r="P256" s="28">
        <v>1</v>
      </c>
      <c r="Q256" s="28">
        <v>1</v>
      </c>
      <c r="R256" s="15">
        <f t="shared" si="13"/>
        <v>0.717</v>
      </c>
    </row>
    <row r="257" spans="1:18">
      <c r="A257" s="24">
        <v>253</v>
      </c>
      <c r="B257" s="24" t="s">
        <v>19</v>
      </c>
      <c r="C257" s="24" t="s">
        <v>4121</v>
      </c>
      <c r="D257" s="26" t="s">
        <v>4430</v>
      </c>
      <c r="E257" s="26" t="s">
        <v>4431</v>
      </c>
      <c r="F257" s="24" t="s">
        <v>100</v>
      </c>
      <c r="G257" s="24" t="s">
        <v>49</v>
      </c>
      <c r="H257" s="25">
        <v>2.2</v>
      </c>
      <c r="I257" s="28"/>
      <c r="J257" s="24"/>
      <c r="K257" s="28">
        <v>2</v>
      </c>
      <c r="L257" s="28"/>
      <c r="M257" s="28"/>
      <c r="N257" s="28">
        <v>8</v>
      </c>
      <c r="O257" s="28"/>
      <c r="P257" s="28"/>
      <c r="Q257" s="28">
        <v>1</v>
      </c>
      <c r="R257" s="15">
        <f t="shared" si="13"/>
        <v>0.617</v>
      </c>
    </row>
    <row r="258" spans="1:18">
      <c r="A258" s="24">
        <v>254</v>
      </c>
      <c r="B258" s="24" t="s">
        <v>19</v>
      </c>
      <c r="C258" s="24" t="s">
        <v>4121</v>
      </c>
      <c r="D258" s="26" t="s">
        <v>4430</v>
      </c>
      <c r="E258" s="26" t="s">
        <v>4431</v>
      </c>
      <c r="F258" s="24" t="s">
        <v>996</v>
      </c>
      <c r="G258" s="24" t="s">
        <v>1670</v>
      </c>
      <c r="H258" s="25">
        <v>0.9</v>
      </c>
      <c r="I258" s="28"/>
      <c r="J258" s="24"/>
      <c r="K258" s="28">
        <v>2</v>
      </c>
      <c r="L258" s="28"/>
      <c r="M258" s="28"/>
      <c r="N258" s="28"/>
      <c r="O258" s="28"/>
      <c r="P258" s="28"/>
      <c r="Q258" s="28"/>
      <c r="R258" s="15">
        <f t="shared" si="13"/>
        <v>0.297</v>
      </c>
    </row>
    <row r="259" spans="1:18">
      <c r="A259" s="24">
        <v>255</v>
      </c>
      <c r="B259" s="24" t="s">
        <v>19</v>
      </c>
      <c r="C259" s="24" t="s">
        <v>4121</v>
      </c>
      <c r="D259" s="26" t="s">
        <v>4432</v>
      </c>
      <c r="E259" s="26" t="s">
        <v>4433</v>
      </c>
      <c r="F259" s="24" t="s">
        <v>100</v>
      </c>
      <c r="G259" s="24" t="s">
        <v>106</v>
      </c>
      <c r="H259" s="25">
        <v>1.5</v>
      </c>
      <c r="I259" s="28">
        <v>500</v>
      </c>
      <c r="J259" s="24"/>
      <c r="K259" s="28">
        <v>2</v>
      </c>
      <c r="L259" s="28"/>
      <c r="M259" s="28"/>
      <c r="N259" s="28">
        <v>4</v>
      </c>
      <c r="O259" s="28"/>
      <c r="P259" s="28"/>
      <c r="Q259" s="28">
        <v>1</v>
      </c>
      <c r="R259" s="15">
        <f t="shared" si="13"/>
        <v>7.807</v>
      </c>
    </row>
    <row r="260" spans="1:18">
      <c r="A260" s="24">
        <v>256</v>
      </c>
      <c r="B260" s="24" t="s">
        <v>19</v>
      </c>
      <c r="C260" s="24" t="s">
        <v>4121</v>
      </c>
      <c r="D260" s="26" t="s">
        <v>4432</v>
      </c>
      <c r="E260" s="26" t="s">
        <v>4433</v>
      </c>
      <c r="F260" s="24" t="s">
        <v>263</v>
      </c>
      <c r="G260" s="24" t="s">
        <v>1239</v>
      </c>
      <c r="H260" s="25">
        <v>1.8</v>
      </c>
      <c r="I260" s="28"/>
      <c r="J260" s="24"/>
      <c r="K260" s="28">
        <v>2</v>
      </c>
      <c r="L260" s="28"/>
      <c r="M260" s="28"/>
      <c r="N260" s="28">
        <v>8</v>
      </c>
      <c r="O260" s="28"/>
      <c r="P260" s="28"/>
      <c r="Q260" s="28">
        <v>2</v>
      </c>
      <c r="R260" s="15">
        <f t="shared" si="13"/>
        <v>0.817</v>
      </c>
    </row>
    <row r="261" spans="1:18">
      <c r="A261" s="24">
        <v>257</v>
      </c>
      <c r="B261" s="24" t="s">
        <v>19</v>
      </c>
      <c r="C261" s="24" t="s">
        <v>4121</v>
      </c>
      <c r="D261" s="26" t="s">
        <v>4434</v>
      </c>
      <c r="E261" s="26" t="s">
        <v>1052</v>
      </c>
      <c r="F261" s="24" t="s">
        <v>100</v>
      </c>
      <c r="G261" s="24" t="s">
        <v>263</v>
      </c>
      <c r="H261" s="25">
        <v>2.8</v>
      </c>
      <c r="I261" s="28">
        <v>130</v>
      </c>
      <c r="J261" s="24"/>
      <c r="K261" s="28">
        <v>2</v>
      </c>
      <c r="L261" s="28"/>
      <c r="M261" s="28"/>
      <c r="N261" s="28"/>
      <c r="O261" s="28"/>
      <c r="P261" s="28"/>
      <c r="Q261" s="28">
        <v>1</v>
      </c>
      <c r="R261" s="15">
        <f t="shared" si="13"/>
        <v>2.382</v>
      </c>
    </row>
    <row r="262" spans="1:18">
      <c r="A262" s="24">
        <v>258</v>
      </c>
      <c r="B262" s="24" t="s">
        <v>19</v>
      </c>
      <c r="C262" s="24" t="s">
        <v>4121</v>
      </c>
      <c r="D262" s="26" t="s">
        <v>4434</v>
      </c>
      <c r="E262" s="26" t="s">
        <v>1052</v>
      </c>
      <c r="F262" s="24" t="s">
        <v>124</v>
      </c>
      <c r="G262" s="24" t="s">
        <v>1241</v>
      </c>
      <c r="H262" s="25">
        <v>2.8</v>
      </c>
      <c r="I262" s="28">
        <v>1650</v>
      </c>
      <c r="J262" s="24"/>
      <c r="K262" s="28">
        <v>2</v>
      </c>
      <c r="L262" s="28"/>
      <c r="M262" s="28"/>
      <c r="N262" s="28"/>
      <c r="O262" s="28"/>
      <c r="P262" s="28"/>
      <c r="Q262" s="28"/>
      <c r="R262" s="15">
        <f t="shared" ref="R262" si="14">J262*0.4461+K262*0.1485+L262*0.15*0.004+I262*0.0145+M262*0.145+N262*0.015+O262*0.01+P262*0.16+Q262*0.2</f>
        <v>24.222</v>
      </c>
    </row>
    <row r="263" spans="1:18">
      <c r="A263" s="24">
        <v>259</v>
      </c>
      <c r="B263" s="24" t="s">
        <v>19</v>
      </c>
      <c r="C263" s="24" t="s">
        <v>4121</v>
      </c>
      <c r="D263" s="26" t="s">
        <v>4434</v>
      </c>
      <c r="E263" s="26" t="s">
        <v>1052</v>
      </c>
      <c r="F263" s="24" t="s">
        <v>1582</v>
      </c>
      <c r="G263" s="24" t="s">
        <v>4435</v>
      </c>
      <c r="H263" s="25">
        <v>2.6</v>
      </c>
      <c r="I263" s="28"/>
      <c r="J263" s="24"/>
      <c r="K263" s="28">
        <v>2</v>
      </c>
      <c r="L263" s="28">
        <v>10</v>
      </c>
      <c r="M263" s="28"/>
      <c r="N263" s="28"/>
      <c r="O263" s="28"/>
      <c r="P263" s="28"/>
      <c r="Q263" s="28"/>
      <c r="R263" s="15">
        <f t="shared" ref="R263:R294" si="15">J263*0.4461+K263*0.1485+L263*0.15*0.004+I263*0.0145+M263*0.145+N263*0.015+O263*0.01+P263*0.16+Q263*0.2</f>
        <v>0.303</v>
      </c>
    </row>
    <row r="264" spans="1:18">
      <c r="A264" s="24">
        <v>260</v>
      </c>
      <c r="B264" s="24" t="s">
        <v>19</v>
      </c>
      <c r="C264" s="24" t="s">
        <v>4121</v>
      </c>
      <c r="D264" s="26" t="s">
        <v>4434</v>
      </c>
      <c r="E264" s="26" t="s">
        <v>1052</v>
      </c>
      <c r="F264" s="24" t="s">
        <v>4436</v>
      </c>
      <c r="G264" s="24" t="s">
        <v>4346</v>
      </c>
      <c r="H264" s="25">
        <v>2</v>
      </c>
      <c r="I264" s="28">
        <v>100</v>
      </c>
      <c r="J264" s="24"/>
      <c r="K264" s="28">
        <v>2</v>
      </c>
      <c r="L264" s="28"/>
      <c r="M264" s="28"/>
      <c r="N264" s="28">
        <v>4</v>
      </c>
      <c r="O264" s="28"/>
      <c r="P264" s="28"/>
      <c r="Q264" s="28">
        <v>1</v>
      </c>
      <c r="R264" s="15">
        <f t="shared" si="15"/>
        <v>2.007</v>
      </c>
    </row>
    <row r="265" spans="1:18">
      <c r="A265" s="24">
        <v>261</v>
      </c>
      <c r="B265" s="24" t="s">
        <v>19</v>
      </c>
      <c r="C265" s="24" t="s">
        <v>4121</v>
      </c>
      <c r="D265" s="26" t="s">
        <v>4434</v>
      </c>
      <c r="E265" s="26" t="s">
        <v>1052</v>
      </c>
      <c r="F265" s="24" t="s">
        <v>4346</v>
      </c>
      <c r="G265" s="24" t="s">
        <v>4437</v>
      </c>
      <c r="H265" s="25">
        <v>2.3</v>
      </c>
      <c r="I265" s="28"/>
      <c r="J265" s="24"/>
      <c r="K265" s="28"/>
      <c r="L265" s="28">
        <v>10</v>
      </c>
      <c r="M265" s="28"/>
      <c r="N265" s="28">
        <v>4</v>
      </c>
      <c r="O265" s="28"/>
      <c r="P265" s="28"/>
      <c r="Q265" s="28">
        <v>1</v>
      </c>
      <c r="R265" s="15">
        <f t="shared" si="15"/>
        <v>0.266</v>
      </c>
    </row>
    <row r="266" spans="1:18">
      <c r="A266" s="24">
        <v>262</v>
      </c>
      <c r="B266" s="24" t="s">
        <v>19</v>
      </c>
      <c r="C266" s="24" t="s">
        <v>4121</v>
      </c>
      <c r="D266" s="26" t="s">
        <v>4438</v>
      </c>
      <c r="E266" s="26" t="s">
        <v>4439</v>
      </c>
      <c r="F266" s="24" t="s">
        <v>100</v>
      </c>
      <c r="G266" s="24" t="s">
        <v>186</v>
      </c>
      <c r="H266" s="25">
        <v>0.7</v>
      </c>
      <c r="I266" s="28"/>
      <c r="J266" s="24"/>
      <c r="K266" s="28"/>
      <c r="L266" s="28"/>
      <c r="M266" s="28"/>
      <c r="N266" s="28">
        <v>4</v>
      </c>
      <c r="O266" s="28"/>
      <c r="P266" s="28"/>
      <c r="Q266" s="28">
        <v>1</v>
      </c>
      <c r="R266" s="15">
        <f t="shared" si="15"/>
        <v>0.26</v>
      </c>
    </row>
    <row r="267" spans="1:18">
      <c r="A267" s="24">
        <v>263</v>
      </c>
      <c r="B267" s="24" t="s">
        <v>19</v>
      </c>
      <c r="C267" s="24" t="s">
        <v>4121</v>
      </c>
      <c r="D267" s="26" t="s">
        <v>4440</v>
      </c>
      <c r="E267" s="26" t="s">
        <v>804</v>
      </c>
      <c r="F267" s="24" t="s">
        <v>100</v>
      </c>
      <c r="G267" s="24" t="s">
        <v>163</v>
      </c>
      <c r="H267" s="25">
        <v>1.2</v>
      </c>
      <c r="I267" s="28">
        <v>100</v>
      </c>
      <c r="J267" s="24"/>
      <c r="K267" s="28"/>
      <c r="L267" s="28"/>
      <c r="M267" s="28"/>
      <c r="N267" s="28"/>
      <c r="O267" s="28"/>
      <c r="P267" s="28">
        <v>1</v>
      </c>
      <c r="Q267" s="28">
        <v>1</v>
      </c>
      <c r="R267" s="15">
        <f t="shared" si="15"/>
        <v>1.81</v>
      </c>
    </row>
    <row r="268" spans="1:18">
      <c r="A268" s="24">
        <v>264</v>
      </c>
      <c r="B268" s="24" t="s">
        <v>19</v>
      </c>
      <c r="C268" s="24" t="s">
        <v>4121</v>
      </c>
      <c r="D268" s="26" t="s">
        <v>4441</v>
      </c>
      <c r="E268" s="26" t="s">
        <v>2429</v>
      </c>
      <c r="F268" s="24" t="s">
        <v>100</v>
      </c>
      <c r="G268" s="24" t="s">
        <v>163</v>
      </c>
      <c r="H268" s="25">
        <v>1.2</v>
      </c>
      <c r="I268" s="28"/>
      <c r="J268" s="24"/>
      <c r="K268" s="28"/>
      <c r="L268" s="28"/>
      <c r="M268" s="28"/>
      <c r="N268" s="28">
        <v>8</v>
      </c>
      <c r="O268" s="28"/>
      <c r="P268" s="28"/>
      <c r="Q268" s="28">
        <v>2</v>
      </c>
      <c r="R268" s="15">
        <f t="shared" si="15"/>
        <v>0.52</v>
      </c>
    </row>
    <row r="269" spans="1:18">
      <c r="A269" s="24">
        <v>265</v>
      </c>
      <c r="B269" s="24" t="s">
        <v>19</v>
      </c>
      <c r="C269" s="24" t="s">
        <v>4121</v>
      </c>
      <c r="D269" s="26" t="s">
        <v>4442</v>
      </c>
      <c r="E269" s="26" t="s">
        <v>4443</v>
      </c>
      <c r="F269" s="24" t="s">
        <v>100</v>
      </c>
      <c r="G269" s="24" t="s">
        <v>79</v>
      </c>
      <c r="H269" s="25">
        <v>0.9</v>
      </c>
      <c r="I269" s="28">
        <v>100</v>
      </c>
      <c r="J269" s="24"/>
      <c r="K269" s="28"/>
      <c r="L269" s="28"/>
      <c r="M269" s="28"/>
      <c r="N269" s="28">
        <v>4</v>
      </c>
      <c r="O269" s="28"/>
      <c r="P269" s="28"/>
      <c r="Q269" s="28"/>
      <c r="R269" s="15">
        <f t="shared" si="15"/>
        <v>1.51</v>
      </c>
    </row>
    <row r="270" spans="1:18">
      <c r="A270" s="24">
        <v>266</v>
      </c>
      <c r="B270" s="24" t="s">
        <v>19</v>
      </c>
      <c r="C270" s="24" t="s">
        <v>4121</v>
      </c>
      <c r="D270" s="26" t="s">
        <v>4442</v>
      </c>
      <c r="E270" s="26" t="s">
        <v>4443</v>
      </c>
      <c r="F270" s="24" t="s">
        <v>83</v>
      </c>
      <c r="G270" s="24" t="s">
        <v>187</v>
      </c>
      <c r="H270" s="25">
        <v>1.1</v>
      </c>
      <c r="I270" s="28"/>
      <c r="J270" s="24"/>
      <c r="K270" s="28"/>
      <c r="L270" s="28"/>
      <c r="M270" s="28"/>
      <c r="N270" s="28"/>
      <c r="O270" s="28"/>
      <c r="P270" s="28">
        <v>1</v>
      </c>
      <c r="Q270" s="28"/>
      <c r="R270" s="15">
        <f t="shared" si="15"/>
        <v>0.16</v>
      </c>
    </row>
    <row r="271" spans="1:18">
      <c r="A271" s="24">
        <v>267</v>
      </c>
      <c r="B271" s="24" t="s">
        <v>19</v>
      </c>
      <c r="C271" s="24" t="s">
        <v>4121</v>
      </c>
      <c r="D271" s="26" t="s">
        <v>4444</v>
      </c>
      <c r="E271" s="26" t="s">
        <v>4445</v>
      </c>
      <c r="F271" s="24" t="s">
        <v>100</v>
      </c>
      <c r="G271" s="24" t="s">
        <v>82</v>
      </c>
      <c r="H271" s="25">
        <v>0.5</v>
      </c>
      <c r="I271" s="28"/>
      <c r="J271" s="24"/>
      <c r="K271" s="28"/>
      <c r="L271" s="28">
        <v>20</v>
      </c>
      <c r="M271" s="28"/>
      <c r="N271" s="28">
        <v>4</v>
      </c>
      <c r="O271" s="28"/>
      <c r="P271" s="28"/>
      <c r="Q271" s="28">
        <v>1</v>
      </c>
      <c r="R271" s="15">
        <f t="shared" si="15"/>
        <v>0.272</v>
      </c>
    </row>
    <row r="272" spans="1:18">
      <c r="A272" s="24">
        <v>268</v>
      </c>
      <c r="B272" s="24" t="s">
        <v>19</v>
      </c>
      <c r="C272" s="24" t="s">
        <v>4121</v>
      </c>
      <c r="D272" s="26" t="s">
        <v>4444</v>
      </c>
      <c r="E272" s="26" t="s">
        <v>4445</v>
      </c>
      <c r="F272" s="24" t="s">
        <v>82</v>
      </c>
      <c r="G272" s="24" t="s">
        <v>801</v>
      </c>
      <c r="H272" s="25">
        <v>0.5</v>
      </c>
      <c r="I272" s="28"/>
      <c r="J272" s="24"/>
      <c r="K272" s="28"/>
      <c r="L272" s="28"/>
      <c r="M272" s="28"/>
      <c r="N272" s="28">
        <v>4</v>
      </c>
      <c r="O272" s="28"/>
      <c r="P272" s="28"/>
      <c r="Q272" s="28">
        <v>1</v>
      </c>
      <c r="R272" s="15">
        <f t="shared" si="15"/>
        <v>0.26</v>
      </c>
    </row>
    <row r="273" spans="1:18">
      <c r="A273" s="24">
        <v>269</v>
      </c>
      <c r="B273" s="24" t="s">
        <v>19</v>
      </c>
      <c r="C273" s="24" t="s">
        <v>4121</v>
      </c>
      <c r="D273" s="26" t="s">
        <v>4444</v>
      </c>
      <c r="E273" s="26" t="s">
        <v>4445</v>
      </c>
      <c r="F273" s="24" t="s">
        <v>258</v>
      </c>
      <c r="G273" s="24" t="s">
        <v>136</v>
      </c>
      <c r="H273" s="25">
        <v>2.6</v>
      </c>
      <c r="I273" s="28"/>
      <c r="J273" s="24"/>
      <c r="K273" s="28"/>
      <c r="L273" s="28"/>
      <c r="M273" s="28"/>
      <c r="N273" s="28">
        <v>4</v>
      </c>
      <c r="O273" s="28"/>
      <c r="P273" s="28"/>
      <c r="Q273" s="28">
        <v>1</v>
      </c>
      <c r="R273" s="15">
        <f t="shared" si="15"/>
        <v>0.26</v>
      </c>
    </row>
    <row r="274" spans="1:18">
      <c r="A274" s="24">
        <v>270</v>
      </c>
      <c r="B274" s="24" t="s">
        <v>19</v>
      </c>
      <c r="C274" s="24" t="s">
        <v>4121</v>
      </c>
      <c r="D274" s="26" t="s">
        <v>4444</v>
      </c>
      <c r="E274" s="26" t="s">
        <v>4445</v>
      </c>
      <c r="F274" s="24" t="s">
        <v>136</v>
      </c>
      <c r="G274" s="24" t="s">
        <v>647</v>
      </c>
      <c r="H274" s="25">
        <v>1</v>
      </c>
      <c r="I274" s="28"/>
      <c r="J274" s="24"/>
      <c r="K274" s="28">
        <v>2</v>
      </c>
      <c r="L274" s="28"/>
      <c r="M274" s="28"/>
      <c r="N274" s="28">
        <v>8</v>
      </c>
      <c r="O274" s="28"/>
      <c r="P274" s="28"/>
      <c r="Q274" s="28">
        <v>2</v>
      </c>
      <c r="R274" s="15">
        <f t="shared" si="15"/>
        <v>0.817</v>
      </c>
    </row>
    <row r="275" spans="1:18">
      <c r="A275" s="24">
        <v>271</v>
      </c>
      <c r="B275" s="24" t="s">
        <v>19</v>
      </c>
      <c r="C275" s="24" t="s">
        <v>4121</v>
      </c>
      <c r="D275" s="26" t="s">
        <v>4446</v>
      </c>
      <c r="E275" s="26" t="s">
        <v>4447</v>
      </c>
      <c r="F275" s="24" t="s">
        <v>100</v>
      </c>
      <c r="G275" s="24" t="s">
        <v>65</v>
      </c>
      <c r="H275" s="25">
        <v>2.6</v>
      </c>
      <c r="I275" s="28">
        <v>320</v>
      </c>
      <c r="J275" s="24"/>
      <c r="K275" s="28">
        <v>2</v>
      </c>
      <c r="L275" s="28">
        <v>10</v>
      </c>
      <c r="M275" s="28"/>
      <c r="N275" s="28">
        <v>4</v>
      </c>
      <c r="O275" s="28"/>
      <c r="P275" s="28"/>
      <c r="Q275" s="28">
        <v>1</v>
      </c>
      <c r="R275" s="15">
        <f t="shared" si="15"/>
        <v>5.203</v>
      </c>
    </row>
    <row r="276" spans="1:18">
      <c r="A276" s="24">
        <v>272</v>
      </c>
      <c r="B276" s="24" t="s">
        <v>19</v>
      </c>
      <c r="C276" s="24" t="s">
        <v>4121</v>
      </c>
      <c r="D276" s="26" t="s">
        <v>4448</v>
      </c>
      <c r="E276" s="26" t="s">
        <v>4449</v>
      </c>
      <c r="F276" s="24" t="s">
        <v>100</v>
      </c>
      <c r="G276" s="24" t="s">
        <v>54</v>
      </c>
      <c r="H276" s="25">
        <v>1.9</v>
      </c>
      <c r="I276" s="28">
        <v>100</v>
      </c>
      <c r="J276" s="24"/>
      <c r="K276" s="28">
        <v>2</v>
      </c>
      <c r="L276" s="28"/>
      <c r="M276" s="28"/>
      <c r="N276" s="28">
        <v>4</v>
      </c>
      <c r="O276" s="28"/>
      <c r="P276" s="28"/>
      <c r="Q276" s="28">
        <v>1</v>
      </c>
      <c r="R276" s="15">
        <f t="shared" si="15"/>
        <v>2.007</v>
      </c>
    </row>
    <row r="277" spans="1:18">
      <c r="A277" s="24">
        <v>273</v>
      </c>
      <c r="B277" s="24" t="s">
        <v>19</v>
      </c>
      <c r="C277" s="24" t="s">
        <v>4121</v>
      </c>
      <c r="D277" s="26" t="s">
        <v>4450</v>
      </c>
      <c r="E277" s="26" t="s">
        <v>4451</v>
      </c>
      <c r="F277" s="24" t="s">
        <v>100</v>
      </c>
      <c r="G277" s="24" t="s">
        <v>79</v>
      </c>
      <c r="H277" s="25">
        <v>0.9</v>
      </c>
      <c r="I277" s="28">
        <v>100</v>
      </c>
      <c r="J277" s="24"/>
      <c r="K277" s="28">
        <v>2</v>
      </c>
      <c r="L277" s="28">
        <v>10</v>
      </c>
      <c r="M277" s="28"/>
      <c r="N277" s="28"/>
      <c r="O277" s="28"/>
      <c r="P277" s="28">
        <v>1</v>
      </c>
      <c r="Q277" s="28">
        <v>1</v>
      </c>
      <c r="R277" s="15">
        <f t="shared" si="15"/>
        <v>2.113</v>
      </c>
    </row>
    <row r="278" spans="1:18">
      <c r="A278" s="24">
        <v>274</v>
      </c>
      <c r="B278" s="24" t="s">
        <v>19</v>
      </c>
      <c r="C278" s="24" t="s">
        <v>4121</v>
      </c>
      <c r="D278" s="26" t="s">
        <v>4452</v>
      </c>
      <c r="E278" s="26" t="s">
        <v>4453</v>
      </c>
      <c r="F278" s="24" t="s">
        <v>100</v>
      </c>
      <c r="G278" s="24" t="s">
        <v>258</v>
      </c>
      <c r="H278" s="25">
        <v>1.1</v>
      </c>
      <c r="I278" s="28">
        <v>150</v>
      </c>
      <c r="J278" s="24"/>
      <c r="K278" s="28">
        <v>2</v>
      </c>
      <c r="L278" s="28"/>
      <c r="M278" s="28"/>
      <c r="N278" s="28"/>
      <c r="O278" s="28"/>
      <c r="P278" s="28"/>
      <c r="Q278" s="28"/>
      <c r="R278" s="15">
        <f t="shared" si="15"/>
        <v>2.472</v>
      </c>
    </row>
    <row r="279" spans="1:18">
      <c r="A279" s="24">
        <v>275</v>
      </c>
      <c r="B279" s="24" t="s">
        <v>19</v>
      </c>
      <c r="C279" s="24" t="s">
        <v>4121</v>
      </c>
      <c r="D279" s="26" t="s">
        <v>4452</v>
      </c>
      <c r="E279" s="26" t="s">
        <v>4453</v>
      </c>
      <c r="F279" s="24" t="s">
        <v>106</v>
      </c>
      <c r="G279" s="24" t="s">
        <v>263</v>
      </c>
      <c r="H279" s="25">
        <v>1.3</v>
      </c>
      <c r="I279" s="28"/>
      <c r="J279" s="24"/>
      <c r="K279" s="28">
        <v>2</v>
      </c>
      <c r="L279" s="28"/>
      <c r="M279" s="28"/>
      <c r="N279" s="28">
        <v>8</v>
      </c>
      <c r="O279" s="28"/>
      <c r="P279" s="28"/>
      <c r="Q279" s="28"/>
      <c r="R279" s="15">
        <f t="shared" si="15"/>
        <v>0.417</v>
      </c>
    </row>
    <row r="280" spans="1:18">
      <c r="A280" s="24">
        <v>276</v>
      </c>
      <c r="B280" s="24" t="s">
        <v>19</v>
      </c>
      <c r="C280" s="24" t="s">
        <v>4121</v>
      </c>
      <c r="D280" s="26" t="s">
        <v>4452</v>
      </c>
      <c r="E280" s="26" t="s">
        <v>4453</v>
      </c>
      <c r="F280" s="24" t="s">
        <v>124</v>
      </c>
      <c r="G280" s="24" t="s">
        <v>136</v>
      </c>
      <c r="H280" s="25">
        <v>0.7</v>
      </c>
      <c r="I280" s="28">
        <v>50</v>
      </c>
      <c r="J280" s="24"/>
      <c r="K280" s="28">
        <v>2</v>
      </c>
      <c r="L280" s="28"/>
      <c r="M280" s="28"/>
      <c r="N280" s="28">
        <v>4</v>
      </c>
      <c r="O280" s="28"/>
      <c r="P280" s="28"/>
      <c r="Q280" s="28">
        <v>2</v>
      </c>
      <c r="R280" s="15">
        <f t="shared" si="15"/>
        <v>1.482</v>
      </c>
    </row>
    <row r="281" spans="1:18">
      <c r="A281" s="24">
        <v>277</v>
      </c>
      <c r="B281" s="24" t="s">
        <v>19</v>
      </c>
      <c r="C281" s="24" t="s">
        <v>4121</v>
      </c>
      <c r="D281" s="26" t="s">
        <v>4452</v>
      </c>
      <c r="E281" s="26" t="s">
        <v>4453</v>
      </c>
      <c r="F281" s="24" t="s">
        <v>1670</v>
      </c>
      <c r="G281" s="24" t="s">
        <v>1240</v>
      </c>
      <c r="H281" s="25">
        <v>1.7</v>
      </c>
      <c r="I281" s="28">
        <v>430</v>
      </c>
      <c r="J281" s="24"/>
      <c r="K281" s="28">
        <v>2</v>
      </c>
      <c r="L281" s="28">
        <v>10</v>
      </c>
      <c r="M281" s="28"/>
      <c r="N281" s="28"/>
      <c r="O281" s="28"/>
      <c r="P281" s="28"/>
      <c r="Q281" s="28"/>
      <c r="R281" s="15">
        <f t="shared" si="15"/>
        <v>6.538</v>
      </c>
    </row>
    <row r="282" spans="1:18">
      <c r="A282" s="24">
        <v>278</v>
      </c>
      <c r="B282" s="24" t="s">
        <v>19</v>
      </c>
      <c r="C282" s="24" t="s">
        <v>4121</v>
      </c>
      <c r="D282" s="26" t="s">
        <v>4454</v>
      </c>
      <c r="E282" s="26" t="s">
        <v>4455</v>
      </c>
      <c r="F282" s="24" t="s">
        <v>100</v>
      </c>
      <c r="G282" s="24" t="s">
        <v>49</v>
      </c>
      <c r="H282" s="25">
        <v>2.2</v>
      </c>
      <c r="I282" s="28">
        <v>980</v>
      </c>
      <c r="J282" s="24"/>
      <c r="K282" s="28">
        <v>2</v>
      </c>
      <c r="L282" s="28"/>
      <c r="M282" s="28"/>
      <c r="N282" s="28">
        <v>8</v>
      </c>
      <c r="O282" s="28"/>
      <c r="P282" s="28"/>
      <c r="Q282" s="28">
        <v>2</v>
      </c>
      <c r="R282" s="15">
        <f t="shared" si="15"/>
        <v>15.027</v>
      </c>
    </row>
    <row r="283" spans="1:18">
      <c r="A283" s="24">
        <v>279</v>
      </c>
      <c r="B283" s="24" t="s">
        <v>19</v>
      </c>
      <c r="C283" s="24" t="s">
        <v>4121</v>
      </c>
      <c r="D283" s="26" t="s">
        <v>4454</v>
      </c>
      <c r="E283" s="26" t="s">
        <v>4455</v>
      </c>
      <c r="F283" s="24" t="s">
        <v>996</v>
      </c>
      <c r="G283" s="24" t="s">
        <v>176</v>
      </c>
      <c r="H283" s="25">
        <v>1.2</v>
      </c>
      <c r="I283" s="28">
        <v>800</v>
      </c>
      <c r="J283" s="24"/>
      <c r="K283" s="28">
        <v>2</v>
      </c>
      <c r="L283" s="28"/>
      <c r="M283" s="28"/>
      <c r="N283" s="28">
        <v>4</v>
      </c>
      <c r="O283" s="28"/>
      <c r="P283" s="28"/>
      <c r="Q283" s="28"/>
      <c r="R283" s="15">
        <f t="shared" si="15"/>
        <v>11.957</v>
      </c>
    </row>
    <row r="284" spans="1:18">
      <c r="A284" s="24">
        <v>280</v>
      </c>
      <c r="B284" s="24" t="s">
        <v>19</v>
      </c>
      <c r="C284" s="24" t="s">
        <v>4121</v>
      </c>
      <c r="D284" s="26" t="s">
        <v>4456</v>
      </c>
      <c r="E284" s="26" t="s">
        <v>4457</v>
      </c>
      <c r="F284" s="24" t="s">
        <v>100</v>
      </c>
      <c r="G284" s="24" t="s">
        <v>996</v>
      </c>
      <c r="H284" s="25">
        <v>2.9</v>
      </c>
      <c r="I284" s="28">
        <v>50</v>
      </c>
      <c r="J284" s="24"/>
      <c r="K284" s="28">
        <v>2</v>
      </c>
      <c r="L284" s="28"/>
      <c r="M284" s="28"/>
      <c r="N284" s="28">
        <v>4</v>
      </c>
      <c r="O284" s="28"/>
      <c r="P284" s="28"/>
      <c r="Q284" s="28"/>
      <c r="R284" s="15">
        <f t="shared" si="15"/>
        <v>1.082</v>
      </c>
    </row>
    <row r="285" spans="1:18">
      <c r="A285" s="24">
        <v>281</v>
      </c>
      <c r="B285" s="24" t="s">
        <v>19</v>
      </c>
      <c r="C285" s="24" t="s">
        <v>4121</v>
      </c>
      <c r="D285" s="26" t="s">
        <v>4456</v>
      </c>
      <c r="E285" s="26" t="s">
        <v>4457</v>
      </c>
      <c r="F285" s="24" t="s">
        <v>183</v>
      </c>
      <c r="G285" s="24" t="s">
        <v>630</v>
      </c>
      <c r="H285" s="25">
        <v>1.9</v>
      </c>
      <c r="I285" s="28">
        <v>260</v>
      </c>
      <c r="J285" s="24"/>
      <c r="K285" s="28">
        <v>2</v>
      </c>
      <c r="L285" s="28"/>
      <c r="M285" s="28"/>
      <c r="N285" s="28"/>
      <c r="O285" s="28"/>
      <c r="P285" s="28"/>
      <c r="Q285" s="28">
        <v>1</v>
      </c>
      <c r="R285" s="15">
        <f t="shared" si="15"/>
        <v>4.267</v>
      </c>
    </row>
    <row r="286" spans="1:18">
      <c r="A286" s="24">
        <v>282</v>
      </c>
      <c r="B286" s="24" t="s">
        <v>19</v>
      </c>
      <c r="C286" s="24" t="s">
        <v>4121</v>
      </c>
      <c r="D286" s="26" t="s">
        <v>4456</v>
      </c>
      <c r="E286" s="26" t="s">
        <v>4457</v>
      </c>
      <c r="F286" s="24" t="s">
        <v>270</v>
      </c>
      <c r="G286" s="24" t="s">
        <v>1242</v>
      </c>
      <c r="H286" s="25">
        <v>0.9</v>
      </c>
      <c r="I286" s="28">
        <v>120</v>
      </c>
      <c r="J286" s="24"/>
      <c r="K286" s="28">
        <v>2</v>
      </c>
      <c r="L286" s="28"/>
      <c r="M286" s="28"/>
      <c r="N286" s="28">
        <v>4</v>
      </c>
      <c r="O286" s="28"/>
      <c r="P286" s="28"/>
      <c r="Q286" s="28">
        <v>1</v>
      </c>
      <c r="R286" s="15">
        <f t="shared" si="15"/>
        <v>2.297</v>
      </c>
    </row>
    <row r="287" spans="1:18">
      <c r="A287" s="24">
        <v>283</v>
      </c>
      <c r="B287" s="24" t="s">
        <v>19</v>
      </c>
      <c r="C287" s="24" t="s">
        <v>4121</v>
      </c>
      <c r="D287" s="26" t="s">
        <v>4458</v>
      </c>
      <c r="E287" s="26" t="s">
        <v>4459</v>
      </c>
      <c r="F287" s="24" t="s">
        <v>100</v>
      </c>
      <c r="G287" s="24" t="s">
        <v>54</v>
      </c>
      <c r="H287" s="25">
        <v>1.9</v>
      </c>
      <c r="I287" s="28">
        <v>480</v>
      </c>
      <c r="J287" s="24"/>
      <c r="K287" s="28">
        <v>2</v>
      </c>
      <c r="L287" s="28"/>
      <c r="M287" s="28"/>
      <c r="N287" s="28">
        <v>4</v>
      </c>
      <c r="O287" s="28"/>
      <c r="P287" s="28"/>
      <c r="Q287" s="28">
        <v>1</v>
      </c>
      <c r="R287" s="15">
        <f t="shared" si="15"/>
        <v>7.517</v>
      </c>
    </row>
    <row r="288" spans="1:18">
      <c r="A288" s="24">
        <v>284</v>
      </c>
      <c r="B288" s="24" t="s">
        <v>19</v>
      </c>
      <c r="C288" s="24" t="s">
        <v>4121</v>
      </c>
      <c r="D288" s="26" t="s">
        <v>4460</v>
      </c>
      <c r="E288" s="26" t="s">
        <v>4461</v>
      </c>
      <c r="F288" s="24" t="s">
        <v>100</v>
      </c>
      <c r="G288" s="24" t="s">
        <v>133</v>
      </c>
      <c r="H288" s="25">
        <v>1.6</v>
      </c>
      <c r="I288" s="28">
        <v>270</v>
      </c>
      <c r="J288" s="24"/>
      <c r="K288" s="28">
        <v>2</v>
      </c>
      <c r="L288" s="28"/>
      <c r="M288" s="28"/>
      <c r="N288" s="28">
        <v>4</v>
      </c>
      <c r="O288" s="28"/>
      <c r="P288" s="28"/>
      <c r="Q288" s="28">
        <v>1</v>
      </c>
      <c r="R288" s="15">
        <f t="shared" si="15"/>
        <v>4.472</v>
      </c>
    </row>
    <row r="289" spans="1:18">
      <c r="A289" s="24">
        <v>285</v>
      </c>
      <c r="B289" s="24" t="s">
        <v>19</v>
      </c>
      <c r="C289" s="24" t="s">
        <v>4121</v>
      </c>
      <c r="D289" s="26" t="s">
        <v>4462</v>
      </c>
      <c r="E289" s="24" t="s">
        <v>4463</v>
      </c>
      <c r="F289" s="24" t="s">
        <v>100</v>
      </c>
      <c r="G289" s="24" t="s">
        <v>255</v>
      </c>
      <c r="H289" s="25">
        <v>2.7</v>
      </c>
      <c r="I289" s="28"/>
      <c r="J289" s="24"/>
      <c r="K289" s="28">
        <v>2</v>
      </c>
      <c r="L289" s="28"/>
      <c r="M289" s="28"/>
      <c r="N289" s="28">
        <v>4</v>
      </c>
      <c r="O289" s="28"/>
      <c r="P289" s="28"/>
      <c r="Q289" s="28">
        <v>1</v>
      </c>
      <c r="R289" s="15">
        <f t="shared" si="15"/>
        <v>0.557</v>
      </c>
    </row>
    <row r="290" spans="1:18">
      <c r="A290" s="24">
        <v>286</v>
      </c>
      <c r="B290" s="24" t="s">
        <v>19</v>
      </c>
      <c r="C290" s="24" t="s">
        <v>4121</v>
      </c>
      <c r="D290" s="26" t="s">
        <v>4462</v>
      </c>
      <c r="E290" s="24" t="s">
        <v>4463</v>
      </c>
      <c r="F290" s="24" t="s">
        <v>278</v>
      </c>
      <c r="G290" s="24" t="s">
        <v>144</v>
      </c>
      <c r="H290" s="25">
        <v>0.1</v>
      </c>
      <c r="I290" s="28"/>
      <c r="J290" s="24"/>
      <c r="K290" s="28">
        <v>1</v>
      </c>
      <c r="L290" s="28"/>
      <c r="M290" s="28"/>
      <c r="N290" s="28">
        <v>4</v>
      </c>
      <c r="O290" s="28"/>
      <c r="P290" s="28"/>
      <c r="Q290" s="28">
        <v>1</v>
      </c>
      <c r="R290" s="15">
        <f t="shared" si="15"/>
        <v>0.4085</v>
      </c>
    </row>
    <row r="291" spans="1:18">
      <c r="A291" s="24">
        <v>287</v>
      </c>
      <c r="B291" s="24" t="s">
        <v>19</v>
      </c>
      <c r="C291" s="24" t="s">
        <v>4121</v>
      </c>
      <c r="D291" s="26" t="s">
        <v>4464</v>
      </c>
      <c r="E291" s="26" t="s">
        <v>4465</v>
      </c>
      <c r="F291" s="24" t="s">
        <v>100</v>
      </c>
      <c r="G291" s="24" t="s">
        <v>187</v>
      </c>
      <c r="H291" s="25">
        <v>2.5</v>
      </c>
      <c r="I291" s="28">
        <v>300</v>
      </c>
      <c r="J291" s="24"/>
      <c r="K291" s="28">
        <v>2</v>
      </c>
      <c r="L291" s="28"/>
      <c r="M291" s="28"/>
      <c r="N291" s="28">
        <v>8</v>
      </c>
      <c r="O291" s="28"/>
      <c r="P291" s="28"/>
      <c r="Q291" s="28">
        <v>2</v>
      </c>
      <c r="R291" s="15">
        <f t="shared" si="15"/>
        <v>5.167</v>
      </c>
    </row>
    <row r="292" spans="1:18">
      <c r="A292" s="24">
        <v>288</v>
      </c>
      <c r="B292" s="24" t="s">
        <v>19</v>
      </c>
      <c r="C292" s="24" t="s">
        <v>4121</v>
      </c>
      <c r="D292" s="26" t="s">
        <v>4466</v>
      </c>
      <c r="E292" s="26" t="s">
        <v>789</v>
      </c>
      <c r="F292" s="24" t="s">
        <v>100</v>
      </c>
      <c r="G292" s="24" t="s">
        <v>54</v>
      </c>
      <c r="H292" s="25">
        <v>1.9</v>
      </c>
      <c r="I292" s="28"/>
      <c r="J292" s="24"/>
      <c r="K292" s="28">
        <v>2</v>
      </c>
      <c r="L292" s="28"/>
      <c r="M292" s="28"/>
      <c r="N292" s="28">
        <v>8</v>
      </c>
      <c r="O292" s="28"/>
      <c r="P292" s="28"/>
      <c r="Q292" s="28">
        <v>1</v>
      </c>
      <c r="R292" s="15">
        <f t="shared" si="15"/>
        <v>0.617</v>
      </c>
    </row>
    <row r="293" spans="1:18">
      <c r="A293" s="24">
        <v>289</v>
      </c>
      <c r="B293" s="24" t="s">
        <v>19</v>
      </c>
      <c r="C293" s="24" t="s">
        <v>4121</v>
      </c>
      <c r="D293" s="26" t="s">
        <v>4467</v>
      </c>
      <c r="E293" s="26" t="s">
        <v>4468</v>
      </c>
      <c r="F293" s="24" t="s">
        <v>100</v>
      </c>
      <c r="G293" s="24" t="s">
        <v>128</v>
      </c>
      <c r="H293" s="25">
        <v>1.8</v>
      </c>
      <c r="I293" s="28"/>
      <c r="J293" s="24"/>
      <c r="K293" s="28">
        <v>2</v>
      </c>
      <c r="L293" s="28"/>
      <c r="M293" s="28"/>
      <c r="N293" s="28">
        <v>4</v>
      </c>
      <c r="O293" s="28"/>
      <c r="P293" s="28"/>
      <c r="Q293" s="28">
        <v>1</v>
      </c>
      <c r="R293" s="15">
        <f t="shared" si="15"/>
        <v>0.557</v>
      </c>
    </row>
    <row r="294" spans="1:18">
      <c r="A294" s="24">
        <v>290</v>
      </c>
      <c r="B294" s="24" t="s">
        <v>19</v>
      </c>
      <c r="C294" s="24" t="s">
        <v>4121</v>
      </c>
      <c r="D294" s="26" t="s">
        <v>4469</v>
      </c>
      <c r="E294" s="26" t="s">
        <v>4470</v>
      </c>
      <c r="F294" s="24" t="s">
        <v>100</v>
      </c>
      <c r="G294" s="24" t="s">
        <v>79</v>
      </c>
      <c r="H294" s="25">
        <v>0.9</v>
      </c>
      <c r="I294" s="28"/>
      <c r="J294" s="24"/>
      <c r="K294" s="28">
        <v>2</v>
      </c>
      <c r="L294" s="28"/>
      <c r="M294" s="28"/>
      <c r="N294" s="28">
        <v>4</v>
      </c>
      <c r="O294" s="28"/>
      <c r="P294" s="28">
        <v>1</v>
      </c>
      <c r="Q294" s="28">
        <v>1</v>
      </c>
      <c r="R294" s="15">
        <f t="shared" si="15"/>
        <v>0.717</v>
      </c>
    </row>
    <row r="295" spans="1:18">
      <c r="A295" s="24">
        <v>291</v>
      </c>
      <c r="B295" s="24" t="s">
        <v>19</v>
      </c>
      <c r="C295" s="24" t="s">
        <v>4121</v>
      </c>
      <c r="D295" s="26" t="s">
        <v>4471</v>
      </c>
      <c r="E295" s="26" t="s">
        <v>4443</v>
      </c>
      <c r="F295" s="24" t="s">
        <v>100</v>
      </c>
      <c r="G295" s="24" t="s">
        <v>72</v>
      </c>
      <c r="H295" s="25">
        <v>1</v>
      </c>
      <c r="I295" s="28"/>
      <c r="J295" s="24"/>
      <c r="K295" s="28">
        <v>2</v>
      </c>
      <c r="L295" s="28"/>
      <c r="M295" s="28"/>
      <c r="N295" s="28">
        <v>4</v>
      </c>
      <c r="O295" s="28"/>
      <c r="P295" s="28"/>
      <c r="Q295" s="28">
        <v>1</v>
      </c>
      <c r="R295" s="15">
        <f t="shared" ref="R295:R326" si="16">J295*0.4461+K295*0.1485+L295*0.15*0.004+I295*0.0145+M295*0.145+N295*0.015+O295*0.01+P295*0.16+Q295*0.2</f>
        <v>0.557</v>
      </c>
    </row>
    <row r="296" spans="1:18">
      <c r="A296" s="24">
        <v>292</v>
      </c>
      <c r="B296" s="24" t="s">
        <v>19</v>
      </c>
      <c r="C296" s="24" t="s">
        <v>4121</v>
      </c>
      <c r="D296" s="26" t="s">
        <v>4472</v>
      </c>
      <c r="E296" s="26" t="s">
        <v>4473</v>
      </c>
      <c r="F296" s="24" t="s">
        <v>100</v>
      </c>
      <c r="G296" s="24" t="s">
        <v>255</v>
      </c>
      <c r="H296" s="25">
        <v>2.7</v>
      </c>
      <c r="I296" s="28">
        <v>250</v>
      </c>
      <c r="J296" s="24"/>
      <c r="K296" s="28">
        <v>2</v>
      </c>
      <c r="L296" s="28"/>
      <c r="M296" s="28"/>
      <c r="N296" s="28">
        <v>8</v>
      </c>
      <c r="O296" s="28"/>
      <c r="P296" s="28"/>
      <c r="Q296" s="28">
        <v>2</v>
      </c>
      <c r="R296" s="15">
        <f t="shared" si="16"/>
        <v>4.442</v>
      </c>
    </row>
    <row r="297" spans="1:18">
      <c r="A297" s="24">
        <v>293</v>
      </c>
      <c r="B297" s="24" t="s">
        <v>19</v>
      </c>
      <c r="C297" s="24" t="s">
        <v>4121</v>
      </c>
      <c r="D297" s="26" t="s">
        <v>4474</v>
      </c>
      <c r="E297" s="26" t="s">
        <v>3882</v>
      </c>
      <c r="F297" s="24" t="s">
        <v>100</v>
      </c>
      <c r="G297" s="24" t="s">
        <v>64</v>
      </c>
      <c r="H297" s="25">
        <v>2</v>
      </c>
      <c r="I297" s="28">
        <v>400</v>
      </c>
      <c r="J297" s="24"/>
      <c r="K297" s="28">
        <v>2</v>
      </c>
      <c r="L297" s="28"/>
      <c r="M297" s="28"/>
      <c r="N297" s="28">
        <v>4</v>
      </c>
      <c r="O297" s="28"/>
      <c r="P297" s="28"/>
      <c r="Q297" s="28"/>
      <c r="R297" s="15">
        <f t="shared" si="16"/>
        <v>6.157</v>
      </c>
    </row>
    <row r="298" spans="1:18">
      <c r="A298" s="24">
        <v>294</v>
      </c>
      <c r="B298" s="24" t="s">
        <v>19</v>
      </c>
      <c r="C298" s="24" t="s">
        <v>4121</v>
      </c>
      <c r="D298" s="26" t="s">
        <v>4474</v>
      </c>
      <c r="E298" s="26" t="s">
        <v>3882</v>
      </c>
      <c r="F298" s="24" t="s">
        <v>49</v>
      </c>
      <c r="G298" s="24" t="s">
        <v>189</v>
      </c>
      <c r="H298" s="25">
        <v>2.3</v>
      </c>
      <c r="I298" s="28"/>
      <c r="J298" s="24"/>
      <c r="K298" s="28">
        <v>2</v>
      </c>
      <c r="L298" s="28"/>
      <c r="M298" s="28"/>
      <c r="N298" s="28">
        <v>8</v>
      </c>
      <c r="O298" s="28"/>
      <c r="P298" s="28"/>
      <c r="Q298" s="28">
        <v>1</v>
      </c>
      <c r="R298" s="15">
        <f t="shared" si="16"/>
        <v>0.617</v>
      </c>
    </row>
    <row r="299" spans="1:18">
      <c r="A299" s="24">
        <v>295</v>
      </c>
      <c r="B299" s="24" t="s">
        <v>19</v>
      </c>
      <c r="C299" s="24" t="s">
        <v>4121</v>
      </c>
      <c r="D299" s="26" t="s">
        <v>4474</v>
      </c>
      <c r="E299" s="26" t="s">
        <v>3882</v>
      </c>
      <c r="F299" s="24" t="s">
        <v>151</v>
      </c>
      <c r="G299" s="24" t="s">
        <v>1241</v>
      </c>
      <c r="H299" s="25">
        <v>0.9</v>
      </c>
      <c r="I299" s="28">
        <v>520</v>
      </c>
      <c r="J299" s="24"/>
      <c r="K299" s="28">
        <v>2</v>
      </c>
      <c r="L299" s="28"/>
      <c r="M299" s="28"/>
      <c r="N299" s="28"/>
      <c r="O299" s="28"/>
      <c r="P299" s="28">
        <v>1</v>
      </c>
      <c r="Q299" s="28"/>
      <c r="R299" s="15">
        <f t="shared" si="16"/>
        <v>7.997</v>
      </c>
    </row>
    <row r="300" spans="1:18">
      <c r="A300" s="24">
        <v>296</v>
      </c>
      <c r="B300" s="24" t="s">
        <v>19</v>
      </c>
      <c r="C300" s="24" t="s">
        <v>4121</v>
      </c>
      <c r="D300" s="26" t="s">
        <v>4475</v>
      </c>
      <c r="E300" s="26" t="s">
        <v>4476</v>
      </c>
      <c r="F300" s="24" t="s">
        <v>100</v>
      </c>
      <c r="G300" s="24" t="s">
        <v>57</v>
      </c>
      <c r="H300" s="25">
        <v>1.3</v>
      </c>
      <c r="I300" s="28"/>
      <c r="J300" s="24"/>
      <c r="K300" s="28">
        <v>2</v>
      </c>
      <c r="L300" s="28"/>
      <c r="M300" s="28"/>
      <c r="N300" s="28">
        <v>4</v>
      </c>
      <c r="O300" s="28"/>
      <c r="P300" s="28"/>
      <c r="Q300" s="28">
        <v>1</v>
      </c>
      <c r="R300" s="15">
        <f t="shared" si="16"/>
        <v>0.557</v>
      </c>
    </row>
    <row r="301" spans="1:18">
      <c r="A301" s="24">
        <v>297</v>
      </c>
      <c r="B301" s="24" t="s">
        <v>19</v>
      </c>
      <c r="C301" s="24" t="s">
        <v>4121</v>
      </c>
      <c r="D301" s="26" t="s">
        <v>4477</v>
      </c>
      <c r="E301" s="26" t="s">
        <v>4478</v>
      </c>
      <c r="F301" s="24" t="s">
        <v>100</v>
      </c>
      <c r="G301" s="24" t="s">
        <v>154</v>
      </c>
      <c r="H301" s="25">
        <v>0.4</v>
      </c>
      <c r="I301" s="28"/>
      <c r="J301" s="24"/>
      <c r="K301" s="28">
        <v>6</v>
      </c>
      <c r="L301" s="28"/>
      <c r="M301" s="28"/>
      <c r="N301" s="28">
        <v>4</v>
      </c>
      <c r="O301" s="28"/>
      <c r="P301" s="28"/>
      <c r="Q301" s="28">
        <v>1</v>
      </c>
      <c r="R301" s="15">
        <f t="shared" si="16"/>
        <v>1.151</v>
      </c>
    </row>
    <row r="302" spans="1:18">
      <c r="A302" s="24">
        <v>298</v>
      </c>
      <c r="B302" s="24" t="s">
        <v>19</v>
      </c>
      <c r="C302" s="24" t="s">
        <v>4121</v>
      </c>
      <c r="D302" s="26" t="s">
        <v>4479</v>
      </c>
      <c r="E302" s="26" t="s">
        <v>4480</v>
      </c>
      <c r="F302" s="24" t="s">
        <v>100</v>
      </c>
      <c r="G302" s="24" t="s">
        <v>133</v>
      </c>
      <c r="H302" s="25">
        <v>1.6</v>
      </c>
      <c r="I302" s="28"/>
      <c r="J302" s="24"/>
      <c r="K302" s="28">
        <v>2</v>
      </c>
      <c r="L302" s="28"/>
      <c r="M302" s="28"/>
      <c r="N302" s="28">
        <v>8</v>
      </c>
      <c r="O302" s="28"/>
      <c r="P302" s="28"/>
      <c r="Q302" s="28">
        <v>1</v>
      </c>
      <c r="R302" s="15">
        <f t="shared" si="16"/>
        <v>0.617</v>
      </c>
    </row>
    <row r="303" spans="1:18">
      <c r="A303" s="24">
        <v>299</v>
      </c>
      <c r="B303" s="24" t="s">
        <v>19</v>
      </c>
      <c r="C303" s="24" t="s">
        <v>4121</v>
      </c>
      <c r="D303" s="26" t="s">
        <v>4481</v>
      </c>
      <c r="E303" s="26" t="s">
        <v>4482</v>
      </c>
      <c r="F303" s="24" t="s">
        <v>100</v>
      </c>
      <c r="G303" s="24" t="s">
        <v>83</v>
      </c>
      <c r="H303" s="25">
        <v>1.4</v>
      </c>
      <c r="I303" s="28">
        <v>430</v>
      </c>
      <c r="J303" s="24"/>
      <c r="K303" s="28">
        <v>2</v>
      </c>
      <c r="L303" s="28"/>
      <c r="M303" s="28"/>
      <c r="N303" s="28">
        <v>4</v>
      </c>
      <c r="O303" s="28"/>
      <c r="P303" s="28"/>
      <c r="Q303" s="28">
        <v>1</v>
      </c>
      <c r="R303" s="15">
        <f t="shared" si="16"/>
        <v>6.792</v>
      </c>
    </row>
    <row r="304" spans="1:18">
      <c r="A304" s="24">
        <v>300</v>
      </c>
      <c r="B304" s="24" t="s">
        <v>19</v>
      </c>
      <c r="C304" s="24" t="s">
        <v>4121</v>
      </c>
      <c r="D304" s="26" t="s">
        <v>4483</v>
      </c>
      <c r="E304" s="26" t="s">
        <v>4275</v>
      </c>
      <c r="F304" s="24" t="s">
        <v>100</v>
      </c>
      <c r="G304" s="24" t="s">
        <v>64</v>
      </c>
      <c r="H304" s="25">
        <v>2</v>
      </c>
      <c r="I304" s="28"/>
      <c r="J304" s="24"/>
      <c r="K304" s="28">
        <v>2</v>
      </c>
      <c r="L304" s="28"/>
      <c r="M304" s="28"/>
      <c r="N304" s="28">
        <v>4</v>
      </c>
      <c r="O304" s="28"/>
      <c r="P304" s="28">
        <v>1</v>
      </c>
      <c r="Q304" s="28">
        <v>1</v>
      </c>
      <c r="R304" s="15">
        <f t="shared" si="16"/>
        <v>0.717</v>
      </c>
    </row>
    <row r="305" spans="1:18">
      <c r="A305" s="24">
        <v>301</v>
      </c>
      <c r="B305" s="24" t="s">
        <v>19</v>
      </c>
      <c r="C305" s="24" t="s">
        <v>4121</v>
      </c>
      <c r="D305" s="26" t="s">
        <v>4484</v>
      </c>
      <c r="E305" s="26" t="s">
        <v>4485</v>
      </c>
      <c r="F305" s="24" t="s">
        <v>100</v>
      </c>
      <c r="G305" s="24" t="s">
        <v>57</v>
      </c>
      <c r="H305" s="25">
        <v>1.3</v>
      </c>
      <c r="I305" s="28"/>
      <c r="J305" s="24"/>
      <c r="K305" s="28">
        <v>2</v>
      </c>
      <c r="L305" s="28"/>
      <c r="M305" s="28"/>
      <c r="N305" s="28">
        <v>4</v>
      </c>
      <c r="O305" s="28"/>
      <c r="P305" s="28"/>
      <c r="Q305" s="28">
        <v>1</v>
      </c>
      <c r="R305" s="15">
        <f t="shared" si="16"/>
        <v>0.557</v>
      </c>
    </row>
    <row r="306" spans="1:18">
      <c r="A306" s="24">
        <v>302</v>
      </c>
      <c r="B306" s="24" t="s">
        <v>19</v>
      </c>
      <c r="C306" s="24" t="s">
        <v>4121</v>
      </c>
      <c r="D306" s="26" t="s">
        <v>4486</v>
      </c>
      <c r="E306" s="26" t="s">
        <v>4487</v>
      </c>
      <c r="F306" s="24" t="s">
        <v>100</v>
      </c>
      <c r="G306" s="24" t="s">
        <v>49</v>
      </c>
      <c r="H306" s="25">
        <v>2.2</v>
      </c>
      <c r="I306" s="28"/>
      <c r="J306" s="24"/>
      <c r="K306" s="28">
        <v>2</v>
      </c>
      <c r="L306" s="28"/>
      <c r="M306" s="28"/>
      <c r="N306" s="28">
        <v>4</v>
      </c>
      <c r="O306" s="28"/>
      <c r="P306" s="28"/>
      <c r="Q306" s="28">
        <v>1</v>
      </c>
      <c r="R306" s="15">
        <f t="shared" si="16"/>
        <v>0.557</v>
      </c>
    </row>
    <row r="307" spans="1:18">
      <c r="A307" s="24">
        <v>303</v>
      </c>
      <c r="B307" s="24" t="s">
        <v>19</v>
      </c>
      <c r="C307" s="24" t="s">
        <v>4121</v>
      </c>
      <c r="D307" s="26" t="s">
        <v>4488</v>
      </c>
      <c r="E307" s="26" t="s">
        <v>4489</v>
      </c>
      <c r="F307" s="24" t="s">
        <v>100</v>
      </c>
      <c r="G307" s="24" t="s">
        <v>133</v>
      </c>
      <c r="H307" s="25">
        <v>1.6</v>
      </c>
      <c r="I307" s="28"/>
      <c r="J307" s="24"/>
      <c r="K307" s="28">
        <v>2</v>
      </c>
      <c r="L307" s="28"/>
      <c r="M307" s="28"/>
      <c r="N307" s="28">
        <v>8</v>
      </c>
      <c r="O307" s="28"/>
      <c r="P307" s="28"/>
      <c r="Q307" s="28">
        <v>1</v>
      </c>
      <c r="R307" s="15">
        <f t="shared" si="16"/>
        <v>0.617</v>
      </c>
    </row>
    <row r="308" spans="1:18">
      <c r="A308" s="24">
        <v>304</v>
      </c>
      <c r="B308" s="24" t="s">
        <v>19</v>
      </c>
      <c r="C308" s="24" t="s">
        <v>4121</v>
      </c>
      <c r="D308" s="26" t="s">
        <v>4490</v>
      </c>
      <c r="E308" s="26" t="s">
        <v>4491</v>
      </c>
      <c r="F308" s="24" t="s">
        <v>100</v>
      </c>
      <c r="G308" s="24" t="s">
        <v>79</v>
      </c>
      <c r="H308" s="25">
        <v>0.9</v>
      </c>
      <c r="I308" s="28"/>
      <c r="J308" s="24"/>
      <c r="K308" s="28">
        <v>6</v>
      </c>
      <c r="L308" s="28">
        <v>20</v>
      </c>
      <c r="M308" s="28"/>
      <c r="N308" s="28">
        <v>4</v>
      </c>
      <c r="O308" s="28"/>
      <c r="P308" s="28"/>
      <c r="Q308" s="28">
        <v>2</v>
      </c>
      <c r="R308" s="15">
        <f t="shared" si="16"/>
        <v>1.363</v>
      </c>
    </row>
    <row r="309" spans="1:18">
      <c r="A309" s="24">
        <v>305</v>
      </c>
      <c r="B309" s="24" t="s">
        <v>19</v>
      </c>
      <c r="C309" s="24" t="s">
        <v>4121</v>
      </c>
      <c r="D309" s="26" t="s">
        <v>4490</v>
      </c>
      <c r="E309" s="26" t="s">
        <v>4491</v>
      </c>
      <c r="F309" s="24" t="s">
        <v>163</v>
      </c>
      <c r="G309" s="24" t="s">
        <v>176</v>
      </c>
      <c r="H309" s="25">
        <v>2.9</v>
      </c>
      <c r="I309" s="28"/>
      <c r="J309" s="24"/>
      <c r="K309" s="28">
        <v>2</v>
      </c>
      <c r="L309" s="28"/>
      <c r="M309" s="28"/>
      <c r="N309" s="28">
        <v>4</v>
      </c>
      <c r="O309" s="28"/>
      <c r="P309" s="28"/>
      <c r="Q309" s="28">
        <v>1</v>
      </c>
      <c r="R309" s="15">
        <f t="shared" si="16"/>
        <v>0.557</v>
      </c>
    </row>
    <row r="310" spans="1:18">
      <c r="A310" s="24">
        <v>306</v>
      </c>
      <c r="B310" s="24" t="s">
        <v>19</v>
      </c>
      <c r="C310" s="24" t="s">
        <v>4121</v>
      </c>
      <c r="D310" s="26" t="s">
        <v>4492</v>
      </c>
      <c r="E310" s="26" t="s">
        <v>4493</v>
      </c>
      <c r="F310" s="24" t="s">
        <v>100</v>
      </c>
      <c r="G310" s="24" t="s">
        <v>64</v>
      </c>
      <c r="H310" s="25">
        <v>2</v>
      </c>
      <c r="I310" s="28">
        <v>50</v>
      </c>
      <c r="J310" s="24"/>
      <c r="K310" s="28">
        <v>2</v>
      </c>
      <c r="L310" s="28"/>
      <c r="M310" s="28"/>
      <c r="N310" s="28">
        <v>4</v>
      </c>
      <c r="O310" s="28"/>
      <c r="P310" s="28"/>
      <c r="Q310" s="28">
        <v>1</v>
      </c>
      <c r="R310" s="15">
        <f t="shared" si="16"/>
        <v>1.282</v>
      </c>
    </row>
    <row r="311" spans="1:18">
      <c r="A311" s="24">
        <v>307</v>
      </c>
      <c r="B311" s="24" t="s">
        <v>19</v>
      </c>
      <c r="C311" s="24" t="s">
        <v>4121</v>
      </c>
      <c r="D311" s="26" t="s">
        <v>4494</v>
      </c>
      <c r="E311" s="26" t="s">
        <v>4495</v>
      </c>
      <c r="F311" s="24" t="s">
        <v>100</v>
      </c>
      <c r="G311" s="24" t="s">
        <v>133</v>
      </c>
      <c r="H311" s="25">
        <v>1.6</v>
      </c>
      <c r="I311" s="28"/>
      <c r="J311" s="24"/>
      <c r="K311" s="28">
        <v>2</v>
      </c>
      <c r="L311" s="28"/>
      <c r="M311" s="28"/>
      <c r="N311" s="28">
        <v>4</v>
      </c>
      <c r="O311" s="28"/>
      <c r="P311" s="28"/>
      <c r="Q311" s="28">
        <v>1</v>
      </c>
      <c r="R311" s="15">
        <f t="shared" si="16"/>
        <v>0.557</v>
      </c>
    </row>
    <row r="312" spans="1:18">
      <c r="A312" s="24">
        <v>308</v>
      </c>
      <c r="B312" s="24" t="s">
        <v>19</v>
      </c>
      <c r="C312" s="24" t="s">
        <v>4121</v>
      </c>
      <c r="D312" s="26" t="s">
        <v>4494</v>
      </c>
      <c r="E312" s="26" t="s">
        <v>4495</v>
      </c>
      <c r="F312" s="24" t="s">
        <v>207</v>
      </c>
      <c r="G312" s="24" t="s">
        <v>1670</v>
      </c>
      <c r="H312" s="25">
        <v>2.1</v>
      </c>
      <c r="I312" s="28">
        <v>600</v>
      </c>
      <c r="J312" s="24"/>
      <c r="K312" s="28">
        <v>2</v>
      </c>
      <c r="L312" s="28"/>
      <c r="M312" s="28"/>
      <c r="N312" s="28"/>
      <c r="O312" s="28"/>
      <c r="P312" s="28"/>
      <c r="Q312" s="28"/>
      <c r="R312" s="15">
        <f t="shared" si="16"/>
        <v>8.997</v>
      </c>
    </row>
    <row r="313" spans="1:18">
      <c r="A313" s="24">
        <v>309</v>
      </c>
      <c r="B313" s="24" t="s">
        <v>19</v>
      </c>
      <c r="C313" s="24" t="s">
        <v>4121</v>
      </c>
      <c r="D313" s="26" t="s">
        <v>4494</v>
      </c>
      <c r="E313" s="26" t="s">
        <v>4495</v>
      </c>
      <c r="F313" s="24" t="s">
        <v>173</v>
      </c>
      <c r="G313" s="24" t="s">
        <v>1356</v>
      </c>
      <c r="H313" s="25">
        <v>1.2</v>
      </c>
      <c r="I313" s="28"/>
      <c r="J313" s="24"/>
      <c r="K313" s="28">
        <v>5</v>
      </c>
      <c r="L313" s="28"/>
      <c r="M313" s="28"/>
      <c r="N313" s="28">
        <v>4</v>
      </c>
      <c r="O313" s="28"/>
      <c r="P313" s="28"/>
      <c r="Q313" s="28">
        <v>1</v>
      </c>
      <c r="R313" s="15">
        <f t="shared" si="16"/>
        <v>1.0025</v>
      </c>
    </row>
    <row r="314" spans="1:18">
      <c r="A314" s="24">
        <v>310</v>
      </c>
      <c r="B314" s="24" t="s">
        <v>19</v>
      </c>
      <c r="C314" s="24" t="s">
        <v>4121</v>
      </c>
      <c r="D314" s="26" t="s">
        <v>4496</v>
      </c>
      <c r="E314" s="26" t="s">
        <v>4497</v>
      </c>
      <c r="F314" s="24" t="s">
        <v>100</v>
      </c>
      <c r="G314" s="24" t="s">
        <v>82</v>
      </c>
      <c r="H314" s="25">
        <v>0.5</v>
      </c>
      <c r="I314" s="28"/>
      <c r="J314" s="24"/>
      <c r="K314" s="28">
        <v>4</v>
      </c>
      <c r="L314" s="28"/>
      <c r="M314" s="28"/>
      <c r="N314" s="28">
        <v>4</v>
      </c>
      <c r="O314" s="28"/>
      <c r="P314" s="28"/>
      <c r="Q314" s="28"/>
      <c r="R314" s="15">
        <f t="shared" si="16"/>
        <v>0.654</v>
      </c>
    </row>
    <row r="315" spans="1:18">
      <c r="A315" s="24">
        <v>311</v>
      </c>
      <c r="B315" s="24" t="s">
        <v>19</v>
      </c>
      <c r="C315" s="24" t="s">
        <v>4121</v>
      </c>
      <c r="D315" s="26" t="s">
        <v>4496</v>
      </c>
      <c r="E315" s="26" t="s">
        <v>4497</v>
      </c>
      <c r="F315" s="24" t="s">
        <v>186</v>
      </c>
      <c r="G315" s="24" t="s">
        <v>351</v>
      </c>
      <c r="H315" s="25">
        <v>1.6</v>
      </c>
      <c r="I315" s="28">
        <v>100</v>
      </c>
      <c r="J315" s="24"/>
      <c r="K315" s="28">
        <v>2</v>
      </c>
      <c r="L315" s="28"/>
      <c r="M315" s="28"/>
      <c r="N315" s="28"/>
      <c r="O315" s="28"/>
      <c r="P315" s="28"/>
      <c r="Q315" s="28">
        <v>1</v>
      </c>
      <c r="R315" s="15">
        <f t="shared" si="16"/>
        <v>1.947</v>
      </c>
    </row>
    <row r="316" spans="1:18">
      <c r="A316" s="24">
        <v>312</v>
      </c>
      <c r="B316" s="24" t="s">
        <v>19</v>
      </c>
      <c r="C316" s="24" t="s">
        <v>4121</v>
      </c>
      <c r="D316" s="26" t="s">
        <v>4496</v>
      </c>
      <c r="E316" s="26" t="s">
        <v>4497</v>
      </c>
      <c r="F316" s="24" t="s">
        <v>187</v>
      </c>
      <c r="G316" s="24" t="s">
        <v>263</v>
      </c>
      <c r="H316" s="25">
        <v>0.3</v>
      </c>
      <c r="I316" s="28"/>
      <c r="J316" s="24"/>
      <c r="K316" s="28">
        <v>3</v>
      </c>
      <c r="L316" s="28"/>
      <c r="M316" s="28"/>
      <c r="N316" s="28">
        <v>8</v>
      </c>
      <c r="O316" s="28"/>
      <c r="P316" s="28"/>
      <c r="Q316" s="28">
        <v>1</v>
      </c>
      <c r="R316" s="15">
        <f t="shared" si="16"/>
        <v>0.7655</v>
      </c>
    </row>
    <row r="317" spans="1:18">
      <c r="A317" s="24">
        <v>313</v>
      </c>
      <c r="B317" s="24" t="s">
        <v>19</v>
      </c>
      <c r="C317" s="24" t="s">
        <v>4121</v>
      </c>
      <c r="D317" s="26" t="s">
        <v>4498</v>
      </c>
      <c r="E317" s="26" t="s">
        <v>4499</v>
      </c>
      <c r="F317" s="24" t="s">
        <v>100</v>
      </c>
      <c r="G317" s="24" t="s">
        <v>133</v>
      </c>
      <c r="H317" s="25">
        <v>1.6</v>
      </c>
      <c r="I317" s="28"/>
      <c r="J317" s="24"/>
      <c r="K317" s="28">
        <v>2</v>
      </c>
      <c r="L317" s="28"/>
      <c r="M317" s="28"/>
      <c r="N317" s="28">
        <v>4</v>
      </c>
      <c r="O317" s="28"/>
      <c r="P317" s="28"/>
      <c r="Q317" s="28">
        <v>1</v>
      </c>
      <c r="R317" s="15">
        <f t="shared" si="16"/>
        <v>0.557</v>
      </c>
    </row>
    <row r="318" spans="1:18">
      <c r="A318" s="24">
        <v>314</v>
      </c>
      <c r="B318" s="24" t="s">
        <v>19</v>
      </c>
      <c r="C318" s="24" t="s">
        <v>4121</v>
      </c>
      <c r="D318" s="26" t="s">
        <v>4498</v>
      </c>
      <c r="E318" s="26" t="s">
        <v>4499</v>
      </c>
      <c r="F318" s="24" t="s">
        <v>207</v>
      </c>
      <c r="G318" s="24" t="s">
        <v>49</v>
      </c>
      <c r="H318" s="25">
        <v>0.5</v>
      </c>
      <c r="I318" s="28"/>
      <c r="J318" s="24"/>
      <c r="K318" s="28">
        <v>2</v>
      </c>
      <c r="L318" s="28"/>
      <c r="M318" s="28"/>
      <c r="N318" s="28">
        <v>4</v>
      </c>
      <c r="O318" s="28"/>
      <c r="P318" s="28"/>
      <c r="Q318" s="28">
        <v>1</v>
      </c>
      <c r="R318" s="15">
        <f t="shared" si="16"/>
        <v>0.557</v>
      </c>
    </row>
    <row r="319" spans="1:18">
      <c r="A319" s="24">
        <v>315</v>
      </c>
      <c r="B319" s="24" t="s">
        <v>19</v>
      </c>
      <c r="C319" s="24" t="s">
        <v>4121</v>
      </c>
      <c r="D319" s="26" t="s">
        <v>4500</v>
      </c>
      <c r="E319" s="26" t="s">
        <v>4501</v>
      </c>
      <c r="F319" s="24" t="s">
        <v>100</v>
      </c>
      <c r="G319" s="24" t="s">
        <v>255</v>
      </c>
      <c r="H319" s="25">
        <v>2.7</v>
      </c>
      <c r="I319" s="28">
        <v>850</v>
      </c>
      <c r="J319" s="24"/>
      <c r="K319" s="28">
        <v>2</v>
      </c>
      <c r="L319" s="28"/>
      <c r="M319" s="28"/>
      <c r="N319" s="28">
        <v>4</v>
      </c>
      <c r="O319" s="28"/>
      <c r="P319" s="28"/>
      <c r="Q319" s="28">
        <v>1</v>
      </c>
      <c r="R319" s="15">
        <f t="shared" si="16"/>
        <v>12.882</v>
      </c>
    </row>
    <row r="320" spans="1:18">
      <c r="A320" s="24">
        <v>316</v>
      </c>
      <c r="B320" s="24" t="s">
        <v>19</v>
      </c>
      <c r="C320" s="24" t="s">
        <v>4121</v>
      </c>
      <c r="D320" s="26" t="s">
        <v>4500</v>
      </c>
      <c r="E320" s="26" t="s">
        <v>4501</v>
      </c>
      <c r="F320" s="24" t="s">
        <v>124</v>
      </c>
      <c r="G320" s="24" t="s">
        <v>630</v>
      </c>
      <c r="H320" s="25">
        <v>2.2</v>
      </c>
      <c r="I320" s="28"/>
      <c r="J320" s="24"/>
      <c r="K320" s="28">
        <v>2</v>
      </c>
      <c r="L320" s="28"/>
      <c r="M320" s="28"/>
      <c r="N320" s="28"/>
      <c r="O320" s="28"/>
      <c r="P320" s="28"/>
      <c r="Q320" s="28">
        <v>1</v>
      </c>
      <c r="R320" s="15">
        <f t="shared" si="16"/>
        <v>0.497</v>
      </c>
    </row>
    <row r="321" spans="1:18">
      <c r="A321" s="24">
        <v>317</v>
      </c>
      <c r="B321" s="24" t="s">
        <v>19</v>
      </c>
      <c r="C321" s="24" t="s">
        <v>4121</v>
      </c>
      <c r="D321" s="26" t="s">
        <v>4502</v>
      </c>
      <c r="E321" s="26" t="s">
        <v>4503</v>
      </c>
      <c r="F321" s="24" t="s">
        <v>100</v>
      </c>
      <c r="G321" s="24" t="s">
        <v>255</v>
      </c>
      <c r="H321" s="25">
        <v>2.7</v>
      </c>
      <c r="I321" s="28"/>
      <c r="J321" s="24"/>
      <c r="K321" s="28">
        <v>2</v>
      </c>
      <c r="L321" s="28">
        <v>10</v>
      </c>
      <c r="M321" s="28"/>
      <c r="N321" s="28">
        <v>4</v>
      </c>
      <c r="O321" s="28"/>
      <c r="P321" s="28"/>
      <c r="Q321" s="28">
        <v>1</v>
      </c>
      <c r="R321" s="15">
        <f t="shared" si="16"/>
        <v>0.563</v>
      </c>
    </row>
    <row r="322" spans="1:18">
      <c r="A322" s="24">
        <v>318</v>
      </c>
      <c r="B322" s="24" t="s">
        <v>19</v>
      </c>
      <c r="C322" s="24" t="s">
        <v>4121</v>
      </c>
      <c r="D322" s="26" t="s">
        <v>4502</v>
      </c>
      <c r="E322" s="26" t="s">
        <v>4503</v>
      </c>
      <c r="F322" s="24" t="s">
        <v>346</v>
      </c>
      <c r="G322" s="24" t="s">
        <v>1670</v>
      </c>
      <c r="H322" s="25">
        <v>0.6</v>
      </c>
      <c r="I322" s="28"/>
      <c r="J322" s="24"/>
      <c r="K322" s="28">
        <v>5</v>
      </c>
      <c r="L322" s="28"/>
      <c r="M322" s="28"/>
      <c r="N322" s="28">
        <v>4</v>
      </c>
      <c r="O322" s="28"/>
      <c r="P322" s="28"/>
      <c r="Q322" s="28"/>
      <c r="R322" s="15">
        <f t="shared" si="16"/>
        <v>0.8025</v>
      </c>
    </row>
    <row r="323" spans="1:18">
      <c r="A323" s="24">
        <v>319</v>
      </c>
      <c r="B323" s="24" t="s">
        <v>19</v>
      </c>
      <c r="C323" s="24" t="s">
        <v>4121</v>
      </c>
      <c r="D323" s="26" t="s">
        <v>4504</v>
      </c>
      <c r="E323" s="26" t="s">
        <v>4505</v>
      </c>
      <c r="F323" s="24" t="s">
        <v>100</v>
      </c>
      <c r="G323" s="24" t="s">
        <v>64</v>
      </c>
      <c r="H323" s="25">
        <v>2</v>
      </c>
      <c r="I323" s="28">
        <v>100</v>
      </c>
      <c r="J323" s="24"/>
      <c r="K323" s="28">
        <v>2</v>
      </c>
      <c r="L323" s="28"/>
      <c r="M323" s="28"/>
      <c r="N323" s="28">
        <v>8</v>
      </c>
      <c r="O323" s="28"/>
      <c r="P323" s="28"/>
      <c r="Q323" s="28">
        <v>1</v>
      </c>
      <c r="R323" s="15">
        <f t="shared" si="16"/>
        <v>2.067</v>
      </c>
    </row>
    <row r="324" spans="1:18">
      <c r="A324" s="24">
        <v>320</v>
      </c>
      <c r="B324" s="24" t="s">
        <v>19</v>
      </c>
      <c r="C324" s="24" t="s">
        <v>4121</v>
      </c>
      <c r="D324" s="26" t="s">
        <v>4506</v>
      </c>
      <c r="E324" s="26" t="s">
        <v>4507</v>
      </c>
      <c r="F324" s="24" t="s">
        <v>100</v>
      </c>
      <c r="G324" s="24" t="s">
        <v>255</v>
      </c>
      <c r="H324" s="25">
        <v>2.7</v>
      </c>
      <c r="I324" s="28">
        <v>950</v>
      </c>
      <c r="J324" s="24"/>
      <c r="K324" s="28">
        <v>2</v>
      </c>
      <c r="L324" s="28"/>
      <c r="M324" s="28"/>
      <c r="N324" s="28">
        <v>4</v>
      </c>
      <c r="O324" s="28"/>
      <c r="P324" s="28"/>
      <c r="Q324" s="28">
        <v>1</v>
      </c>
      <c r="R324" s="15">
        <f t="shared" si="16"/>
        <v>14.332</v>
      </c>
    </row>
    <row r="325" spans="1:18">
      <c r="A325" s="24">
        <v>321</v>
      </c>
      <c r="B325" s="24" t="s">
        <v>19</v>
      </c>
      <c r="C325" s="24" t="s">
        <v>4121</v>
      </c>
      <c r="D325" s="26" t="s">
        <v>4506</v>
      </c>
      <c r="E325" s="26" t="s">
        <v>4507</v>
      </c>
      <c r="F325" s="24" t="s">
        <v>1340</v>
      </c>
      <c r="G325" s="24" t="s">
        <v>177</v>
      </c>
      <c r="H325" s="25">
        <v>1.1</v>
      </c>
      <c r="I325" s="28"/>
      <c r="J325" s="24"/>
      <c r="K325" s="28">
        <v>6</v>
      </c>
      <c r="L325" s="28"/>
      <c r="M325" s="28"/>
      <c r="N325" s="28">
        <v>4</v>
      </c>
      <c r="O325" s="28"/>
      <c r="P325" s="28"/>
      <c r="Q325" s="28"/>
      <c r="R325" s="15">
        <f t="shared" si="16"/>
        <v>0.951</v>
      </c>
    </row>
    <row r="326" spans="1:18">
      <c r="A326" s="24">
        <v>322</v>
      </c>
      <c r="B326" s="24" t="s">
        <v>19</v>
      </c>
      <c r="C326" s="24" t="s">
        <v>4121</v>
      </c>
      <c r="D326" s="26" t="s">
        <v>4506</v>
      </c>
      <c r="E326" s="26" t="s">
        <v>4507</v>
      </c>
      <c r="F326" s="24" t="s">
        <v>1671</v>
      </c>
      <c r="G326" s="24" t="s">
        <v>3090</v>
      </c>
      <c r="H326" s="25">
        <v>0.9</v>
      </c>
      <c r="I326" s="28"/>
      <c r="J326" s="24"/>
      <c r="K326" s="28">
        <v>2</v>
      </c>
      <c r="L326" s="28"/>
      <c r="M326" s="28"/>
      <c r="N326" s="28">
        <v>8</v>
      </c>
      <c r="O326" s="28"/>
      <c r="P326" s="28"/>
      <c r="Q326" s="28">
        <v>2</v>
      </c>
      <c r="R326" s="15">
        <f t="shared" ref="R326" si="17">J326*0.4461+K326*0.1485+L326*0.15*0.004+I326*0.0145+M326*0.145+N326*0.015+O326*0.01+P326*0.16+Q326*0.2</f>
        <v>0.817</v>
      </c>
    </row>
    <row r="327" spans="1:18">
      <c r="A327" s="24">
        <v>323</v>
      </c>
      <c r="B327" s="24" t="s">
        <v>19</v>
      </c>
      <c r="C327" s="24" t="s">
        <v>4121</v>
      </c>
      <c r="D327" s="26" t="s">
        <v>4508</v>
      </c>
      <c r="E327" s="26" t="s">
        <v>1967</v>
      </c>
      <c r="F327" s="24" t="s">
        <v>100</v>
      </c>
      <c r="G327" s="24" t="s">
        <v>54</v>
      </c>
      <c r="H327" s="25">
        <v>1.9</v>
      </c>
      <c r="I327" s="28"/>
      <c r="J327" s="24"/>
      <c r="K327" s="28">
        <v>2</v>
      </c>
      <c r="L327" s="28"/>
      <c r="M327" s="28"/>
      <c r="N327" s="28">
        <v>8</v>
      </c>
      <c r="O327" s="28"/>
      <c r="P327" s="28"/>
      <c r="Q327" s="28"/>
      <c r="R327" s="15">
        <f t="shared" ref="R327:R358" si="18">J327*0.4461+K327*0.1485+L327*0.15*0.004+I327*0.0145+M327*0.145+N327*0.015+O327*0.01+P327*0.16+Q327*0.2</f>
        <v>0.417</v>
      </c>
    </row>
    <row r="328" spans="1:18">
      <c r="A328" s="24">
        <v>324</v>
      </c>
      <c r="B328" s="24" t="s">
        <v>19</v>
      </c>
      <c r="C328" s="24" t="s">
        <v>4121</v>
      </c>
      <c r="D328" s="26" t="s">
        <v>4509</v>
      </c>
      <c r="E328" s="26" t="s">
        <v>4510</v>
      </c>
      <c r="F328" s="24" t="s">
        <v>100</v>
      </c>
      <c r="G328" s="24" t="s">
        <v>65</v>
      </c>
      <c r="H328" s="25">
        <v>2.6</v>
      </c>
      <c r="I328" s="28"/>
      <c r="J328" s="24"/>
      <c r="K328" s="28">
        <v>2</v>
      </c>
      <c r="L328" s="28"/>
      <c r="M328" s="28"/>
      <c r="N328" s="28">
        <v>4</v>
      </c>
      <c r="O328" s="28"/>
      <c r="P328" s="28"/>
      <c r="Q328" s="28">
        <v>1</v>
      </c>
      <c r="R328" s="15">
        <f t="shared" si="18"/>
        <v>0.557</v>
      </c>
    </row>
    <row r="329" spans="1:18">
      <c r="A329" s="24">
        <v>325</v>
      </c>
      <c r="B329" s="24" t="s">
        <v>19</v>
      </c>
      <c r="C329" s="24" t="s">
        <v>4121</v>
      </c>
      <c r="D329" s="26" t="s">
        <v>4511</v>
      </c>
      <c r="E329" s="26" t="s">
        <v>4512</v>
      </c>
      <c r="F329" s="24" t="s">
        <v>100</v>
      </c>
      <c r="G329" s="24" t="s">
        <v>133</v>
      </c>
      <c r="H329" s="25">
        <v>1.6</v>
      </c>
      <c r="I329" s="28"/>
      <c r="J329" s="24"/>
      <c r="K329" s="28">
        <v>2</v>
      </c>
      <c r="L329" s="28"/>
      <c r="M329" s="28"/>
      <c r="N329" s="28">
        <v>4</v>
      </c>
      <c r="O329" s="28"/>
      <c r="P329" s="28"/>
      <c r="Q329" s="28">
        <v>1</v>
      </c>
      <c r="R329" s="15">
        <f t="shared" si="18"/>
        <v>0.557</v>
      </c>
    </row>
    <row r="330" spans="1:18">
      <c r="A330" s="24">
        <v>326</v>
      </c>
      <c r="B330" s="24" t="s">
        <v>19</v>
      </c>
      <c r="C330" s="24" t="s">
        <v>4121</v>
      </c>
      <c r="D330" s="26" t="s">
        <v>4513</v>
      </c>
      <c r="E330" s="26" t="s">
        <v>4514</v>
      </c>
      <c r="F330" s="24" t="s">
        <v>100</v>
      </c>
      <c r="G330" s="24" t="s">
        <v>57</v>
      </c>
      <c r="H330" s="25">
        <v>1.3</v>
      </c>
      <c r="I330" s="28">
        <v>130</v>
      </c>
      <c r="J330" s="24"/>
      <c r="K330" s="28">
        <v>2</v>
      </c>
      <c r="L330" s="28">
        <v>10</v>
      </c>
      <c r="M330" s="28"/>
      <c r="N330" s="28">
        <v>4</v>
      </c>
      <c r="O330" s="28"/>
      <c r="P330" s="28"/>
      <c r="Q330" s="28">
        <v>2</v>
      </c>
      <c r="R330" s="15">
        <f t="shared" si="18"/>
        <v>2.648</v>
      </c>
    </row>
    <row r="331" spans="1:18">
      <c r="A331" s="24">
        <v>327</v>
      </c>
      <c r="B331" s="24" t="s">
        <v>19</v>
      </c>
      <c r="C331" s="24" t="s">
        <v>4121</v>
      </c>
      <c r="D331" s="26" t="s">
        <v>4513</v>
      </c>
      <c r="E331" s="26" t="s">
        <v>4514</v>
      </c>
      <c r="F331" s="24" t="s">
        <v>207</v>
      </c>
      <c r="G331" s="24" t="s">
        <v>144</v>
      </c>
      <c r="H331" s="25">
        <v>1.9</v>
      </c>
      <c r="I331" s="28"/>
      <c r="J331" s="24"/>
      <c r="K331" s="28">
        <v>2</v>
      </c>
      <c r="L331" s="28"/>
      <c r="M331" s="28"/>
      <c r="N331" s="28"/>
      <c r="O331" s="28"/>
      <c r="P331" s="28"/>
      <c r="Q331" s="28"/>
      <c r="R331" s="15">
        <f t="shared" si="18"/>
        <v>0.297</v>
      </c>
    </row>
    <row r="332" spans="1:18">
      <c r="A332" s="24">
        <v>328</v>
      </c>
      <c r="B332" s="24" t="s">
        <v>19</v>
      </c>
      <c r="C332" s="24" t="s">
        <v>4121</v>
      </c>
      <c r="D332" s="26" t="s">
        <v>4515</v>
      </c>
      <c r="E332" s="26" t="s">
        <v>4516</v>
      </c>
      <c r="F332" s="24" t="s">
        <v>100</v>
      </c>
      <c r="G332" s="24" t="s">
        <v>258</v>
      </c>
      <c r="H332" s="25">
        <v>1.1</v>
      </c>
      <c r="I332" s="28"/>
      <c r="J332" s="24"/>
      <c r="K332" s="28">
        <v>2</v>
      </c>
      <c r="L332" s="28"/>
      <c r="M332" s="28"/>
      <c r="N332" s="28">
        <v>4</v>
      </c>
      <c r="O332" s="28"/>
      <c r="P332" s="28"/>
      <c r="Q332" s="28">
        <v>1</v>
      </c>
      <c r="R332" s="15">
        <f t="shared" si="18"/>
        <v>0.557</v>
      </c>
    </row>
    <row r="333" spans="1:18">
      <c r="A333" s="24">
        <v>329</v>
      </c>
      <c r="B333" s="24" t="s">
        <v>19</v>
      </c>
      <c r="C333" s="24" t="s">
        <v>4121</v>
      </c>
      <c r="D333" s="26" t="s">
        <v>4517</v>
      </c>
      <c r="E333" s="26" t="s">
        <v>4518</v>
      </c>
      <c r="F333" s="24" t="s">
        <v>100</v>
      </c>
      <c r="G333" s="24" t="s">
        <v>133</v>
      </c>
      <c r="H333" s="25">
        <v>1.6</v>
      </c>
      <c r="I333" s="28">
        <v>50</v>
      </c>
      <c r="J333" s="24"/>
      <c r="K333" s="28">
        <v>2</v>
      </c>
      <c r="L333" s="28"/>
      <c r="M333" s="28"/>
      <c r="N333" s="28">
        <v>4</v>
      </c>
      <c r="O333" s="28"/>
      <c r="P333" s="28"/>
      <c r="Q333" s="28">
        <v>2</v>
      </c>
      <c r="R333" s="15">
        <f t="shared" si="18"/>
        <v>1.482</v>
      </c>
    </row>
    <row r="334" spans="1:18">
      <c r="A334" s="24">
        <v>330</v>
      </c>
      <c r="B334" s="24" t="s">
        <v>19</v>
      </c>
      <c r="C334" s="24" t="s">
        <v>4121</v>
      </c>
      <c r="D334" s="26" t="s">
        <v>4519</v>
      </c>
      <c r="E334" s="26" t="s">
        <v>4520</v>
      </c>
      <c r="F334" s="24" t="s">
        <v>100</v>
      </c>
      <c r="G334" s="24" t="s">
        <v>64</v>
      </c>
      <c r="H334" s="25">
        <v>2</v>
      </c>
      <c r="I334" s="28"/>
      <c r="J334" s="24"/>
      <c r="K334" s="28">
        <v>2</v>
      </c>
      <c r="L334" s="28"/>
      <c r="M334" s="28"/>
      <c r="N334" s="28">
        <v>4</v>
      </c>
      <c r="O334" s="28"/>
      <c r="P334" s="28"/>
      <c r="Q334" s="28"/>
      <c r="R334" s="15">
        <f t="shared" si="18"/>
        <v>0.357</v>
      </c>
    </row>
    <row r="335" spans="1:18">
      <c r="A335" s="24">
        <v>331</v>
      </c>
      <c r="B335" s="24" t="s">
        <v>19</v>
      </c>
      <c r="C335" s="24" t="s">
        <v>4121</v>
      </c>
      <c r="D335" s="26" t="s">
        <v>4521</v>
      </c>
      <c r="E335" s="26" t="s">
        <v>4443</v>
      </c>
      <c r="F335" s="24" t="s">
        <v>100</v>
      </c>
      <c r="G335" s="24" t="s">
        <v>996</v>
      </c>
      <c r="H335" s="25">
        <v>2.9</v>
      </c>
      <c r="I335" s="28"/>
      <c r="J335" s="24"/>
      <c r="K335" s="28">
        <v>2</v>
      </c>
      <c r="L335" s="28"/>
      <c r="M335" s="28"/>
      <c r="N335" s="28">
        <v>8</v>
      </c>
      <c r="O335" s="28"/>
      <c r="P335" s="28"/>
      <c r="Q335" s="28">
        <v>2</v>
      </c>
      <c r="R335" s="15">
        <f t="shared" si="18"/>
        <v>0.817</v>
      </c>
    </row>
    <row r="336" spans="1:18">
      <c r="A336" s="24">
        <v>332</v>
      </c>
      <c r="B336" s="24" t="s">
        <v>19</v>
      </c>
      <c r="C336" s="24" t="s">
        <v>4121</v>
      </c>
      <c r="D336" s="26" t="s">
        <v>4522</v>
      </c>
      <c r="E336" s="26" t="s">
        <v>4523</v>
      </c>
      <c r="F336" s="24" t="s">
        <v>100</v>
      </c>
      <c r="G336" s="24" t="s">
        <v>192</v>
      </c>
      <c r="H336" s="25">
        <v>0.8</v>
      </c>
      <c r="I336" s="28">
        <v>200</v>
      </c>
      <c r="J336" s="24"/>
      <c r="K336" s="28">
        <v>2</v>
      </c>
      <c r="L336" s="28"/>
      <c r="M336" s="28"/>
      <c r="N336" s="28">
        <v>4</v>
      </c>
      <c r="O336" s="28"/>
      <c r="P336" s="28"/>
      <c r="Q336" s="28">
        <v>2</v>
      </c>
      <c r="R336" s="15">
        <f t="shared" si="18"/>
        <v>3.657</v>
      </c>
    </row>
    <row r="337" spans="1:18">
      <c r="A337" s="24">
        <v>333</v>
      </c>
      <c r="B337" s="24" t="s">
        <v>19</v>
      </c>
      <c r="C337" s="24" t="s">
        <v>4121</v>
      </c>
      <c r="D337" s="26" t="s">
        <v>4524</v>
      </c>
      <c r="E337" s="26" t="s">
        <v>4523</v>
      </c>
      <c r="F337" s="24" t="s">
        <v>192</v>
      </c>
      <c r="G337" s="24" t="s">
        <v>64</v>
      </c>
      <c r="H337" s="25">
        <v>1.2</v>
      </c>
      <c r="I337" s="28"/>
      <c r="J337" s="24"/>
      <c r="K337" s="28">
        <v>2</v>
      </c>
      <c r="L337" s="28"/>
      <c r="M337" s="28"/>
      <c r="N337" s="28">
        <v>4</v>
      </c>
      <c r="O337" s="28"/>
      <c r="P337" s="28"/>
      <c r="Q337" s="28">
        <v>2</v>
      </c>
      <c r="R337" s="15">
        <f t="shared" si="18"/>
        <v>0.757</v>
      </c>
    </row>
    <row r="338" spans="1:18">
      <c r="A338" s="24">
        <v>334</v>
      </c>
      <c r="B338" s="24" t="s">
        <v>19</v>
      </c>
      <c r="C338" s="24" t="s">
        <v>4121</v>
      </c>
      <c r="D338" s="26" t="s">
        <v>4525</v>
      </c>
      <c r="E338" s="26" t="s">
        <v>4526</v>
      </c>
      <c r="F338" s="24" t="s">
        <v>100</v>
      </c>
      <c r="G338" s="24" t="s">
        <v>83</v>
      </c>
      <c r="H338" s="25">
        <v>1.4</v>
      </c>
      <c r="I338" s="28"/>
      <c r="J338" s="24"/>
      <c r="K338" s="28">
        <v>2</v>
      </c>
      <c r="L338" s="28"/>
      <c r="M338" s="28"/>
      <c r="N338" s="28">
        <v>8</v>
      </c>
      <c r="O338" s="28"/>
      <c r="P338" s="28"/>
      <c r="Q338" s="28">
        <v>2</v>
      </c>
      <c r="R338" s="15">
        <f t="shared" si="18"/>
        <v>0.817</v>
      </c>
    </row>
    <row r="339" spans="1:18">
      <c r="A339" s="24">
        <v>335</v>
      </c>
      <c r="B339" s="24" t="s">
        <v>19</v>
      </c>
      <c r="C339" s="24" t="s">
        <v>4121</v>
      </c>
      <c r="D339" s="26" t="s">
        <v>4525</v>
      </c>
      <c r="E339" s="26" t="s">
        <v>4526</v>
      </c>
      <c r="F339" s="24" t="s">
        <v>54</v>
      </c>
      <c r="G339" s="24" t="s">
        <v>211</v>
      </c>
      <c r="H339" s="25">
        <v>2.1</v>
      </c>
      <c r="I339" s="28"/>
      <c r="J339" s="24"/>
      <c r="K339" s="28">
        <v>2</v>
      </c>
      <c r="L339" s="28"/>
      <c r="M339" s="28"/>
      <c r="N339" s="28">
        <v>4</v>
      </c>
      <c r="O339" s="28"/>
      <c r="P339" s="28">
        <v>2</v>
      </c>
      <c r="Q339" s="28"/>
      <c r="R339" s="15">
        <f t="shared" si="18"/>
        <v>0.677</v>
      </c>
    </row>
    <row r="340" spans="1:18">
      <c r="A340" s="24">
        <v>336</v>
      </c>
      <c r="B340" s="24" t="s">
        <v>19</v>
      </c>
      <c r="C340" s="24" t="s">
        <v>4121</v>
      </c>
      <c r="D340" s="26" t="s">
        <v>4527</v>
      </c>
      <c r="E340" s="26" t="s">
        <v>4528</v>
      </c>
      <c r="F340" s="24" t="s">
        <v>100</v>
      </c>
      <c r="G340" s="24" t="s">
        <v>192</v>
      </c>
      <c r="H340" s="25">
        <v>0.8</v>
      </c>
      <c r="I340" s="28"/>
      <c r="J340" s="24"/>
      <c r="K340" s="28">
        <v>2</v>
      </c>
      <c r="L340" s="28"/>
      <c r="M340" s="28"/>
      <c r="N340" s="28"/>
      <c r="O340" s="28"/>
      <c r="P340" s="28">
        <v>1</v>
      </c>
      <c r="Q340" s="28">
        <v>1</v>
      </c>
      <c r="R340" s="15">
        <f t="shared" si="18"/>
        <v>0.657</v>
      </c>
    </row>
    <row r="341" spans="1:18">
      <c r="A341" s="24">
        <v>337</v>
      </c>
      <c r="B341" s="24" t="s">
        <v>19</v>
      </c>
      <c r="C341" s="24" t="s">
        <v>4121</v>
      </c>
      <c r="D341" s="26" t="s">
        <v>4527</v>
      </c>
      <c r="E341" s="26" t="s">
        <v>4528</v>
      </c>
      <c r="F341" s="24" t="s">
        <v>72</v>
      </c>
      <c r="G341" s="24" t="s">
        <v>128</v>
      </c>
      <c r="H341" s="25">
        <v>0.8</v>
      </c>
      <c r="I341" s="28"/>
      <c r="J341" s="24"/>
      <c r="K341" s="28">
        <v>2</v>
      </c>
      <c r="L341" s="28"/>
      <c r="M341" s="28"/>
      <c r="N341" s="28"/>
      <c r="O341" s="28"/>
      <c r="P341" s="28">
        <v>2</v>
      </c>
      <c r="Q341" s="28"/>
      <c r="R341" s="15">
        <f t="shared" si="18"/>
        <v>0.617</v>
      </c>
    </row>
    <row r="342" spans="1:18">
      <c r="A342" s="24">
        <v>338</v>
      </c>
      <c r="B342" s="24" t="s">
        <v>19</v>
      </c>
      <c r="C342" s="24" t="s">
        <v>4121</v>
      </c>
      <c r="D342" s="26" t="s">
        <v>4527</v>
      </c>
      <c r="E342" s="26" t="s">
        <v>4528</v>
      </c>
      <c r="F342" s="24" t="s">
        <v>54</v>
      </c>
      <c r="G342" s="24" t="s">
        <v>1239</v>
      </c>
      <c r="H342" s="25">
        <v>2.7</v>
      </c>
      <c r="I342" s="28"/>
      <c r="J342" s="24"/>
      <c r="K342" s="28">
        <v>2</v>
      </c>
      <c r="L342" s="28"/>
      <c r="M342" s="28"/>
      <c r="N342" s="28">
        <v>8</v>
      </c>
      <c r="O342" s="28"/>
      <c r="P342" s="28"/>
      <c r="Q342" s="28">
        <v>1</v>
      </c>
      <c r="R342" s="15">
        <f t="shared" si="18"/>
        <v>0.617</v>
      </c>
    </row>
    <row r="343" spans="1:18">
      <c r="A343" s="24">
        <v>339</v>
      </c>
      <c r="B343" s="24" t="s">
        <v>19</v>
      </c>
      <c r="C343" s="24" t="s">
        <v>4121</v>
      </c>
      <c r="D343" s="26" t="s">
        <v>4527</v>
      </c>
      <c r="E343" s="26" t="s">
        <v>4528</v>
      </c>
      <c r="F343" s="24" t="s">
        <v>151</v>
      </c>
      <c r="G343" s="24" t="s">
        <v>1242</v>
      </c>
      <c r="H343" s="25">
        <v>1.5</v>
      </c>
      <c r="I343" s="28"/>
      <c r="J343" s="24"/>
      <c r="K343" s="28">
        <v>2</v>
      </c>
      <c r="L343" s="28"/>
      <c r="M343" s="28"/>
      <c r="N343" s="28">
        <v>4</v>
      </c>
      <c r="O343" s="28"/>
      <c r="P343" s="28"/>
      <c r="Q343" s="28">
        <v>1</v>
      </c>
      <c r="R343" s="15">
        <f t="shared" si="18"/>
        <v>0.557</v>
      </c>
    </row>
    <row r="344" spans="1:18">
      <c r="A344" s="24">
        <v>340</v>
      </c>
      <c r="B344" s="24" t="s">
        <v>19</v>
      </c>
      <c r="C344" s="24" t="s">
        <v>4121</v>
      </c>
      <c r="D344" s="26" t="s">
        <v>4527</v>
      </c>
      <c r="E344" s="26" t="s">
        <v>4528</v>
      </c>
      <c r="F344" s="24" t="s">
        <v>1370</v>
      </c>
      <c r="G344" s="24" t="s">
        <v>3638</v>
      </c>
      <c r="H344" s="25">
        <v>0.6</v>
      </c>
      <c r="I344" s="28"/>
      <c r="J344" s="24"/>
      <c r="K344" s="28">
        <v>5</v>
      </c>
      <c r="L344" s="28"/>
      <c r="M344" s="28"/>
      <c r="N344" s="28">
        <v>4</v>
      </c>
      <c r="O344" s="28"/>
      <c r="P344" s="28"/>
      <c r="Q344" s="28">
        <v>1</v>
      </c>
      <c r="R344" s="15">
        <f t="shared" si="18"/>
        <v>1.0025</v>
      </c>
    </row>
    <row r="345" spans="1:18">
      <c r="A345" s="24">
        <v>341</v>
      </c>
      <c r="B345" s="24" t="s">
        <v>19</v>
      </c>
      <c r="C345" s="24" t="s">
        <v>4121</v>
      </c>
      <c r="D345" s="26" t="s">
        <v>4529</v>
      </c>
      <c r="E345" s="26" t="s">
        <v>4530</v>
      </c>
      <c r="F345" s="24" t="s">
        <v>100</v>
      </c>
      <c r="G345" s="24" t="s">
        <v>65</v>
      </c>
      <c r="H345" s="25">
        <v>2.6</v>
      </c>
      <c r="I345" s="28"/>
      <c r="J345" s="24"/>
      <c r="K345" s="28"/>
      <c r="L345" s="28"/>
      <c r="M345" s="28"/>
      <c r="N345" s="28">
        <v>4</v>
      </c>
      <c r="O345" s="28"/>
      <c r="P345" s="28"/>
      <c r="Q345" s="28">
        <v>2</v>
      </c>
      <c r="R345" s="15">
        <f t="shared" si="18"/>
        <v>0.46</v>
      </c>
    </row>
    <row r="346" spans="1:18">
      <c r="A346" s="24">
        <v>342</v>
      </c>
      <c r="B346" s="24" t="s">
        <v>19</v>
      </c>
      <c r="C346" s="24" t="s">
        <v>4121</v>
      </c>
      <c r="D346" s="26" t="s">
        <v>4531</v>
      </c>
      <c r="E346" s="26" t="s">
        <v>4532</v>
      </c>
      <c r="F346" s="24" t="s">
        <v>100</v>
      </c>
      <c r="G346" s="24" t="s">
        <v>79</v>
      </c>
      <c r="H346" s="25">
        <v>0.9</v>
      </c>
      <c r="I346" s="28"/>
      <c r="J346" s="24"/>
      <c r="K346" s="28">
        <v>4</v>
      </c>
      <c r="L346" s="28"/>
      <c r="M346" s="28"/>
      <c r="N346" s="28"/>
      <c r="O346" s="28"/>
      <c r="P346" s="28"/>
      <c r="Q346" s="28">
        <v>1</v>
      </c>
      <c r="R346" s="15">
        <f t="shared" si="18"/>
        <v>0.794</v>
      </c>
    </row>
    <row r="347" spans="1:18">
      <c r="A347" s="24">
        <v>343</v>
      </c>
      <c r="B347" s="24" t="s">
        <v>19</v>
      </c>
      <c r="C347" s="24" t="s">
        <v>4121</v>
      </c>
      <c r="D347" s="26" t="s">
        <v>4533</v>
      </c>
      <c r="E347" s="26" t="s">
        <v>4534</v>
      </c>
      <c r="F347" s="24" t="s">
        <v>100</v>
      </c>
      <c r="G347" s="24" t="s">
        <v>128</v>
      </c>
      <c r="H347" s="25">
        <v>1.8</v>
      </c>
      <c r="I347" s="28"/>
      <c r="J347" s="24"/>
      <c r="K347" s="28"/>
      <c r="L347" s="28"/>
      <c r="M347" s="28"/>
      <c r="N347" s="28">
        <v>4</v>
      </c>
      <c r="O347" s="28"/>
      <c r="P347" s="28"/>
      <c r="Q347" s="28">
        <v>1</v>
      </c>
      <c r="R347" s="15">
        <f t="shared" si="18"/>
        <v>0.26</v>
      </c>
    </row>
    <row r="348" spans="1:18">
      <c r="A348" s="24">
        <v>344</v>
      </c>
      <c r="B348" s="24" t="s">
        <v>19</v>
      </c>
      <c r="C348" s="24" t="s">
        <v>4121</v>
      </c>
      <c r="D348" s="26" t="s">
        <v>4535</v>
      </c>
      <c r="E348" s="26" t="s">
        <v>4536</v>
      </c>
      <c r="F348" s="24" t="s">
        <v>100</v>
      </c>
      <c r="G348" s="24" t="s">
        <v>106</v>
      </c>
      <c r="H348" s="25">
        <v>1.5</v>
      </c>
      <c r="I348" s="28"/>
      <c r="J348" s="24"/>
      <c r="K348" s="28">
        <v>2</v>
      </c>
      <c r="L348" s="28">
        <v>20</v>
      </c>
      <c r="M348" s="28"/>
      <c r="N348" s="28">
        <v>4</v>
      </c>
      <c r="O348" s="28"/>
      <c r="P348" s="28"/>
      <c r="Q348" s="28">
        <v>1</v>
      </c>
      <c r="R348" s="15">
        <f t="shared" si="18"/>
        <v>0.569</v>
      </c>
    </row>
    <row r="349" spans="1:18">
      <c r="A349" s="24">
        <v>345</v>
      </c>
      <c r="B349" s="24" t="s">
        <v>19</v>
      </c>
      <c r="C349" s="24" t="s">
        <v>4121</v>
      </c>
      <c r="D349" s="26" t="s">
        <v>4535</v>
      </c>
      <c r="E349" s="26" t="s">
        <v>4536</v>
      </c>
      <c r="F349" s="24" t="s">
        <v>64</v>
      </c>
      <c r="G349" s="24" t="s">
        <v>183</v>
      </c>
      <c r="H349" s="25">
        <v>1.3</v>
      </c>
      <c r="I349" s="28"/>
      <c r="J349" s="24"/>
      <c r="K349" s="28">
        <v>2</v>
      </c>
      <c r="L349" s="28"/>
      <c r="M349" s="28"/>
      <c r="N349" s="28">
        <v>4</v>
      </c>
      <c r="O349" s="28"/>
      <c r="P349" s="28"/>
      <c r="Q349" s="28"/>
      <c r="R349" s="15">
        <f t="shared" si="18"/>
        <v>0.357</v>
      </c>
    </row>
    <row r="350" spans="1:18">
      <c r="A350" s="24">
        <v>346</v>
      </c>
      <c r="B350" s="24" t="s">
        <v>19</v>
      </c>
      <c r="C350" s="24" t="s">
        <v>4121</v>
      </c>
      <c r="D350" s="26" t="s">
        <v>4537</v>
      </c>
      <c r="E350" s="26" t="s">
        <v>4538</v>
      </c>
      <c r="F350" s="24" t="s">
        <v>100</v>
      </c>
      <c r="G350" s="24" t="s">
        <v>64</v>
      </c>
      <c r="H350" s="25">
        <v>2</v>
      </c>
      <c r="I350" s="28"/>
      <c r="J350" s="24"/>
      <c r="K350" s="28">
        <v>2</v>
      </c>
      <c r="L350" s="28"/>
      <c r="M350" s="28"/>
      <c r="N350" s="28">
        <v>8</v>
      </c>
      <c r="O350" s="28"/>
      <c r="P350" s="28"/>
      <c r="Q350" s="28">
        <v>1</v>
      </c>
      <c r="R350" s="15">
        <f t="shared" si="18"/>
        <v>0.617</v>
      </c>
    </row>
    <row r="351" spans="1:18">
      <c r="A351" s="24">
        <v>347</v>
      </c>
      <c r="B351" s="24" t="s">
        <v>19</v>
      </c>
      <c r="C351" s="24" t="s">
        <v>4121</v>
      </c>
      <c r="D351" s="26" t="s">
        <v>4539</v>
      </c>
      <c r="E351" s="26" t="s">
        <v>4540</v>
      </c>
      <c r="F351" s="24" t="s">
        <v>100</v>
      </c>
      <c r="G351" s="24" t="s">
        <v>64</v>
      </c>
      <c r="H351" s="25">
        <v>2</v>
      </c>
      <c r="I351" s="28">
        <v>100</v>
      </c>
      <c r="J351" s="24"/>
      <c r="K351" s="28">
        <v>2</v>
      </c>
      <c r="L351" s="28"/>
      <c r="M351" s="28"/>
      <c r="N351" s="28">
        <v>8</v>
      </c>
      <c r="O351" s="28"/>
      <c r="P351" s="28"/>
      <c r="Q351" s="28">
        <v>1</v>
      </c>
      <c r="R351" s="15">
        <f t="shared" si="18"/>
        <v>2.067</v>
      </c>
    </row>
    <row r="352" spans="1:18">
      <c r="A352" s="24">
        <v>348</v>
      </c>
      <c r="B352" s="24" t="s">
        <v>19</v>
      </c>
      <c r="C352" s="24" t="s">
        <v>4121</v>
      </c>
      <c r="D352" s="26" t="s">
        <v>4541</v>
      </c>
      <c r="E352" s="26" t="s">
        <v>4542</v>
      </c>
      <c r="F352" s="24" t="s">
        <v>100</v>
      </c>
      <c r="G352" s="24" t="s">
        <v>133</v>
      </c>
      <c r="H352" s="25">
        <v>1.6</v>
      </c>
      <c r="I352" s="28"/>
      <c r="J352" s="24"/>
      <c r="K352" s="28">
        <v>2</v>
      </c>
      <c r="L352" s="28"/>
      <c r="M352" s="28"/>
      <c r="N352" s="28">
        <v>4</v>
      </c>
      <c r="O352" s="28"/>
      <c r="P352" s="28"/>
      <c r="Q352" s="28">
        <v>1</v>
      </c>
      <c r="R352" s="15">
        <f t="shared" si="18"/>
        <v>0.557</v>
      </c>
    </row>
    <row r="353" spans="1:18">
      <c r="A353" s="24">
        <v>349</v>
      </c>
      <c r="B353" s="24" t="s">
        <v>19</v>
      </c>
      <c r="C353" s="24" t="s">
        <v>4121</v>
      </c>
      <c r="D353" s="26" t="s">
        <v>4543</v>
      </c>
      <c r="E353" s="26" t="s">
        <v>4544</v>
      </c>
      <c r="F353" s="24" t="s">
        <v>100</v>
      </c>
      <c r="G353" s="24" t="s">
        <v>163</v>
      </c>
      <c r="H353" s="25">
        <v>1.2</v>
      </c>
      <c r="I353" s="28"/>
      <c r="J353" s="24"/>
      <c r="K353" s="28"/>
      <c r="L353" s="28"/>
      <c r="M353" s="28"/>
      <c r="N353" s="28">
        <v>8</v>
      </c>
      <c r="O353" s="28"/>
      <c r="P353" s="28"/>
      <c r="Q353" s="28">
        <v>2</v>
      </c>
      <c r="R353" s="15">
        <f t="shared" si="18"/>
        <v>0.52</v>
      </c>
    </row>
    <row r="354" spans="1:18">
      <c r="A354" s="24">
        <v>350</v>
      </c>
      <c r="B354" s="24" t="s">
        <v>19</v>
      </c>
      <c r="C354" s="24" t="s">
        <v>4121</v>
      </c>
      <c r="D354" s="26" t="s">
        <v>4543</v>
      </c>
      <c r="E354" s="26" t="s">
        <v>4544</v>
      </c>
      <c r="F354" s="24" t="s">
        <v>83</v>
      </c>
      <c r="G354" s="24" t="s">
        <v>177</v>
      </c>
      <c r="H354" s="25">
        <v>2.8</v>
      </c>
      <c r="I354" s="28"/>
      <c r="J354" s="24"/>
      <c r="K354" s="28">
        <v>2</v>
      </c>
      <c r="L354" s="28"/>
      <c r="M354" s="28"/>
      <c r="N354" s="28">
        <v>4</v>
      </c>
      <c r="O354" s="28"/>
      <c r="P354" s="28"/>
      <c r="Q354" s="28"/>
      <c r="R354" s="15">
        <f t="shared" si="18"/>
        <v>0.357</v>
      </c>
    </row>
    <row r="355" spans="1:18">
      <c r="A355" s="24">
        <v>351</v>
      </c>
      <c r="B355" s="24" t="s">
        <v>19</v>
      </c>
      <c r="C355" s="24" t="s">
        <v>4121</v>
      </c>
      <c r="D355" s="26" t="s">
        <v>4545</v>
      </c>
      <c r="E355" s="26" t="s">
        <v>4546</v>
      </c>
      <c r="F355" s="24" t="s">
        <v>100</v>
      </c>
      <c r="G355" s="24" t="s">
        <v>255</v>
      </c>
      <c r="H355" s="25">
        <v>2.7</v>
      </c>
      <c r="I355" s="28">
        <v>100</v>
      </c>
      <c r="J355" s="24"/>
      <c r="K355" s="28">
        <v>2</v>
      </c>
      <c r="L355" s="28">
        <v>10</v>
      </c>
      <c r="M355" s="28"/>
      <c r="N355" s="28">
        <v>4</v>
      </c>
      <c r="O355" s="28"/>
      <c r="P355" s="28"/>
      <c r="Q355" s="28">
        <v>1</v>
      </c>
      <c r="R355" s="15">
        <f t="shared" si="18"/>
        <v>2.013</v>
      </c>
    </row>
    <row r="356" spans="1:18">
      <c r="A356" s="24">
        <v>352</v>
      </c>
      <c r="B356" s="24" t="s">
        <v>19</v>
      </c>
      <c r="C356" s="24" t="s">
        <v>4121</v>
      </c>
      <c r="D356" s="26" t="s">
        <v>4545</v>
      </c>
      <c r="E356" s="26" t="s">
        <v>4546</v>
      </c>
      <c r="F356" s="24" t="s">
        <v>124</v>
      </c>
      <c r="G356" s="24" t="s">
        <v>3091</v>
      </c>
      <c r="H356" s="25">
        <v>2.9</v>
      </c>
      <c r="I356" s="28">
        <v>230</v>
      </c>
      <c r="J356" s="24"/>
      <c r="K356" s="28">
        <v>2</v>
      </c>
      <c r="L356" s="28"/>
      <c r="M356" s="28"/>
      <c r="N356" s="28">
        <v>4</v>
      </c>
      <c r="O356" s="28"/>
      <c r="P356" s="28"/>
      <c r="Q356" s="28">
        <v>1</v>
      </c>
      <c r="R356" s="15">
        <f t="shared" si="18"/>
        <v>3.892</v>
      </c>
    </row>
    <row r="357" spans="1:18">
      <c r="A357" s="24">
        <v>353</v>
      </c>
      <c r="B357" s="24" t="s">
        <v>19</v>
      </c>
      <c r="C357" s="24" t="s">
        <v>4121</v>
      </c>
      <c r="D357" s="26" t="s">
        <v>4545</v>
      </c>
      <c r="E357" s="26" t="s">
        <v>4546</v>
      </c>
      <c r="F357" s="24" t="s">
        <v>97</v>
      </c>
      <c r="G357" s="24" t="s">
        <v>1243</v>
      </c>
      <c r="H357" s="25">
        <v>1.5</v>
      </c>
      <c r="I357" s="28"/>
      <c r="J357" s="24"/>
      <c r="K357" s="28">
        <v>2</v>
      </c>
      <c r="L357" s="28"/>
      <c r="M357" s="28"/>
      <c r="N357" s="28">
        <v>8</v>
      </c>
      <c r="O357" s="28"/>
      <c r="P357" s="28"/>
      <c r="Q357" s="28">
        <v>1</v>
      </c>
      <c r="R357" s="15">
        <f t="shared" si="18"/>
        <v>0.617</v>
      </c>
    </row>
    <row r="358" spans="1:18">
      <c r="A358" s="24">
        <v>354</v>
      </c>
      <c r="B358" s="24" t="s">
        <v>19</v>
      </c>
      <c r="C358" s="24" t="s">
        <v>4121</v>
      </c>
      <c r="D358" s="26" t="s">
        <v>4547</v>
      </c>
      <c r="E358" s="26" t="s">
        <v>4548</v>
      </c>
      <c r="F358" s="24" t="s">
        <v>100</v>
      </c>
      <c r="G358" s="24" t="s">
        <v>255</v>
      </c>
      <c r="H358" s="25">
        <v>2.7</v>
      </c>
      <c r="I358" s="28"/>
      <c r="J358" s="24"/>
      <c r="K358" s="28">
        <v>2</v>
      </c>
      <c r="L358" s="28"/>
      <c r="M358" s="28"/>
      <c r="N358" s="28">
        <v>4</v>
      </c>
      <c r="O358" s="28"/>
      <c r="P358" s="28"/>
      <c r="Q358" s="28">
        <v>1</v>
      </c>
      <c r="R358" s="15">
        <f t="shared" si="18"/>
        <v>0.557</v>
      </c>
    </row>
    <row r="359" spans="1:18">
      <c r="A359" s="24">
        <v>355</v>
      </c>
      <c r="B359" s="24" t="s">
        <v>19</v>
      </c>
      <c r="C359" s="24" t="s">
        <v>4121</v>
      </c>
      <c r="D359" s="26" t="s">
        <v>4549</v>
      </c>
      <c r="E359" s="26" t="s">
        <v>4550</v>
      </c>
      <c r="F359" s="24" t="s">
        <v>100</v>
      </c>
      <c r="G359" s="24" t="s">
        <v>57</v>
      </c>
      <c r="H359" s="25">
        <v>1.3</v>
      </c>
      <c r="I359" s="28"/>
      <c r="J359" s="24"/>
      <c r="K359" s="28">
        <v>2</v>
      </c>
      <c r="L359" s="28"/>
      <c r="M359" s="28"/>
      <c r="N359" s="28">
        <v>8</v>
      </c>
      <c r="O359" s="28"/>
      <c r="P359" s="28"/>
      <c r="Q359" s="28">
        <v>2</v>
      </c>
      <c r="R359" s="15">
        <f t="shared" ref="R359:R390" si="19">J359*0.4461+K359*0.1485+L359*0.15*0.004+I359*0.0145+M359*0.145+N359*0.015+O359*0.01+P359*0.16+Q359*0.2</f>
        <v>0.817</v>
      </c>
    </row>
    <row r="360" spans="1:18">
      <c r="A360" s="24">
        <v>356</v>
      </c>
      <c r="B360" s="24" t="s">
        <v>19</v>
      </c>
      <c r="C360" s="24" t="s">
        <v>4121</v>
      </c>
      <c r="D360" s="26" t="s">
        <v>4551</v>
      </c>
      <c r="E360" s="26" t="s">
        <v>931</v>
      </c>
      <c r="F360" s="24" t="s">
        <v>100</v>
      </c>
      <c r="G360" s="24" t="s">
        <v>618</v>
      </c>
      <c r="H360" s="25">
        <v>2.4</v>
      </c>
      <c r="I360" s="28">
        <v>140</v>
      </c>
      <c r="J360" s="24"/>
      <c r="K360" s="28">
        <v>2</v>
      </c>
      <c r="L360" s="28"/>
      <c r="M360" s="28"/>
      <c r="N360" s="28">
        <v>4</v>
      </c>
      <c r="O360" s="28"/>
      <c r="P360" s="28"/>
      <c r="Q360" s="28">
        <v>1</v>
      </c>
      <c r="R360" s="15">
        <f t="shared" si="19"/>
        <v>2.587</v>
      </c>
    </row>
    <row r="361" spans="1:18">
      <c r="A361" s="24">
        <v>357</v>
      </c>
      <c r="B361" s="24" t="s">
        <v>19</v>
      </c>
      <c r="C361" s="24" t="s">
        <v>4121</v>
      </c>
      <c r="D361" s="26" t="s">
        <v>4552</v>
      </c>
      <c r="E361" s="26" t="s">
        <v>4553</v>
      </c>
      <c r="F361" s="24" t="s">
        <v>100</v>
      </c>
      <c r="G361" s="24" t="s">
        <v>996</v>
      </c>
      <c r="H361" s="25">
        <v>2.9</v>
      </c>
      <c r="I361" s="28">
        <v>240</v>
      </c>
      <c r="J361" s="24"/>
      <c r="K361" s="28">
        <v>2</v>
      </c>
      <c r="L361" s="28"/>
      <c r="M361" s="28"/>
      <c r="N361" s="28">
        <v>4</v>
      </c>
      <c r="O361" s="28"/>
      <c r="P361" s="28"/>
      <c r="Q361" s="28">
        <v>1</v>
      </c>
      <c r="R361" s="15">
        <f t="shared" si="19"/>
        <v>4.037</v>
      </c>
    </row>
    <row r="362" spans="1:18">
      <c r="A362" s="24">
        <v>358</v>
      </c>
      <c r="B362" s="24" t="s">
        <v>19</v>
      </c>
      <c r="C362" s="24" t="s">
        <v>4121</v>
      </c>
      <c r="D362" s="26" t="s">
        <v>4552</v>
      </c>
      <c r="E362" s="26" t="s">
        <v>4553</v>
      </c>
      <c r="F362" s="24" t="s">
        <v>346</v>
      </c>
      <c r="G362" s="24" t="s">
        <v>189</v>
      </c>
      <c r="H362" s="25">
        <v>1.3</v>
      </c>
      <c r="I362" s="28">
        <v>450</v>
      </c>
      <c r="J362" s="24"/>
      <c r="K362" s="28">
        <v>2</v>
      </c>
      <c r="L362" s="28"/>
      <c r="M362" s="28"/>
      <c r="N362" s="28">
        <v>4</v>
      </c>
      <c r="O362" s="28"/>
      <c r="P362" s="28"/>
      <c r="Q362" s="28">
        <v>1</v>
      </c>
      <c r="R362" s="15">
        <f t="shared" si="19"/>
        <v>7.082</v>
      </c>
    </row>
    <row r="363" spans="1:18">
      <c r="A363" s="24">
        <v>359</v>
      </c>
      <c r="B363" s="24" t="s">
        <v>19</v>
      </c>
      <c r="C363" s="24" t="s">
        <v>4121</v>
      </c>
      <c r="D363" s="26" t="s">
        <v>4419</v>
      </c>
      <c r="E363" s="26" t="s">
        <v>4420</v>
      </c>
      <c r="F363" s="24" t="s">
        <v>100</v>
      </c>
      <c r="G363" s="24" t="s">
        <v>57</v>
      </c>
      <c r="H363" s="25">
        <v>1.3</v>
      </c>
      <c r="I363" s="28"/>
      <c r="J363" s="24"/>
      <c r="K363" s="28">
        <v>2</v>
      </c>
      <c r="L363" s="28"/>
      <c r="M363" s="28"/>
      <c r="N363" s="28">
        <v>4</v>
      </c>
      <c r="O363" s="28"/>
      <c r="P363" s="28"/>
      <c r="Q363" s="28">
        <v>1</v>
      </c>
      <c r="R363" s="15">
        <f t="shared" si="19"/>
        <v>0.557</v>
      </c>
    </row>
    <row r="364" spans="1:18">
      <c r="A364" s="24">
        <v>360</v>
      </c>
      <c r="B364" s="24" t="s">
        <v>19</v>
      </c>
      <c r="C364" s="24" t="s">
        <v>4121</v>
      </c>
      <c r="D364" s="26" t="s">
        <v>4554</v>
      </c>
      <c r="E364" s="26" t="s">
        <v>4555</v>
      </c>
      <c r="F364" s="24" t="s">
        <v>100</v>
      </c>
      <c r="G364" s="24" t="s">
        <v>128</v>
      </c>
      <c r="H364" s="25">
        <v>1.8</v>
      </c>
      <c r="I364" s="28">
        <v>100</v>
      </c>
      <c r="J364" s="24"/>
      <c r="K364" s="28">
        <v>2</v>
      </c>
      <c r="L364" s="28"/>
      <c r="M364" s="28"/>
      <c r="N364" s="28">
        <v>4</v>
      </c>
      <c r="O364" s="28"/>
      <c r="P364" s="28"/>
      <c r="Q364" s="28">
        <v>1</v>
      </c>
      <c r="R364" s="15">
        <f t="shared" si="19"/>
        <v>2.007</v>
      </c>
    </row>
    <row r="365" spans="1:18">
      <c r="A365" s="24">
        <v>361</v>
      </c>
      <c r="B365" s="24" t="s">
        <v>19</v>
      </c>
      <c r="C365" s="24" t="s">
        <v>4121</v>
      </c>
      <c r="D365" s="26" t="s">
        <v>4556</v>
      </c>
      <c r="E365" s="26" t="s">
        <v>4557</v>
      </c>
      <c r="F365" s="24" t="s">
        <v>100</v>
      </c>
      <c r="G365" s="24" t="s">
        <v>996</v>
      </c>
      <c r="H365" s="25">
        <v>2.9</v>
      </c>
      <c r="I365" s="28"/>
      <c r="J365" s="24"/>
      <c r="K365" s="28">
        <v>2</v>
      </c>
      <c r="L365" s="28"/>
      <c r="M365" s="28"/>
      <c r="N365" s="28">
        <v>4</v>
      </c>
      <c r="O365" s="28"/>
      <c r="P365" s="28"/>
      <c r="Q365" s="28">
        <v>1</v>
      </c>
      <c r="R365" s="15">
        <f t="shared" si="19"/>
        <v>0.557</v>
      </c>
    </row>
    <row r="366" spans="1:18">
      <c r="A366" s="24">
        <v>362</v>
      </c>
      <c r="B366" s="24" t="s">
        <v>19</v>
      </c>
      <c r="C366" s="24" t="s">
        <v>4121</v>
      </c>
      <c r="D366" s="26" t="s">
        <v>4556</v>
      </c>
      <c r="E366" s="26" t="s">
        <v>4557</v>
      </c>
      <c r="F366" s="24" t="s">
        <v>346</v>
      </c>
      <c r="G366" s="24" t="s">
        <v>173</v>
      </c>
      <c r="H366" s="25">
        <v>0.7</v>
      </c>
      <c r="I366" s="28"/>
      <c r="J366" s="24"/>
      <c r="K366" s="28">
        <v>2</v>
      </c>
      <c r="L366" s="28"/>
      <c r="M366" s="28"/>
      <c r="N366" s="28"/>
      <c r="O366" s="28"/>
      <c r="P366" s="28"/>
      <c r="Q366" s="28"/>
      <c r="R366" s="15">
        <f t="shared" si="19"/>
        <v>0.297</v>
      </c>
    </row>
    <row r="367" spans="1:18">
      <c r="A367" s="24">
        <v>363</v>
      </c>
      <c r="B367" s="24" t="s">
        <v>19</v>
      </c>
      <c r="C367" s="24" t="s">
        <v>4121</v>
      </c>
      <c r="D367" s="26" t="s">
        <v>4556</v>
      </c>
      <c r="E367" s="26" t="s">
        <v>4557</v>
      </c>
      <c r="F367" s="24" t="s">
        <v>211</v>
      </c>
      <c r="G367" s="24" t="s">
        <v>2518</v>
      </c>
      <c r="H367" s="25">
        <v>1.6</v>
      </c>
      <c r="I367" s="28">
        <v>650</v>
      </c>
      <c r="J367" s="24"/>
      <c r="K367" s="28">
        <v>2</v>
      </c>
      <c r="L367" s="28"/>
      <c r="M367" s="28"/>
      <c r="N367" s="28"/>
      <c r="O367" s="28"/>
      <c r="P367" s="28"/>
      <c r="Q367" s="28"/>
      <c r="R367" s="15">
        <f t="shared" si="19"/>
        <v>9.722</v>
      </c>
    </row>
    <row r="368" spans="1:18">
      <c r="A368" s="24">
        <v>364</v>
      </c>
      <c r="B368" s="24" t="s">
        <v>19</v>
      </c>
      <c r="C368" s="24" t="s">
        <v>4121</v>
      </c>
      <c r="D368" s="26" t="s">
        <v>4556</v>
      </c>
      <c r="E368" s="26" t="s">
        <v>4557</v>
      </c>
      <c r="F368" s="24" t="s">
        <v>1241</v>
      </c>
      <c r="G368" s="24" t="s">
        <v>882</v>
      </c>
      <c r="H368" s="25">
        <v>2.8</v>
      </c>
      <c r="I368" s="28">
        <v>120</v>
      </c>
      <c r="J368" s="24"/>
      <c r="K368" s="28">
        <v>2</v>
      </c>
      <c r="L368" s="28"/>
      <c r="M368" s="28"/>
      <c r="N368" s="28">
        <v>4</v>
      </c>
      <c r="O368" s="28"/>
      <c r="P368" s="28"/>
      <c r="Q368" s="28"/>
      <c r="R368" s="15">
        <f t="shared" si="19"/>
        <v>2.097</v>
      </c>
    </row>
    <row r="369" spans="1:18">
      <c r="A369" s="24">
        <v>365</v>
      </c>
      <c r="B369" s="24" t="s">
        <v>19</v>
      </c>
      <c r="C369" s="24" t="s">
        <v>4121</v>
      </c>
      <c r="D369" s="26" t="s">
        <v>4556</v>
      </c>
      <c r="E369" s="26" t="s">
        <v>4557</v>
      </c>
      <c r="F369" s="24" t="s">
        <v>776</v>
      </c>
      <c r="G369" s="24" t="s">
        <v>4558</v>
      </c>
      <c r="H369" s="25">
        <v>0.1</v>
      </c>
      <c r="I369" s="28"/>
      <c r="J369" s="24"/>
      <c r="K369" s="28">
        <v>2</v>
      </c>
      <c r="L369" s="28"/>
      <c r="M369" s="28"/>
      <c r="N369" s="28"/>
      <c r="O369" s="28"/>
      <c r="P369" s="28"/>
      <c r="Q369" s="28"/>
      <c r="R369" s="15">
        <f t="shared" si="19"/>
        <v>0.297</v>
      </c>
    </row>
    <row r="370" spans="1:18">
      <c r="A370" s="24">
        <v>366</v>
      </c>
      <c r="B370" s="24" t="s">
        <v>19</v>
      </c>
      <c r="C370" s="24" t="s">
        <v>4121</v>
      </c>
      <c r="D370" s="26" t="s">
        <v>4559</v>
      </c>
      <c r="E370" s="26" t="s">
        <v>4560</v>
      </c>
      <c r="F370" s="24" t="s">
        <v>100</v>
      </c>
      <c r="G370" s="24" t="s">
        <v>65</v>
      </c>
      <c r="H370" s="25">
        <v>2.6</v>
      </c>
      <c r="I370" s="28">
        <v>1040</v>
      </c>
      <c r="J370" s="24"/>
      <c r="K370" s="28">
        <v>2</v>
      </c>
      <c r="L370" s="28"/>
      <c r="M370" s="28"/>
      <c r="N370" s="28">
        <v>4</v>
      </c>
      <c r="O370" s="28"/>
      <c r="P370" s="28"/>
      <c r="Q370" s="28">
        <v>1</v>
      </c>
      <c r="R370" s="15">
        <f t="shared" si="19"/>
        <v>15.637</v>
      </c>
    </row>
    <row r="371" spans="1:18">
      <c r="A371" s="24">
        <v>367</v>
      </c>
      <c r="B371" s="24" t="s">
        <v>19</v>
      </c>
      <c r="C371" s="24" t="s">
        <v>4121</v>
      </c>
      <c r="D371" s="26" t="s">
        <v>4559</v>
      </c>
      <c r="E371" s="26" t="s">
        <v>4560</v>
      </c>
      <c r="F371" s="24" t="s">
        <v>124</v>
      </c>
      <c r="G371" s="24" t="s">
        <v>1240</v>
      </c>
      <c r="H371" s="25">
        <v>2.5</v>
      </c>
      <c r="I371" s="28"/>
      <c r="J371" s="24"/>
      <c r="K371" s="28">
        <v>2</v>
      </c>
      <c r="L371" s="28"/>
      <c r="M371" s="28"/>
      <c r="N371" s="28"/>
      <c r="O371" s="28"/>
      <c r="P371" s="28"/>
      <c r="Q371" s="28"/>
      <c r="R371" s="15">
        <f t="shared" si="19"/>
        <v>0.297</v>
      </c>
    </row>
    <row r="372" spans="1:18">
      <c r="A372" s="24">
        <v>368</v>
      </c>
      <c r="B372" s="24" t="s">
        <v>19</v>
      </c>
      <c r="C372" s="24" t="s">
        <v>4121</v>
      </c>
      <c r="D372" s="26" t="s">
        <v>4559</v>
      </c>
      <c r="E372" s="26" t="s">
        <v>4560</v>
      </c>
      <c r="F372" s="24" t="s">
        <v>3091</v>
      </c>
      <c r="G372" s="24" t="s">
        <v>1397</v>
      </c>
      <c r="H372" s="25">
        <v>0.7</v>
      </c>
      <c r="I372" s="28"/>
      <c r="J372" s="24"/>
      <c r="K372" s="28">
        <v>2</v>
      </c>
      <c r="L372" s="28">
        <v>20</v>
      </c>
      <c r="M372" s="28"/>
      <c r="N372" s="28">
        <v>4</v>
      </c>
      <c r="O372" s="28"/>
      <c r="P372" s="28"/>
      <c r="Q372" s="28">
        <v>1</v>
      </c>
      <c r="R372" s="15">
        <f t="shared" si="19"/>
        <v>0.569</v>
      </c>
    </row>
    <row r="373" spans="1:18">
      <c r="A373" s="24">
        <v>369</v>
      </c>
      <c r="B373" s="24" t="s">
        <v>19</v>
      </c>
      <c r="C373" s="24" t="s">
        <v>4121</v>
      </c>
      <c r="D373" s="26" t="s">
        <v>4561</v>
      </c>
      <c r="E373" s="26" t="s">
        <v>4562</v>
      </c>
      <c r="F373" s="24" t="s">
        <v>100</v>
      </c>
      <c r="G373" s="24" t="s">
        <v>996</v>
      </c>
      <c r="H373" s="25">
        <v>2.9</v>
      </c>
      <c r="I373" s="28"/>
      <c r="J373" s="24"/>
      <c r="K373" s="28">
        <v>2</v>
      </c>
      <c r="L373" s="28"/>
      <c r="M373" s="28"/>
      <c r="N373" s="28">
        <v>4</v>
      </c>
      <c r="O373" s="28"/>
      <c r="P373" s="28"/>
      <c r="Q373" s="28">
        <v>2</v>
      </c>
      <c r="R373" s="15">
        <f t="shared" si="19"/>
        <v>0.757</v>
      </c>
    </row>
    <row r="374" spans="1:18">
      <c r="A374" s="24">
        <v>370</v>
      </c>
      <c r="B374" s="24" t="s">
        <v>19</v>
      </c>
      <c r="C374" s="24" t="s">
        <v>4121</v>
      </c>
      <c r="D374" s="26" t="s">
        <v>4561</v>
      </c>
      <c r="E374" s="26" t="s">
        <v>4562</v>
      </c>
      <c r="F374" s="24" t="s">
        <v>1670</v>
      </c>
      <c r="G374" s="24" t="s">
        <v>1370</v>
      </c>
      <c r="H374" s="25">
        <v>2.7</v>
      </c>
      <c r="I374" s="28"/>
      <c r="J374" s="24"/>
      <c r="K374" s="28">
        <v>2</v>
      </c>
      <c r="L374" s="28"/>
      <c r="M374" s="28"/>
      <c r="N374" s="28">
        <v>4</v>
      </c>
      <c r="O374" s="28"/>
      <c r="P374" s="28"/>
      <c r="Q374" s="28"/>
      <c r="R374" s="15">
        <f t="shared" si="19"/>
        <v>0.357</v>
      </c>
    </row>
    <row r="375" spans="1:18">
      <c r="A375" s="24">
        <v>371</v>
      </c>
      <c r="B375" s="24" t="s">
        <v>19</v>
      </c>
      <c r="C375" s="24" t="s">
        <v>4121</v>
      </c>
      <c r="D375" s="26" t="s">
        <v>4561</v>
      </c>
      <c r="E375" s="26" t="s">
        <v>4562</v>
      </c>
      <c r="F375" s="24" t="s">
        <v>1341</v>
      </c>
      <c r="G375" s="24" t="s">
        <v>3092</v>
      </c>
      <c r="H375" s="25">
        <v>1.3</v>
      </c>
      <c r="I375" s="28">
        <v>450</v>
      </c>
      <c r="J375" s="24"/>
      <c r="K375" s="28">
        <v>2</v>
      </c>
      <c r="L375" s="28"/>
      <c r="M375" s="28"/>
      <c r="N375" s="28"/>
      <c r="O375" s="28"/>
      <c r="P375" s="28"/>
      <c r="Q375" s="28"/>
      <c r="R375" s="15">
        <f t="shared" si="19"/>
        <v>6.822</v>
      </c>
    </row>
    <row r="376" spans="1:18">
      <c r="A376" s="24">
        <v>372</v>
      </c>
      <c r="B376" s="24" t="s">
        <v>19</v>
      </c>
      <c r="C376" s="24" t="s">
        <v>4121</v>
      </c>
      <c r="D376" s="26" t="s">
        <v>4561</v>
      </c>
      <c r="E376" s="26" t="s">
        <v>4562</v>
      </c>
      <c r="F376" s="24" t="s">
        <v>1364</v>
      </c>
      <c r="G376" s="24" t="s">
        <v>4435</v>
      </c>
      <c r="H376" s="25">
        <v>0.4</v>
      </c>
      <c r="I376" s="28"/>
      <c r="J376" s="24"/>
      <c r="K376" s="28">
        <v>3</v>
      </c>
      <c r="L376" s="28"/>
      <c r="M376" s="28"/>
      <c r="N376" s="28">
        <v>4</v>
      </c>
      <c r="O376" s="28"/>
      <c r="P376" s="28"/>
      <c r="Q376" s="28">
        <v>1</v>
      </c>
      <c r="R376" s="15">
        <f t="shared" si="19"/>
        <v>0.7055</v>
      </c>
    </row>
    <row r="377" spans="1:18">
      <c r="A377" s="24">
        <v>373</v>
      </c>
      <c r="B377" s="24" t="s">
        <v>19</v>
      </c>
      <c r="C377" s="24" t="s">
        <v>4121</v>
      </c>
      <c r="D377" s="26" t="s">
        <v>4563</v>
      </c>
      <c r="E377" s="26" t="s">
        <v>4564</v>
      </c>
      <c r="F377" s="24" t="s">
        <v>100</v>
      </c>
      <c r="G377" s="24" t="s">
        <v>83</v>
      </c>
      <c r="H377" s="25">
        <v>1.4</v>
      </c>
      <c r="I377" s="28">
        <v>100</v>
      </c>
      <c r="J377" s="24"/>
      <c r="K377" s="28">
        <v>2</v>
      </c>
      <c r="L377" s="28"/>
      <c r="M377" s="28"/>
      <c r="N377" s="28">
        <v>4</v>
      </c>
      <c r="O377" s="28"/>
      <c r="P377" s="28"/>
      <c r="Q377" s="28">
        <v>1</v>
      </c>
      <c r="R377" s="15">
        <f t="shared" si="19"/>
        <v>2.007</v>
      </c>
    </row>
    <row r="378" spans="1:18">
      <c r="A378" s="24">
        <v>374</v>
      </c>
      <c r="B378" s="24" t="s">
        <v>19</v>
      </c>
      <c r="C378" s="24" t="s">
        <v>4121</v>
      </c>
      <c r="D378" s="26" t="s">
        <v>4565</v>
      </c>
      <c r="E378" s="26" t="s">
        <v>4566</v>
      </c>
      <c r="F378" s="24" t="s">
        <v>100</v>
      </c>
      <c r="G378" s="24" t="s">
        <v>72</v>
      </c>
      <c r="H378" s="25">
        <v>1</v>
      </c>
      <c r="I378" s="28"/>
      <c r="J378" s="24"/>
      <c r="K378" s="28">
        <v>2</v>
      </c>
      <c r="L378" s="28"/>
      <c r="M378" s="28"/>
      <c r="N378" s="28">
        <v>4</v>
      </c>
      <c r="O378" s="28"/>
      <c r="P378" s="28">
        <v>1</v>
      </c>
      <c r="Q378" s="28">
        <v>1</v>
      </c>
      <c r="R378" s="15">
        <f t="shared" si="19"/>
        <v>0.717</v>
      </c>
    </row>
    <row r="379" spans="1:18">
      <c r="A379" s="24">
        <v>375</v>
      </c>
      <c r="B379" s="24" t="s">
        <v>19</v>
      </c>
      <c r="C379" s="24" t="s">
        <v>4121</v>
      </c>
      <c r="D379" s="26" t="s">
        <v>4567</v>
      </c>
      <c r="E379" s="26" t="s">
        <v>4568</v>
      </c>
      <c r="F379" s="24" t="s">
        <v>100</v>
      </c>
      <c r="G379" s="24" t="s">
        <v>635</v>
      </c>
      <c r="H379" s="25">
        <v>2.1</v>
      </c>
      <c r="I379" s="28">
        <v>250</v>
      </c>
      <c r="J379" s="24"/>
      <c r="K379" s="28">
        <v>2</v>
      </c>
      <c r="L379" s="28"/>
      <c r="M379" s="28"/>
      <c r="N379" s="28">
        <v>4</v>
      </c>
      <c r="O379" s="28"/>
      <c r="P379" s="28"/>
      <c r="Q379" s="28">
        <v>1</v>
      </c>
      <c r="R379" s="15">
        <f t="shared" si="19"/>
        <v>4.182</v>
      </c>
    </row>
    <row r="380" spans="1:18">
      <c r="A380" s="24">
        <v>376</v>
      </c>
      <c r="B380" s="24" t="s">
        <v>19</v>
      </c>
      <c r="C380" s="24" t="s">
        <v>4121</v>
      </c>
      <c r="D380" s="26" t="s">
        <v>4569</v>
      </c>
      <c r="E380" s="26" t="s">
        <v>1622</v>
      </c>
      <c r="F380" s="24" t="s">
        <v>100</v>
      </c>
      <c r="G380" s="24" t="s">
        <v>996</v>
      </c>
      <c r="H380" s="25">
        <v>2.9</v>
      </c>
      <c r="I380" s="28"/>
      <c r="J380" s="24"/>
      <c r="K380" s="28">
        <v>2</v>
      </c>
      <c r="L380" s="28">
        <v>4</v>
      </c>
      <c r="M380" s="28"/>
      <c r="N380" s="28">
        <v>4</v>
      </c>
      <c r="O380" s="28"/>
      <c r="P380" s="28"/>
      <c r="Q380" s="28">
        <v>1</v>
      </c>
      <c r="R380" s="15">
        <f t="shared" si="19"/>
        <v>0.5594</v>
      </c>
    </row>
    <row r="381" spans="1:18">
      <c r="A381" s="24">
        <v>377</v>
      </c>
      <c r="B381" s="24" t="s">
        <v>19</v>
      </c>
      <c r="C381" s="24" t="s">
        <v>4121</v>
      </c>
      <c r="D381" s="26" t="s">
        <v>4569</v>
      </c>
      <c r="E381" s="26" t="s">
        <v>1622</v>
      </c>
      <c r="F381" s="24" t="s">
        <v>1340</v>
      </c>
      <c r="G381" s="24" t="s">
        <v>647</v>
      </c>
      <c r="H381" s="25">
        <v>1.6</v>
      </c>
      <c r="I381" s="28"/>
      <c r="J381" s="24"/>
      <c r="K381" s="28">
        <v>2</v>
      </c>
      <c r="L381" s="28">
        <v>10</v>
      </c>
      <c r="M381" s="28"/>
      <c r="N381" s="28">
        <v>4</v>
      </c>
      <c r="O381" s="28"/>
      <c r="P381" s="28"/>
      <c r="Q381" s="28"/>
      <c r="R381" s="15">
        <f t="shared" si="19"/>
        <v>0.363</v>
      </c>
    </row>
    <row r="382" spans="1:18">
      <c r="A382" s="24">
        <v>378</v>
      </c>
      <c r="B382" s="24" t="s">
        <v>19</v>
      </c>
      <c r="C382" s="24" t="s">
        <v>4121</v>
      </c>
      <c r="D382" s="26" t="s">
        <v>4569</v>
      </c>
      <c r="E382" s="26" t="s">
        <v>1622</v>
      </c>
      <c r="F382" s="24" t="s">
        <v>1671</v>
      </c>
      <c r="G382" s="24" t="s">
        <v>1582</v>
      </c>
      <c r="H382" s="25">
        <v>1.3</v>
      </c>
      <c r="I382" s="28"/>
      <c r="J382" s="24"/>
      <c r="K382" s="28">
        <v>2</v>
      </c>
      <c r="L382" s="28"/>
      <c r="M382" s="28"/>
      <c r="N382" s="28">
        <v>8</v>
      </c>
      <c r="O382" s="28"/>
      <c r="P382" s="28"/>
      <c r="Q382" s="28">
        <v>1</v>
      </c>
      <c r="R382" s="15">
        <f t="shared" si="19"/>
        <v>0.617</v>
      </c>
    </row>
    <row r="383" spans="1:18">
      <c r="A383" s="24">
        <v>379</v>
      </c>
      <c r="B383" s="24" t="s">
        <v>19</v>
      </c>
      <c r="C383" s="24" t="s">
        <v>4121</v>
      </c>
      <c r="D383" s="26" t="s">
        <v>4570</v>
      </c>
      <c r="E383" s="26" t="s">
        <v>4571</v>
      </c>
      <c r="F383" s="24" t="s">
        <v>100</v>
      </c>
      <c r="G383" s="24" t="s">
        <v>186</v>
      </c>
      <c r="H383" s="25">
        <v>0.7</v>
      </c>
      <c r="I383" s="28"/>
      <c r="J383" s="24"/>
      <c r="K383" s="28">
        <v>2</v>
      </c>
      <c r="L383" s="28"/>
      <c r="M383" s="28"/>
      <c r="N383" s="28">
        <v>4</v>
      </c>
      <c r="O383" s="28"/>
      <c r="P383" s="28"/>
      <c r="Q383" s="28">
        <v>2</v>
      </c>
      <c r="R383" s="15">
        <f t="shared" si="19"/>
        <v>0.757</v>
      </c>
    </row>
    <row r="384" spans="1:18">
      <c r="A384" s="24">
        <v>380</v>
      </c>
      <c r="B384" s="24" t="s">
        <v>19</v>
      </c>
      <c r="C384" s="24" t="s">
        <v>4121</v>
      </c>
      <c r="D384" s="26" t="s">
        <v>4570</v>
      </c>
      <c r="E384" s="26" t="s">
        <v>4571</v>
      </c>
      <c r="F384" s="24" t="s">
        <v>79</v>
      </c>
      <c r="G384" s="24" t="s">
        <v>263</v>
      </c>
      <c r="H384" s="25">
        <v>1.9</v>
      </c>
      <c r="I384" s="28"/>
      <c r="J384" s="24"/>
      <c r="K384" s="28">
        <v>2</v>
      </c>
      <c r="L384" s="28"/>
      <c r="M384" s="28"/>
      <c r="N384" s="28">
        <v>4</v>
      </c>
      <c r="O384" s="28"/>
      <c r="P384" s="28"/>
      <c r="Q384" s="28">
        <v>1</v>
      </c>
      <c r="R384" s="15">
        <f t="shared" si="19"/>
        <v>0.557</v>
      </c>
    </row>
    <row r="385" spans="1:18">
      <c r="A385" s="24">
        <v>381</v>
      </c>
      <c r="B385" s="24" t="s">
        <v>19</v>
      </c>
      <c r="C385" s="24" t="s">
        <v>4121</v>
      </c>
      <c r="D385" s="26" t="s">
        <v>4572</v>
      </c>
      <c r="E385" s="26" t="s">
        <v>1160</v>
      </c>
      <c r="F385" s="24" t="s">
        <v>100</v>
      </c>
      <c r="G385" s="24" t="s">
        <v>163</v>
      </c>
      <c r="H385" s="25">
        <v>1.2</v>
      </c>
      <c r="I385" s="28"/>
      <c r="J385" s="24"/>
      <c r="K385" s="28">
        <v>2</v>
      </c>
      <c r="L385" s="28"/>
      <c r="M385" s="28"/>
      <c r="N385" s="28">
        <v>4</v>
      </c>
      <c r="O385" s="28"/>
      <c r="P385" s="28"/>
      <c r="Q385" s="28">
        <v>1</v>
      </c>
      <c r="R385" s="15">
        <f t="shared" si="19"/>
        <v>0.557</v>
      </c>
    </row>
    <row r="386" spans="1:18">
      <c r="A386" s="24">
        <v>382</v>
      </c>
      <c r="B386" s="24" t="s">
        <v>19</v>
      </c>
      <c r="C386" s="24" t="s">
        <v>4121</v>
      </c>
      <c r="D386" s="26" t="s">
        <v>4572</v>
      </c>
      <c r="E386" s="26" t="s">
        <v>1160</v>
      </c>
      <c r="F386" s="24" t="s">
        <v>133</v>
      </c>
      <c r="G386" s="24" t="s">
        <v>211</v>
      </c>
      <c r="H386" s="25">
        <v>2.4</v>
      </c>
      <c r="I386" s="28"/>
      <c r="J386" s="24"/>
      <c r="K386" s="28">
        <v>2</v>
      </c>
      <c r="L386" s="28"/>
      <c r="M386" s="28"/>
      <c r="N386" s="28">
        <v>8</v>
      </c>
      <c r="O386" s="28"/>
      <c r="P386" s="28"/>
      <c r="Q386" s="28"/>
      <c r="R386" s="15">
        <f t="shared" si="19"/>
        <v>0.417</v>
      </c>
    </row>
    <row r="387" spans="1:18">
      <c r="A387" s="24">
        <v>383</v>
      </c>
      <c r="B387" s="24" t="s">
        <v>19</v>
      </c>
      <c r="C387" s="24" t="s">
        <v>4121</v>
      </c>
      <c r="D387" s="26" t="s">
        <v>4573</v>
      </c>
      <c r="E387" s="26" t="s">
        <v>4487</v>
      </c>
      <c r="F387" s="24" t="s">
        <v>100</v>
      </c>
      <c r="G387" s="24" t="s">
        <v>64</v>
      </c>
      <c r="H387" s="25">
        <v>2</v>
      </c>
      <c r="I387" s="28"/>
      <c r="J387" s="24"/>
      <c r="K387" s="28">
        <v>2</v>
      </c>
      <c r="L387" s="28"/>
      <c r="M387" s="28"/>
      <c r="N387" s="28">
        <v>4</v>
      </c>
      <c r="O387" s="28"/>
      <c r="P387" s="28"/>
      <c r="Q387" s="28">
        <v>1</v>
      </c>
      <c r="R387" s="15">
        <f t="shared" si="19"/>
        <v>0.557</v>
      </c>
    </row>
    <row r="388" spans="1:18">
      <c r="A388" s="24">
        <v>384</v>
      </c>
      <c r="B388" s="24" t="s">
        <v>19</v>
      </c>
      <c r="C388" s="24" t="s">
        <v>4121</v>
      </c>
      <c r="D388" s="26" t="s">
        <v>4574</v>
      </c>
      <c r="E388" s="26" t="s">
        <v>4575</v>
      </c>
      <c r="F388" s="24" t="s">
        <v>100</v>
      </c>
      <c r="G388" s="24" t="s">
        <v>72</v>
      </c>
      <c r="H388" s="25">
        <v>1</v>
      </c>
      <c r="I388" s="28"/>
      <c r="J388" s="24"/>
      <c r="K388" s="28">
        <v>2</v>
      </c>
      <c r="L388" s="28"/>
      <c r="M388" s="28"/>
      <c r="N388" s="28">
        <v>4</v>
      </c>
      <c r="O388" s="28"/>
      <c r="P388" s="28"/>
      <c r="Q388" s="28">
        <v>1</v>
      </c>
      <c r="R388" s="15">
        <f t="shared" si="19"/>
        <v>0.557</v>
      </c>
    </row>
    <row r="389" spans="1:18">
      <c r="A389" s="24">
        <v>385</v>
      </c>
      <c r="B389" s="24" t="s">
        <v>19</v>
      </c>
      <c r="C389" s="24" t="s">
        <v>4121</v>
      </c>
      <c r="D389" s="26" t="s">
        <v>4576</v>
      </c>
      <c r="E389" s="26" t="s">
        <v>4577</v>
      </c>
      <c r="F389" s="24" t="s">
        <v>100</v>
      </c>
      <c r="G389" s="24" t="s">
        <v>263</v>
      </c>
      <c r="H389" s="25">
        <v>2.8</v>
      </c>
      <c r="I389" s="28"/>
      <c r="J389" s="24"/>
      <c r="K389" s="28">
        <v>2</v>
      </c>
      <c r="L389" s="28"/>
      <c r="M389" s="28"/>
      <c r="N389" s="28">
        <v>4</v>
      </c>
      <c r="O389" s="28"/>
      <c r="P389" s="28"/>
      <c r="Q389" s="28">
        <v>1</v>
      </c>
      <c r="R389" s="15">
        <f t="shared" si="19"/>
        <v>0.557</v>
      </c>
    </row>
    <row r="390" spans="1:18">
      <c r="A390" s="24">
        <v>386</v>
      </c>
      <c r="B390" s="24" t="s">
        <v>19</v>
      </c>
      <c r="C390" s="24" t="s">
        <v>4121</v>
      </c>
      <c r="D390" s="26" t="s">
        <v>4576</v>
      </c>
      <c r="E390" s="26" t="s">
        <v>4577</v>
      </c>
      <c r="F390" s="24" t="s">
        <v>346</v>
      </c>
      <c r="G390" s="24" t="s">
        <v>173</v>
      </c>
      <c r="H390" s="25">
        <v>0.7</v>
      </c>
      <c r="I390" s="28"/>
      <c r="J390" s="24"/>
      <c r="K390" s="28">
        <v>3</v>
      </c>
      <c r="L390" s="28"/>
      <c r="M390" s="28"/>
      <c r="N390" s="28"/>
      <c r="O390" s="28"/>
      <c r="P390" s="28"/>
      <c r="Q390" s="28"/>
      <c r="R390" s="15">
        <f t="shared" ref="R390" si="20">J390*0.4461+K390*0.1485+L390*0.15*0.004+I390*0.0145+M390*0.145+N390*0.015+O390*0.01+P390*0.16+Q390*0.2</f>
        <v>0.4455</v>
      </c>
    </row>
    <row r="391" spans="1:18">
      <c r="A391" s="24">
        <v>981</v>
      </c>
      <c r="B391" s="24" t="s">
        <v>19</v>
      </c>
      <c r="C391" s="24" t="s">
        <v>20</v>
      </c>
      <c r="D391" s="24" t="s">
        <v>4578</v>
      </c>
      <c r="E391" s="24" t="s">
        <v>4579</v>
      </c>
      <c r="F391" s="29" t="s">
        <v>1922</v>
      </c>
      <c r="G391" s="24" t="s">
        <v>803</v>
      </c>
      <c r="H391" s="30">
        <v>1.1</v>
      </c>
      <c r="I391" s="24"/>
      <c r="J391" s="24"/>
      <c r="K391" s="31">
        <v>2</v>
      </c>
      <c r="L391" s="24"/>
      <c r="M391" s="24"/>
      <c r="N391" s="31"/>
      <c r="O391" s="24"/>
      <c r="P391" s="24"/>
      <c r="Q391" s="24"/>
      <c r="R391" s="15">
        <f t="shared" ref="R391:R422" si="21">J391*0.4461+K391*0.1485+L391*0.15*0.004+I391*0.0145+M391*0.145+N391*0.015+O391*0.01+P391*0.16+Q391*0.2</f>
        <v>0.297</v>
      </c>
    </row>
    <row r="392" spans="1:18">
      <c r="A392" s="24">
        <v>1116</v>
      </c>
      <c r="B392" s="24" t="s">
        <v>19</v>
      </c>
      <c r="C392" s="24" t="s">
        <v>20</v>
      </c>
      <c r="D392" s="24" t="s">
        <v>4580</v>
      </c>
      <c r="E392" s="24" t="s">
        <v>4459</v>
      </c>
      <c r="F392" s="29" t="s">
        <v>1939</v>
      </c>
      <c r="G392" s="24" t="s">
        <v>4581</v>
      </c>
      <c r="H392" s="30">
        <v>0.4</v>
      </c>
      <c r="I392" s="24"/>
      <c r="J392" s="24"/>
      <c r="K392" s="31">
        <v>2</v>
      </c>
      <c r="L392" s="24"/>
      <c r="M392" s="24"/>
      <c r="N392" s="31"/>
      <c r="O392" s="24"/>
      <c r="P392" s="24"/>
      <c r="Q392" s="24"/>
      <c r="R392" s="15">
        <f t="shared" si="21"/>
        <v>0.297</v>
      </c>
    </row>
    <row r="393" spans="1:18">
      <c r="A393" s="24">
        <v>1117</v>
      </c>
      <c r="B393" s="24" t="s">
        <v>19</v>
      </c>
      <c r="C393" s="24" t="s">
        <v>20</v>
      </c>
      <c r="D393" s="24" t="s">
        <v>4582</v>
      </c>
      <c r="E393" s="24" t="s">
        <v>4583</v>
      </c>
      <c r="F393" s="29" t="s">
        <v>1922</v>
      </c>
      <c r="G393" s="24" t="s">
        <v>1939</v>
      </c>
      <c r="H393" s="30">
        <v>3</v>
      </c>
      <c r="I393" s="24">
        <v>60</v>
      </c>
      <c r="J393" s="24"/>
      <c r="K393" s="31">
        <v>2</v>
      </c>
      <c r="L393" s="24"/>
      <c r="M393" s="24"/>
      <c r="N393" s="31"/>
      <c r="O393" s="24"/>
      <c r="P393" s="24"/>
      <c r="Q393" s="24"/>
      <c r="R393" s="15">
        <f t="shared" si="21"/>
        <v>1.167</v>
      </c>
    </row>
    <row r="394" spans="1:18">
      <c r="A394" s="24">
        <v>1118</v>
      </c>
      <c r="B394" s="24" t="s">
        <v>19</v>
      </c>
      <c r="C394" s="24" t="s">
        <v>20</v>
      </c>
      <c r="D394" s="24" t="s">
        <v>4584</v>
      </c>
      <c r="E394" s="24" t="s">
        <v>4585</v>
      </c>
      <c r="F394" s="29" t="s">
        <v>1922</v>
      </c>
      <c r="G394" s="24" t="s">
        <v>4586</v>
      </c>
      <c r="H394" s="30">
        <v>0.5</v>
      </c>
      <c r="I394" s="24"/>
      <c r="J394" s="24"/>
      <c r="K394" s="31">
        <v>2</v>
      </c>
      <c r="L394" s="24"/>
      <c r="M394" s="24"/>
      <c r="N394" s="31"/>
      <c r="O394" s="24"/>
      <c r="P394" s="24"/>
      <c r="Q394" s="24"/>
      <c r="R394" s="15">
        <f t="shared" si="21"/>
        <v>0.297</v>
      </c>
    </row>
    <row r="395" spans="1:18">
      <c r="A395" s="24">
        <v>1119</v>
      </c>
      <c r="B395" s="24" t="s">
        <v>19</v>
      </c>
      <c r="C395" s="24" t="s">
        <v>20</v>
      </c>
      <c r="D395" s="24" t="s">
        <v>4587</v>
      </c>
      <c r="E395" s="24" t="s">
        <v>4588</v>
      </c>
      <c r="F395" s="29" t="s">
        <v>1922</v>
      </c>
      <c r="G395" s="24" t="s">
        <v>4589</v>
      </c>
      <c r="H395" s="30">
        <v>0.6</v>
      </c>
      <c r="I395" s="24"/>
      <c r="J395" s="24"/>
      <c r="K395" s="31">
        <v>2</v>
      </c>
      <c r="L395" s="24"/>
      <c r="M395" s="24"/>
      <c r="N395" s="31"/>
      <c r="O395" s="24"/>
      <c r="P395" s="24"/>
      <c r="Q395" s="24"/>
      <c r="R395" s="15">
        <f t="shared" si="21"/>
        <v>0.297</v>
      </c>
    </row>
    <row r="396" spans="1:18">
      <c r="A396" s="24">
        <v>1120</v>
      </c>
      <c r="B396" s="24" t="s">
        <v>19</v>
      </c>
      <c r="C396" s="24" t="s">
        <v>20</v>
      </c>
      <c r="D396" s="24" t="s">
        <v>4590</v>
      </c>
      <c r="E396" s="24" t="s">
        <v>4591</v>
      </c>
      <c r="F396" s="29" t="s">
        <v>1922</v>
      </c>
      <c r="G396" s="24" t="s">
        <v>4592</v>
      </c>
      <c r="H396" s="30">
        <v>1.7</v>
      </c>
      <c r="I396" s="24">
        <v>100</v>
      </c>
      <c r="J396" s="24"/>
      <c r="K396" s="31">
        <v>2</v>
      </c>
      <c r="L396" s="24"/>
      <c r="M396" s="24"/>
      <c r="N396" s="31"/>
      <c r="O396" s="24"/>
      <c r="P396" s="24"/>
      <c r="Q396" s="24"/>
      <c r="R396" s="15">
        <f t="shared" si="21"/>
        <v>1.747</v>
      </c>
    </row>
    <row r="397" spans="1:18">
      <c r="A397" s="24">
        <v>1121</v>
      </c>
      <c r="B397" s="24" t="s">
        <v>19</v>
      </c>
      <c r="C397" s="24" t="s">
        <v>20</v>
      </c>
      <c r="D397" s="24" t="s">
        <v>4593</v>
      </c>
      <c r="E397" s="24" t="s">
        <v>4594</v>
      </c>
      <c r="F397" s="29" t="s">
        <v>1922</v>
      </c>
      <c r="G397" s="24" t="s">
        <v>828</v>
      </c>
      <c r="H397" s="30">
        <v>0.4</v>
      </c>
      <c r="I397" s="24"/>
      <c r="J397" s="24"/>
      <c r="K397" s="31">
        <v>2</v>
      </c>
      <c r="L397" s="24"/>
      <c r="M397" s="24"/>
      <c r="N397" s="31"/>
      <c r="O397" s="24"/>
      <c r="P397" s="24"/>
      <c r="Q397" s="24"/>
      <c r="R397" s="15">
        <f t="shared" si="21"/>
        <v>0.297</v>
      </c>
    </row>
    <row r="398" spans="1:18">
      <c r="A398" s="24">
        <v>1122</v>
      </c>
      <c r="B398" s="24" t="s">
        <v>19</v>
      </c>
      <c r="C398" s="24" t="s">
        <v>20</v>
      </c>
      <c r="D398" s="24" t="s">
        <v>4593</v>
      </c>
      <c r="E398" s="24" t="s">
        <v>4594</v>
      </c>
      <c r="F398" s="29" t="s">
        <v>751</v>
      </c>
      <c r="G398" s="24" t="s">
        <v>4595</v>
      </c>
      <c r="H398" s="30">
        <v>1.9</v>
      </c>
      <c r="I398" s="24">
        <v>710</v>
      </c>
      <c r="J398" s="24"/>
      <c r="K398" s="31">
        <v>2</v>
      </c>
      <c r="L398" s="24"/>
      <c r="M398" s="24"/>
      <c r="N398" s="31"/>
      <c r="O398" s="24"/>
      <c r="P398" s="24"/>
      <c r="Q398" s="24"/>
      <c r="R398" s="15">
        <f t="shared" si="21"/>
        <v>10.592</v>
      </c>
    </row>
    <row r="399" spans="1:18">
      <c r="A399" s="24">
        <v>1123</v>
      </c>
      <c r="B399" s="24" t="s">
        <v>19</v>
      </c>
      <c r="C399" s="24" t="s">
        <v>20</v>
      </c>
      <c r="D399" s="24" t="s">
        <v>4596</v>
      </c>
      <c r="E399" s="24" t="s">
        <v>4597</v>
      </c>
      <c r="F399" s="29" t="s">
        <v>1922</v>
      </c>
      <c r="G399" s="24" t="s">
        <v>761</v>
      </c>
      <c r="H399" s="30">
        <v>0.3</v>
      </c>
      <c r="I399" s="24"/>
      <c r="J399" s="24"/>
      <c r="K399" s="31">
        <v>2</v>
      </c>
      <c r="L399" s="24"/>
      <c r="M399" s="24"/>
      <c r="N399" s="31"/>
      <c r="O399" s="24"/>
      <c r="P399" s="24"/>
      <c r="Q399" s="24"/>
      <c r="R399" s="15">
        <f t="shared" si="21"/>
        <v>0.297</v>
      </c>
    </row>
    <row r="400" spans="1:18">
      <c r="A400" s="24">
        <v>1124</v>
      </c>
      <c r="B400" s="24" t="s">
        <v>19</v>
      </c>
      <c r="C400" s="24" t="s">
        <v>20</v>
      </c>
      <c r="D400" s="24" t="s">
        <v>4596</v>
      </c>
      <c r="E400" s="24" t="s">
        <v>4597</v>
      </c>
      <c r="F400" s="29" t="s">
        <v>766</v>
      </c>
      <c r="G400" s="24" t="s">
        <v>801</v>
      </c>
      <c r="H400" s="30">
        <v>0.2</v>
      </c>
      <c r="I400" s="24"/>
      <c r="J400" s="24"/>
      <c r="K400" s="31">
        <v>2</v>
      </c>
      <c r="L400" s="24"/>
      <c r="M400" s="24"/>
      <c r="N400" s="31"/>
      <c r="O400" s="24"/>
      <c r="P400" s="24"/>
      <c r="Q400" s="24"/>
      <c r="R400" s="15">
        <f t="shared" si="21"/>
        <v>0.297</v>
      </c>
    </row>
    <row r="401" spans="1:18">
      <c r="A401" s="24">
        <v>1125</v>
      </c>
      <c r="B401" s="24" t="s">
        <v>19</v>
      </c>
      <c r="C401" s="24" t="s">
        <v>20</v>
      </c>
      <c r="D401" s="24" t="s">
        <v>4596</v>
      </c>
      <c r="E401" s="24" t="s">
        <v>4597</v>
      </c>
      <c r="F401" s="29" t="s">
        <v>4598</v>
      </c>
      <c r="G401" s="24" t="s">
        <v>4599</v>
      </c>
      <c r="H401" s="30">
        <v>1.4</v>
      </c>
      <c r="I401" s="24">
        <v>700</v>
      </c>
      <c r="J401" s="24"/>
      <c r="K401" s="31">
        <v>2</v>
      </c>
      <c r="L401" s="24"/>
      <c r="M401" s="24"/>
      <c r="N401" s="31"/>
      <c r="O401" s="24"/>
      <c r="P401" s="24"/>
      <c r="Q401" s="24"/>
      <c r="R401" s="15">
        <f t="shared" si="21"/>
        <v>10.447</v>
      </c>
    </row>
    <row r="402" spans="1:18">
      <c r="A402" s="24">
        <v>1126</v>
      </c>
      <c r="B402" s="24" t="s">
        <v>19</v>
      </c>
      <c r="C402" s="24" t="s">
        <v>20</v>
      </c>
      <c r="D402" s="24" t="s">
        <v>4600</v>
      </c>
      <c r="E402" s="24" t="s">
        <v>4601</v>
      </c>
      <c r="F402" s="29" t="s">
        <v>1922</v>
      </c>
      <c r="G402" s="24" t="s">
        <v>805</v>
      </c>
      <c r="H402" s="30">
        <v>0.5</v>
      </c>
      <c r="I402" s="24"/>
      <c r="J402" s="24"/>
      <c r="K402" s="31">
        <v>2</v>
      </c>
      <c r="L402" s="24"/>
      <c r="M402" s="24"/>
      <c r="N402" s="31"/>
      <c r="O402" s="24"/>
      <c r="P402" s="24"/>
      <c r="Q402" s="24"/>
      <c r="R402" s="15">
        <f t="shared" si="21"/>
        <v>0.297</v>
      </c>
    </row>
    <row r="403" spans="1:18">
      <c r="A403" s="24">
        <v>1127</v>
      </c>
      <c r="B403" s="24" t="s">
        <v>19</v>
      </c>
      <c r="C403" s="24" t="s">
        <v>20</v>
      </c>
      <c r="D403" s="24" t="s">
        <v>4600</v>
      </c>
      <c r="E403" s="24" t="s">
        <v>4601</v>
      </c>
      <c r="F403" s="29" t="s">
        <v>4602</v>
      </c>
      <c r="G403" s="24" t="s">
        <v>801</v>
      </c>
      <c r="H403" s="30">
        <v>0.2</v>
      </c>
      <c r="I403" s="24"/>
      <c r="J403" s="24"/>
      <c r="K403" s="31">
        <v>2</v>
      </c>
      <c r="L403" s="24"/>
      <c r="M403" s="24"/>
      <c r="N403" s="31"/>
      <c r="O403" s="24"/>
      <c r="P403" s="24"/>
      <c r="Q403" s="24"/>
      <c r="R403" s="15">
        <f t="shared" si="21"/>
        <v>0.297</v>
      </c>
    </row>
    <row r="404" spans="1:18">
      <c r="A404" s="24">
        <v>1128</v>
      </c>
      <c r="B404" s="24" t="s">
        <v>19</v>
      </c>
      <c r="C404" s="24" t="s">
        <v>20</v>
      </c>
      <c r="D404" s="24" t="s">
        <v>4600</v>
      </c>
      <c r="E404" s="24" t="s">
        <v>4601</v>
      </c>
      <c r="F404" s="29" t="s">
        <v>1946</v>
      </c>
      <c r="G404" s="24" t="s">
        <v>752</v>
      </c>
      <c r="H404" s="30">
        <v>0.2</v>
      </c>
      <c r="I404" s="24"/>
      <c r="J404" s="24"/>
      <c r="K404" s="31">
        <v>2</v>
      </c>
      <c r="L404" s="24"/>
      <c r="M404" s="24"/>
      <c r="N404" s="31"/>
      <c r="O404" s="24"/>
      <c r="P404" s="24"/>
      <c r="Q404" s="24"/>
      <c r="R404" s="15">
        <f t="shared" si="21"/>
        <v>0.297</v>
      </c>
    </row>
    <row r="405" spans="1:18">
      <c r="A405" s="24">
        <v>1129</v>
      </c>
      <c r="B405" s="24" t="s">
        <v>19</v>
      </c>
      <c r="C405" s="24" t="s">
        <v>20</v>
      </c>
      <c r="D405" s="24" t="s">
        <v>4603</v>
      </c>
      <c r="E405" s="24" t="s">
        <v>559</v>
      </c>
      <c r="F405" s="29" t="s">
        <v>1922</v>
      </c>
      <c r="G405" s="24" t="s">
        <v>805</v>
      </c>
      <c r="H405" s="30">
        <v>0.5</v>
      </c>
      <c r="I405" s="24"/>
      <c r="J405" s="24"/>
      <c r="K405" s="31">
        <v>2</v>
      </c>
      <c r="L405" s="24"/>
      <c r="M405" s="24"/>
      <c r="N405" s="31"/>
      <c r="O405" s="24"/>
      <c r="P405" s="24"/>
      <c r="Q405" s="24"/>
      <c r="R405" s="15">
        <f t="shared" si="21"/>
        <v>0.297</v>
      </c>
    </row>
    <row r="406" spans="1:18">
      <c r="A406" s="24">
        <v>1130</v>
      </c>
      <c r="B406" s="24" t="s">
        <v>19</v>
      </c>
      <c r="C406" s="24" t="s">
        <v>20</v>
      </c>
      <c r="D406" s="24" t="s">
        <v>4603</v>
      </c>
      <c r="E406" s="24" t="s">
        <v>559</v>
      </c>
      <c r="F406" s="29" t="s">
        <v>749</v>
      </c>
      <c r="G406" s="24" t="s">
        <v>4604</v>
      </c>
      <c r="H406" s="30">
        <v>2.3</v>
      </c>
      <c r="I406" s="24">
        <v>200</v>
      </c>
      <c r="J406" s="24"/>
      <c r="K406" s="31">
        <v>2</v>
      </c>
      <c r="L406" s="24"/>
      <c r="M406" s="24"/>
      <c r="N406" s="31"/>
      <c r="O406" s="24"/>
      <c r="P406" s="24"/>
      <c r="Q406" s="24"/>
      <c r="R406" s="15">
        <f t="shared" si="21"/>
        <v>3.197</v>
      </c>
    </row>
    <row r="407" spans="1:18">
      <c r="A407" s="24">
        <v>1131</v>
      </c>
      <c r="B407" s="24" t="s">
        <v>19</v>
      </c>
      <c r="C407" s="24" t="s">
        <v>20</v>
      </c>
      <c r="D407" s="24" t="s">
        <v>4605</v>
      </c>
      <c r="E407" s="24" t="s">
        <v>1164</v>
      </c>
      <c r="F407" s="29" t="s">
        <v>1922</v>
      </c>
      <c r="G407" s="24" t="s">
        <v>4606</v>
      </c>
      <c r="H407" s="30">
        <v>2.5</v>
      </c>
      <c r="I407" s="24">
        <v>500</v>
      </c>
      <c r="J407" s="24"/>
      <c r="K407" s="31">
        <v>2</v>
      </c>
      <c r="L407" s="24"/>
      <c r="M407" s="24"/>
      <c r="N407" s="31"/>
      <c r="O407" s="24"/>
      <c r="P407" s="24"/>
      <c r="Q407" s="24"/>
      <c r="R407" s="15">
        <f t="shared" si="21"/>
        <v>7.547</v>
      </c>
    </row>
    <row r="408" spans="1:18">
      <c r="A408" s="24">
        <v>1132</v>
      </c>
      <c r="B408" s="24" t="s">
        <v>19</v>
      </c>
      <c r="C408" s="24" t="s">
        <v>20</v>
      </c>
      <c r="D408" s="24" t="s">
        <v>4607</v>
      </c>
      <c r="E408" s="24" t="s">
        <v>4608</v>
      </c>
      <c r="F408" s="29" t="s">
        <v>1922</v>
      </c>
      <c r="G408" s="24" t="s">
        <v>4609</v>
      </c>
      <c r="H408" s="30">
        <v>2.3</v>
      </c>
      <c r="I408" s="24">
        <v>90</v>
      </c>
      <c r="J408" s="24"/>
      <c r="K408" s="31">
        <v>2</v>
      </c>
      <c r="L408" s="24"/>
      <c r="M408" s="24"/>
      <c r="N408" s="31"/>
      <c r="O408" s="24"/>
      <c r="P408" s="24"/>
      <c r="Q408" s="24"/>
      <c r="R408" s="15">
        <f t="shared" si="21"/>
        <v>1.602</v>
      </c>
    </row>
    <row r="409" spans="1:18">
      <c r="A409" s="24">
        <v>1133</v>
      </c>
      <c r="B409" s="24" t="s">
        <v>19</v>
      </c>
      <c r="C409" s="24" t="s">
        <v>20</v>
      </c>
      <c r="D409" s="24" t="s">
        <v>4610</v>
      </c>
      <c r="E409" s="24" t="s">
        <v>4611</v>
      </c>
      <c r="F409" s="29" t="s">
        <v>1922</v>
      </c>
      <c r="G409" s="24" t="s">
        <v>4612</v>
      </c>
      <c r="H409" s="30">
        <v>2.1</v>
      </c>
      <c r="I409" s="24">
        <v>260</v>
      </c>
      <c r="J409" s="24"/>
      <c r="K409" s="31">
        <v>2</v>
      </c>
      <c r="L409" s="24"/>
      <c r="M409" s="24"/>
      <c r="N409" s="31"/>
      <c r="O409" s="24"/>
      <c r="P409" s="24"/>
      <c r="Q409" s="24"/>
      <c r="R409" s="15">
        <f t="shared" si="21"/>
        <v>4.067</v>
      </c>
    </row>
    <row r="410" spans="1:18">
      <c r="A410" s="24">
        <v>1134</v>
      </c>
      <c r="B410" s="24" t="s">
        <v>19</v>
      </c>
      <c r="C410" s="24" t="s">
        <v>20</v>
      </c>
      <c r="D410" s="24" t="s">
        <v>4613</v>
      </c>
      <c r="E410" s="24" t="s">
        <v>4614</v>
      </c>
      <c r="F410" s="29" t="s">
        <v>1922</v>
      </c>
      <c r="G410" s="24" t="s">
        <v>4615</v>
      </c>
      <c r="H410" s="30">
        <v>2.1</v>
      </c>
      <c r="I410" s="24">
        <v>300</v>
      </c>
      <c r="J410" s="24"/>
      <c r="K410" s="31">
        <v>2</v>
      </c>
      <c r="L410" s="24"/>
      <c r="M410" s="24"/>
      <c r="N410" s="31"/>
      <c r="O410" s="24"/>
      <c r="P410" s="24"/>
      <c r="Q410" s="24"/>
      <c r="R410" s="15">
        <f t="shared" si="21"/>
        <v>4.647</v>
      </c>
    </row>
    <row r="411" spans="1:18">
      <c r="A411" s="24">
        <v>1135</v>
      </c>
      <c r="B411" s="24" t="s">
        <v>19</v>
      </c>
      <c r="C411" s="24" t="s">
        <v>20</v>
      </c>
      <c r="D411" s="24" t="s">
        <v>4616</v>
      </c>
      <c r="E411" s="24" t="s">
        <v>1054</v>
      </c>
      <c r="F411" s="29" t="s">
        <v>1922</v>
      </c>
      <c r="G411" s="24" t="s">
        <v>1938</v>
      </c>
      <c r="H411" s="30">
        <v>2.9</v>
      </c>
      <c r="I411" s="24">
        <v>250</v>
      </c>
      <c r="J411" s="24"/>
      <c r="K411" s="31">
        <v>2</v>
      </c>
      <c r="L411" s="24"/>
      <c r="M411" s="24"/>
      <c r="N411" s="31"/>
      <c r="O411" s="24"/>
      <c r="P411" s="24"/>
      <c r="Q411" s="24"/>
      <c r="R411" s="15">
        <f t="shared" si="21"/>
        <v>3.922</v>
      </c>
    </row>
    <row r="412" spans="1:18">
      <c r="A412" s="24">
        <v>1136</v>
      </c>
      <c r="B412" s="24" t="s">
        <v>19</v>
      </c>
      <c r="C412" s="24" t="s">
        <v>20</v>
      </c>
      <c r="D412" s="24" t="s">
        <v>4617</v>
      </c>
      <c r="E412" s="24" t="s">
        <v>179</v>
      </c>
      <c r="F412" s="29" t="s">
        <v>1922</v>
      </c>
      <c r="G412" s="24" t="s">
        <v>4618</v>
      </c>
      <c r="H412" s="30">
        <v>2.3</v>
      </c>
      <c r="I412" s="24">
        <v>150</v>
      </c>
      <c r="J412" s="24"/>
      <c r="K412" s="31">
        <v>2</v>
      </c>
      <c r="L412" s="24"/>
      <c r="M412" s="24"/>
      <c r="N412" s="31"/>
      <c r="O412" s="24"/>
      <c r="P412" s="24"/>
      <c r="Q412" s="24"/>
      <c r="R412" s="15">
        <f t="shared" si="21"/>
        <v>2.472</v>
      </c>
    </row>
    <row r="413" spans="1:18">
      <c r="A413" s="24">
        <v>1137</v>
      </c>
      <c r="B413" s="24" t="s">
        <v>19</v>
      </c>
      <c r="C413" s="24" t="s">
        <v>20</v>
      </c>
      <c r="D413" s="24" t="s">
        <v>4617</v>
      </c>
      <c r="E413" s="24" t="s">
        <v>179</v>
      </c>
      <c r="F413" s="29" t="s">
        <v>4618</v>
      </c>
      <c r="G413" s="24" t="s">
        <v>4619</v>
      </c>
      <c r="H413" s="30">
        <v>0.2</v>
      </c>
      <c r="I413" s="24"/>
      <c r="J413" s="24"/>
      <c r="K413" s="31">
        <v>2</v>
      </c>
      <c r="L413" s="24"/>
      <c r="M413" s="24"/>
      <c r="N413" s="31"/>
      <c r="O413" s="24"/>
      <c r="P413" s="24"/>
      <c r="Q413" s="24"/>
      <c r="R413" s="15">
        <f t="shared" si="21"/>
        <v>0.297</v>
      </c>
    </row>
    <row r="414" spans="1:18">
      <c r="A414" s="24">
        <v>1138</v>
      </c>
      <c r="B414" s="24" t="s">
        <v>19</v>
      </c>
      <c r="C414" s="24" t="s">
        <v>20</v>
      </c>
      <c r="D414" s="24" t="s">
        <v>4620</v>
      </c>
      <c r="E414" s="24" t="s">
        <v>4621</v>
      </c>
      <c r="F414" s="29" t="s">
        <v>1922</v>
      </c>
      <c r="G414" s="24" t="s">
        <v>4622</v>
      </c>
      <c r="H414" s="30">
        <v>1.3</v>
      </c>
      <c r="I414" s="24">
        <v>70</v>
      </c>
      <c r="J414" s="24"/>
      <c r="K414" s="31">
        <v>2</v>
      </c>
      <c r="L414" s="24"/>
      <c r="M414" s="24"/>
      <c r="N414" s="31"/>
      <c r="O414" s="24"/>
      <c r="P414" s="24"/>
      <c r="Q414" s="24"/>
      <c r="R414" s="15">
        <f t="shared" si="21"/>
        <v>1.312</v>
      </c>
    </row>
    <row r="415" spans="1:18">
      <c r="A415" s="24">
        <v>1139</v>
      </c>
      <c r="B415" s="24" t="s">
        <v>19</v>
      </c>
      <c r="C415" s="24" t="s">
        <v>20</v>
      </c>
      <c r="D415" s="24" t="s">
        <v>4623</v>
      </c>
      <c r="E415" s="24" t="s">
        <v>4624</v>
      </c>
      <c r="F415" s="29" t="s">
        <v>1922</v>
      </c>
      <c r="G415" s="24" t="s">
        <v>4625</v>
      </c>
      <c r="H415" s="30">
        <v>0.5</v>
      </c>
      <c r="I415" s="24"/>
      <c r="J415" s="24"/>
      <c r="K415" s="31">
        <v>2</v>
      </c>
      <c r="L415" s="24"/>
      <c r="M415" s="24"/>
      <c r="N415" s="31"/>
      <c r="O415" s="24"/>
      <c r="P415" s="24"/>
      <c r="Q415" s="24"/>
      <c r="R415" s="15">
        <f t="shared" si="21"/>
        <v>0.297</v>
      </c>
    </row>
    <row r="416" spans="1:18">
      <c r="A416" s="24">
        <v>1140</v>
      </c>
      <c r="B416" s="24" t="s">
        <v>19</v>
      </c>
      <c r="C416" s="24" t="s">
        <v>20</v>
      </c>
      <c r="D416" s="24" t="s">
        <v>4626</v>
      </c>
      <c r="E416" s="24" t="s">
        <v>4627</v>
      </c>
      <c r="F416" s="29" t="s">
        <v>1922</v>
      </c>
      <c r="G416" s="24" t="s">
        <v>4628</v>
      </c>
      <c r="H416" s="30">
        <v>0.5</v>
      </c>
      <c r="I416" s="24"/>
      <c r="J416" s="24"/>
      <c r="K416" s="31">
        <v>2</v>
      </c>
      <c r="L416" s="24"/>
      <c r="M416" s="24"/>
      <c r="N416" s="31"/>
      <c r="O416" s="24"/>
      <c r="P416" s="24"/>
      <c r="Q416" s="24"/>
      <c r="R416" s="15">
        <f t="shared" si="21"/>
        <v>0.297</v>
      </c>
    </row>
    <row r="417" spans="1:18">
      <c r="A417" s="24">
        <v>1141</v>
      </c>
      <c r="B417" s="24" t="s">
        <v>19</v>
      </c>
      <c r="C417" s="24" t="s">
        <v>20</v>
      </c>
      <c r="D417" s="24" t="s">
        <v>4626</v>
      </c>
      <c r="E417" s="24" t="s">
        <v>4627</v>
      </c>
      <c r="F417" s="29" t="s">
        <v>4629</v>
      </c>
      <c r="G417" s="24" t="s">
        <v>824</v>
      </c>
      <c r="H417" s="30">
        <v>0.1</v>
      </c>
      <c r="I417" s="24">
        <v>290</v>
      </c>
      <c r="J417" s="24"/>
      <c r="K417" s="31">
        <v>2</v>
      </c>
      <c r="L417" s="24"/>
      <c r="M417" s="24"/>
      <c r="N417" s="31"/>
      <c r="O417" s="24"/>
      <c r="P417" s="24"/>
      <c r="Q417" s="24"/>
      <c r="R417" s="15">
        <f t="shared" si="21"/>
        <v>4.502</v>
      </c>
    </row>
    <row r="418" spans="1:18">
      <c r="A418" s="24">
        <v>1142</v>
      </c>
      <c r="B418" s="24" t="s">
        <v>19</v>
      </c>
      <c r="C418" s="24" t="s">
        <v>20</v>
      </c>
      <c r="D418" s="24" t="s">
        <v>4630</v>
      </c>
      <c r="E418" s="24" t="s">
        <v>4631</v>
      </c>
      <c r="F418" s="29" t="s">
        <v>1922</v>
      </c>
      <c r="G418" s="24" t="s">
        <v>831</v>
      </c>
      <c r="H418" s="30">
        <v>2.3</v>
      </c>
      <c r="I418" s="24">
        <v>200</v>
      </c>
      <c r="J418" s="24"/>
      <c r="K418" s="31">
        <v>2</v>
      </c>
      <c r="L418" s="24"/>
      <c r="M418" s="24"/>
      <c r="N418" s="31"/>
      <c r="O418" s="24"/>
      <c r="P418" s="24"/>
      <c r="Q418" s="24"/>
      <c r="R418" s="15">
        <f t="shared" si="21"/>
        <v>3.197</v>
      </c>
    </row>
    <row r="419" spans="1:18">
      <c r="A419" s="24">
        <v>1143</v>
      </c>
      <c r="B419" s="24" t="s">
        <v>19</v>
      </c>
      <c r="C419" s="24" t="s">
        <v>20</v>
      </c>
      <c r="D419" s="24" t="s">
        <v>4632</v>
      </c>
      <c r="E419" s="24" t="s">
        <v>4633</v>
      </c>
      <c r="F419" s="29" t="s">
        <v>1922</v>
      </c>
      <c r="G419" s="24" t="s">
        <v>761</v>
      </c>
      <c r="H419" s="30">
        <v>0.3</v>
      </c>
      <c r="I419" s="24"/>
      <c r="J419" s="24"/>
      <c r="K419" s="31">
        <v>2</v>
      </c>
      <c r="L419" s="24"/>
      <c r="M419" s="24"/>
      <c r="N419" s="31"/>
      <c r="O419" s="24"/>
      <c r="P419" s="24"/>
      <c r="Q419" s="24"/>
      <c r="R419" s="15">
        <f t="shared" si="21"/>
        <v>0.297</v>
      </c>
    </row>
    <row r="420" spans="1:18">
      <c r="A420" s="24">
        <v>1144</v>
      </c>
      <c r="B420" s="24" t="s">
        <v>19</v>
      </c>
      <c r="C420" s="24" t="s">
        <v>20</v>
      </c>
      <c r="D420" s="24" t="s">
        <v>4582</v>
      </c>
      <c r="E420" s="24" t="s">
        <v>4583</v>
      </c>
      <c r="F420" s="29" t="s">
        <v>1939</v>
      </c>
      <c r="G420" s="24" t="s">
        <v>4634</v>
      </c>
      <c r="H420" s="30">
        <v>0.4</v>
      </c>
      <c r="I420" s="24"/>
      <c r="J420" s="24"/>
      <c r="K420" s="31">
        <v>2</v>
      </c>
      <c r="L420" s="24"/>
      <c r="M420" s="24"/>
      <c r="N420" s="31"/>
      <c r="O420" s="24"/>
      <c r="P420" s="24"/>
      <c r="Q420" s="24"/>
      <c r="R420" s="15">
        <f t="shared" si="21"/>
        <v>0.297</v>
      </c>
    </row>
    <row r="421" spans="1:18">
      <c r="A421" s="24">
        <v>1145</v>
      </c>
      <c r="B421" s="24" t="s">
        <v>19</v>
      </c>
      <c r="C421" s="24" t="s">
        <v>20</v>
      </c>
      <c r="D421" s="24" t="s">
        <v>4582</v>
      </c>
      <c r="E421" s="24" t="s">
        <v>4583</v>
      </c>
      <c r="F421" s="29" t="s">
        <v>738</v>
      </c>
      <c r="G421" s="24" t="s">
        <v>4635</v>
      </c>
      <c r="H421" s="30">
        <v>0.4</v>
      </c>
      <c r="I421" s="24"/>
      <c r="J421" s="24"/>
      <c r="K421" s="31">
        <v>2</v>
      </c>
      <c r="L421" s="24"/>
      <c r="M421" s="24"/>
      <c r="N421" s="31"/>
      <c r="O421" s="24"/>
      <c r="P421" s="24"/>
      <c r="Q421" s="24"/>
      <c r="R421" s="15">
        <f t="shared" si="21"/>
        <v>0.297</v>
      </c>
    </row>
    <row r="422" spans="1:18">
      <c r="A422" s="24">
        <v>1146</v>
      </c>
      <c r="B422" s="24" t="s">
        <v>19</v>
      </c>
      <c r="C422" s="24" t="s">
        <v>20</v>
      </c>
      <c r="D422" s="24" t="s">
        <v>4632</v>
      </c>
      <c r="E422" s="24" t="s">
        <v>4633</v>
      </c>
      <c r="F422" s="29" t="s">
        <v>801</v>
      </c>
      <c r="G422" s="24" t="s">
        <v>1924</v>
      </c>
      <c r="H422" s="30">
        <v>0.2</v>
      </c>
      <c r="I422" s="24"/>
      <c r="J422" s="24"/>
      <c r="K422" s="31">
        <v>2</v>
      </c>
      <c r="L422" s="24"/>
      <c r="M422" s="24"/>
      <c r="N422" s="31"/>
      <c r="O422" s="24"/>
      <c r="P422" s="24"/>
      <c r="Q422" s="24"/>
      <c r="R422" s="15">
        <f t="shared" si="21"/>
        <v>0.297</v>
      </c>
    </row>
    <row r="423" spans="1:18">
      <c r="A423" s="24">
        <v>1147</v>
      </c>
      <c r="B423" s="24" t="s">
        <v>19</v>
      </c>
      <c r="C423" s="24" t="s">
        <v>20</v>
      </c>
      <c r="D423" s="24" t="s">
        <v>4632</v>
      </c>
      <c r="E423" s="24" t="s">
        <v>4633</v>
      </c>
      <c r="F423" s="29" t="s">
        <v>1939</v>
      </c>
      <c r="G423" s="24" t="s">
        <v>4636</v>
      </c>
      <c r="H423" s="30">
        <v>0.5</v>
      </c>
      <c r="I423" s="24"/>
      <c r="J423" s="24"/>
      <c r="K423" s="31">
        <v>2</v>
      </c>
      <c r="L423" s="24"/>
      <c r="M423" s="24"/>
      <c r="N423" s="31"/>
      <c r="O423" s="24"/>
      <c r="P423" s="24"/>
      <c r="Q423" s="24"/>
      <c r="R423" s="15">
        <f t="shared" ref="R423:R454" si="22">J423*0.4461+K423*0.1485+L423*0.15*0.004+I423*0.0145+M423*0.145+N423*0.015+O423*0.01+P423*0.16+Q423*0.2</f>
        <v>0.297</v>
      </c>
    </row>
    <row r="424" spans="1:18">
      <c r="A424" s="24">
        <v>1148</v>
      </c>
      <c r="B424" s="24" t="s">
        <v>19</v>
      </c>
      <c r="C424" s="24" t="s">
        <v>20</v>
      </c>
      <c r="D424" s="24" t="s">
        <v>4637</v>
      </c>
      <c r="E424" s="24" t="s">
        <v>4638</v>
      </c>
      <c r="F424" s="29" t="s">
        <v>1922</v>
      </c>
      <c r="G424" s="24" t="s">
        <v>4639</v>
      </c>
      <c r="H424" s="30">
        <v>0.4</v>
      </c>
      <c r="I424" s="24"/>
      <c r="J424" s="24"/>
      <c r="K424" s="31">
        <v>2</v>
      </c>
      <c r="L424" s="24"/>
      <c r="M424" s="24"/>
      <c r="N424" s="31"/>
      <c r="O424" s="24"/>
      <c r="P424" s="24"/>
      <c r="Q424" s="24"/>
      <c r="R424" s="15">
        <f t="shared" si="22"/>
        <v>0.297</v>
      </c>
    </row>
    <row r="425" spans="1:18">
      <c r="A425" s="24">
        <v>1149</v>
      </c>
      <c r="B425" s="24" t="s">
        <v>19</v>
      </c>
      <c r="C425" s="24" t="s">
        <v>20</v>
      </c>
      <c r="D425" s="24" t="s">
        <v>4640</v>
      </c>
      <c r="E425" s="24" t="s">
        <v>4641</v>
      </c>
      <c r="F425" s="29" t="s">
        <v>1922</v>
      </c>
      <c r="G425" s="24" t="s">
        <v>4642</v>
      </c>
      <c r="H425" s="30">
        <v>0.3</v>
      </c>
      <c r="I425" s="24"/>
      <c r="J425" s="24"/>
      <c r="K425" s="31">
        <v>2</v>
      </c>
      <c r="L425" s="24"/>
      <c r="M425" s="24"/>
      <c r="N425" s="31"/>
      <c r="O425" s="24"/>
      <c r="P425" s="24"/>
      <c r="Q425" s="24"/>
      <c r="R425" s="15">
        <f t="shared" si="22"/>
        <v>0.297</v>
      </c>
    </row>
    <row r="426" spans="1:18">
      <c r="A426" s="24">
        <v>1150</v>
      </c>
      <c r="B426" s="24" t="s">
        <v>19</v>
      </c>
      <c r="C426" s="24" t="s">
        <v>20</v>
      </c>
      <c r="D426" s="24" t="s">
        <v>4640</v>
      </c>
      <c r="E426" s="24" t="s">
        <v>4641</v>
      </c>
      <c r="F426" s="29" t="s">
        <v>826</v>
      </c>
      <c r="G426" s="24" t="s">
        <v>4643</v>
      </c>
      <c r="H426" s="30">
        <v>0.6</v>
      </c>
      <c r="I426" s="24">
        <v>450</v>
      </c>
      <c r="J426" s="24"/>
      <c r="K426" s="31">
        <v>2</v>
      </c>
      <c r="L426" s="24"/>
      <c r="M426" s="24"/>
      <c r="N426" s="31"/>
      <c r="O426" s="24"/>
      <c r="P426" s="24"/>
      <c r="Q426" s="24"/>
      <c r="R426" s="15">
        <f t="shared" si="22"/>
        <v>6.822</v>
      </c>
    </row>
    <row r="427" spans="1:18">
      <c r="A427" s="24">
        <v>1151</v>
      </c>
      <c r="B427" s="24" t="s">
        <v>19</v>
      </c>
      <c r="C427" s="24" t="s">
        <v>20</v>
      </c>
      <c r="D427" s="24" t="s">
        <v>4644</v>
      </c>
      <c r="E427" s="24" t="s">
        <v>4645</v>
      </c>
      <c r="F427" s="29" t="s">
        <v>1922</v>
      </c>
      <c r="G427" s="24" t="s">
        <v>4646</v>
      </c>
      <c r="H427" s="30">
        <v>2.8</v>
      </c>
      <c r="I427" s="24">
        <v>1100</v>
      </c>
      <c r="J427" s="24"/>
      <c r="K427" s="31">
        <v>2</v>
      </c>
      <c r="L427" s="24"/>
      <c r="M427" s="24"/>
      <c r="N427" s="31"/>
      <c r="O427" s="24"/>
      <c r="P427" s="24"/>
      <c r="Q427" s="24"/>
      <c r="R427" s="15">
        <f t="shared" si="22"/>
        <v>16.247</v>
      </c>
    </row>
    <row r="428" spans="1:18">
      <c r="A428" s="24">
        <v>1152</v>
      </c>
      <c r="B428" s="24" t="s">
        <v>19</v>
      </c>
      <c r="C428" s="24" t="s">
        <v>20</v>
      </c>
      <c r="D428" s="24" t="s">
        <v>4647</v>
      </c>
      <c r="E428" s="24" t="s">
        <v>4648</v>
      </c>
      <c r="F428" s="29" t="s">
        <v>1922</v>
      </c>
      <c r="G428" s="24" t="s">
        <v>2001</v>
      </c>
      <c r="H428" s="30">
        <v>2.8</v>
      </c>
      <c r="I428" s="24">
        <v>560</v>
      </c>
      <c r="J428" s="24"/>
      <c r="K428" s="31">
        <v>2</v>
      </c>
      <c r="L428" s="24"/>
      <c r="M428" s="24"/>
      <c r="N428" s="31"/>
      <c r="O428" s="24"/>
      <c r="P428" s="24"/>
      <c r="Q428" s="24"/>
      <c r="R428" s="15">
        <f t="shared" si="22"/>
        <v>8.417</v>
      </c>
    </row>
    <row r="429" spans="1:18">
      <c r="A429" s="24">
        <v>1153</v>
      </c>
      <c r="B429" s="24" t="s">
        <v>19</v>
      </c>
      <c r="C429" s="24" t="s">
        <v>20</v>
      </c>
      <c r="D429" s="24" t="s">
        <v>4647</v>
      </c>
      <c r="E429" s="24" t="s">
        <v>4648</v>
      </c>
      <c r="F429" s="29" t="s">
        <v>2001</v>
      </c>
      <c r="G429" s="24" t="s">
        <v>4649</v>
      </c>
      <c r="H429" s="30">
        <v>0.7</v>
      </c>
      <c r="I429" s="24"/>
      <c r="J429" s="24"/>
      <c r="K429" s="31">
        <v>2</v>
      </c>
      <c r="L429" s="24"/>
      <c r="M429" s="24"/>
      <c r="N429" s="31"/>
      <c r="O429" s="24"/>
      <c r="P429" s="24"/>
      <c r="Q429" s="24"/>
      <c r="R429" s="15">
        <f t="shared" si="22"/>
        <v>0.297</v>
      </c>
    </row>
    <row r="430" spans="1:18">
      <c r="A430" s="24">
        <v>1154</v>
      </c>
      <c r="B430" s="24" t="s">
        <v>19</v>
      </c>
      <c r="C430" s="24" t="s">
        <v>20</v>
      </c>
      <c r="D430" s="24" t="s">
        <v>4650</v>
      </c>
      <c r="E430" s="24" t="s">
        <v>4651</v>
      </c>
      <c r="F430" s="29" t="s">
        <v>1922</v>
      </c>
      <c r="G430" s="24" t="s">
        <v>1926</v>
      </c>
      <c r="H430" s="30">
        <v>2.1</v>
      </c>
      <c r="I430" s="24">
        <v>200</v>
      </c>
      <c r="J430" s="24"/>
      <c r="K430" s="31">
        <v>2</v>
      </c>
      <c r="L430" s="24"/>
      <c r="M430" s="24"/>
      <c r="N430" s="31"/>
      <c r="O430" s="24"/>
      <c r="P430" s="24"/>
      <c r="Q430" s="24"/>
      <c r="R430" s="15">
        <f t="shared" si="22"/>
        <v>3.197</v>
      </c>
    </row>
    <row r="431" spans="1:18">
      <c r="A431" s="24">
        <v>1155</v>
      </c>
      <c r="B431" s="24" t="s">
        <v>19</v>
      </c>
      <c r="C431" s="24" t="s">
        <v>20</v>
      </c>
      <c r="D431" s="24" t="s">
        <v>4650</v>
      </c>
      <c r="E431" s="24" t="s">
        <v>4651</v>
      </c>
      <c r="F431" s="29" t="s">
        <v>1926</v>
      </c>
      <c r="G431" s="24" t="s">
        <v>4652</v>
      </c>
      <c r="H431" s="30">
        <v>0.3</v>
      </c>
      <c r="I431" s="24"/>
      <c r="J431" s="24"/>
      <c r="K431" s="31">
        <v>2</v>
      </c>
      <c r="L431" s="24"/>
      <c r="M431" s="24"/>
      <c r="N431" s="31"/>
      <c r="O431" s="24"/>
      <c r="P431" s="24"/>
      <c r="Q431" s="24"/>
      <c r="R431" s="15">
        <f t="shared" si="22"/>
        <v>0.297</v>
      </c>
    </row>
    <row r="432" spans="1:18">
      <c r="A432" s="24">
        <v>1156</v>
      </c>
      <c r="B432" s="24" t="s">
        <v>19</v>
      </c>
      <c r="C432" s="24" t="s">
        <v>20</v>
      </c>
      <c r="D432" s="24" t="s">
        <v>4650</v>
      </c>
      <c r="E432" s="24" t="s">
        <v>4651</v>
      </c>
      <c r="F432" s="29" t="s">
        <v>4653</v>
      </c>
      <c r="G432" s="24" t="s">
        <v>2042</v>
      </c>
      <c r="H432" s="30">
        <v>0.4</v>
      </c>
      <c r="I432" s="24"/>
      <c r="J432" s="24"/>
      <c r="K432" s="31">
        <v>2</v>
      </c>
      <c r="L432" s="24"/>
      <c r="M432" s="24"/>
      <c r="N432" s="31"/>
      <c r="O432" s="24"/>
      <c r="P432" s="24"/>
      <c r="Q432" s="24"/>
      <c r="R432" s="15">
        <f t="shared" si="22"/>
        <v>0.297</v>
      </c>
    </row>
    <row r="433" spans="1:18">
      <c r="A433" s="24">
        <v>1157</v>
      </c>
      <c r="B433" s="24" t="s">
        <v>19</v>
      </c>
      <c r="C433" s="24" t="s">
        <v>20</v>
      </c>
      <c r="D433" s="24" t="s">
        <v>4650</v>
      </c>
      <c r="E433" s="24" t="s">
        <v>4651</v>
      </c>
      <c r="F433" s="29" t="s">
        <v>4654</v>
      </c>
      <c r="G433" s="24" t="s">
        <v>4655</v>
      </c>
      <c r="H433" s="30">
        <v>0.4</v>
      </c>
      <c r="I433" s="24"/>
      <c r="J433" s="24"/>
      <c r="K433" s="31">
        <v>2</v>
      </c>
      <c r="L433" s="24"/>
      <c r="M433" s="24"/>
      <c r="N433" s="31"/>
      <c r="O433" s="24"/>
      <c r="P433" s="24"/>
      <c r="Q433" s="24"/>
      <c r="R433" s="15">
        <f t="shared" si="22"/>
        <v>0.297</v>
      </c>
    </row>
    <row r="434" spans="1:18">
      <c r="A434" s="24">
        <v>1158</v>
      </c>
      <c r="B434" s="24" t="s">
        <v>19</v>
      </c>
      <c r="C434" s="24" t="s">
        <v>20</v>
      </c>
      <c r="D434" s="24" t="s">
        <v>4656</v>
      </c>
      <c r="E434" s="24" t="s">
        <v>4657</v>
      </c>
      <c r="F434" s="29" t="s">
        <v>1922</v>
      </c>
      <c r="G434" s="24" t="s">
        <v>1946</v>
      </c>
      <c r="H434" s="30">
        <v>1.8</v>
      </c>
      <c r="I434" s="24">
        <v>750</v>
      </c>
      <c r="J434" s="24"/>
      <c r="K434" s="31">
        <v>2</v>
      </c>
      <c r="L434" s="24"/>
      <c r="M434" s="24"/>
      <c r="N434" s="31"/>
      <c r="O434" s="24"/>
      <c r="P434" s="24"/>
      <c r="Q434" s="24"/>
      <c r="R434" s="15">
        <f t="shared" si="22"/>
        <v>11.172</v>
      </c>
    </row>
    <row r="435" spans="1:18">
      <c r="A435" s="24">
        <v>1159</v>
      </c>
      <c r="B435" s="24" t="s">
        <v>19</v>
      </c>
      <c r="C435" s="24" t="s">
        <v>20</v>
      </c>
      <c r="D435" s="24" t="s">
        <v>4656</v>
      </c>
      <c r="E435" s="24" t="s">
        <v>4657</v>
      </c>
      <c r="F435" s="29" t="s">
        <v>1946</v>
      </c>
      <c r="G435" s="24" t="s">
        <v>1926</v>
      </c>
      <c r="H435" s="30">
        <v>0.3</v>
      </c>
      <c r="I435" s="24"/>
      <c r="J435" s="24"/>
      <c r="K435" s="31">
        <v>2</v>
      </c>
      <c r="L435" s="24"/>
      <c r="M435" s="24"/>
      <c r="N435" s="31"/>
      <c r="O435" s="24"/>
      <c r="P435" s="24"/>
      <c r="Q435" s="24"/>
      <c r="R435" s="15">
        <f t="shared" si="22"/>
        <v>0.297</v>
      </c>
    </row>
    <row r="436" spans="1:18">
      <c r="A436" s="24">
        <v>1160</v>
      </c>
      <c r="B436" s="24" t="s">
        <v>19</v>
      </c>
      <c r="C436" s="24" t="s">
        <v>20</v>
      </c>
      <c r="D436" s="24" t="s">
        <v>4658</v>
      </c>
      <c r="E436" s="24" t="s">
        <v>4659</v>
      </c>
      <c r="F436" s="29" t="s">
        <v>1922</v>
      </c>
      <c r="G436" s="24" t="s">
        <v>1946</v>
      </c>
      <c r="H436" s="30">
        <v>1.8</v>
      </c>
      <c r="I436" s="24">
        <v>220</v>
      </c>
      <c r="J436" s="24"/>
      <c r="K436" s="31">
        <v>2</v>
      </c>
      <c r="L436" s="24"/>
      <c r="M436" s="24"/>
      <c r="N436" s="31"/>
      <c r="O436" s="24"/>
      <c r="P436" s="24"/>
      <c r="Q436" s="24"/>
      <c r="R436" s="15">
        <f t="shared" si="22"/>
        <v>3.487</v>
      </c>
    </row>
    <row r="437" spans="1:18">
      <c r="A437" s="24">
        <v>1161</v>
      </c>
      <c r="B437" s="24" t="s">
        <v>19</v>
      </c>
      <c r="C437" s="24" t="s">
        <v>20</v>
      </c>
      <c r="D437" s="24" t="s">
        <v>4658</v>
      </c>
      <c r="E437" s="24" t="s">
        <v>4659</v>
      </c>
      <c r="F437" s="29" t="s">
        <v>1946</v>
      </c>
      <c r="G437" s="24" t="s">
        <v>752</v>
      </c>
      <c r="H437" s="30">
        <v>0.2</v>
      </c>
      <c r="I437" s="24"/>
      <c r="J437" s="24"/>
      <c r="K437" s="31">
        <v>2</v>
      </c>
      <c r="L437" s="24"/>
      <c r="M437" s="24"/>
      <c r="N437" s="31"/>
      <c r="O437" s="24"/>
      <c r="P437" s="24"/>
      <c r="Q437" s="24"/>
      <c r="R437" s="15">
        <f t="shared" si="22"/>
        <v>0.297</v>
      </c>
    </row>
    <row r="438" spans="1:18">
      <c r="A438" s="24">
        <v>1162</v>
      </c>
      <c r="B438" s="24" t="s">
        <v>19</v>
      </c>
      <c r="C438" s="24" t="s">
        <v>20</v>
      </c>
      <c r="D438" s="24" t="s">
        <v>4660</v>
      </c>
      <c r="E438" s="24" t="s">
        <v>4661</v>
      </c>
      <c r="F438" s="29" t="s">
        <v>1922</v>
      </c>
      <c r="G438" s="24" t="s">
        <v>4662</v>
      </c>
      <c r="H438" s="30">
        <v>2</v>
      </c>
      <c r="I438" s="24">
        <v>450</v>
      </c>
      <c r="J438" s="24"/>
      <c r="K438" s="31">
        <v>2</v>
      </c>
      <c r="L438" s="24"/>
      <c r="M438" s="24"/>
      <c r="N438" s="31"/>
      <c r="O438" s="24"/>
      <c r="P438" s="24"/>
      <c r="Q438" s="24"/>
      <c r="R438" s="15">
        <f t="shared" si="22"/>
        <v>6.822</v>
      </c>
    </row>
    <row r="439" spans="1:18">
      <c r="A439" s="24">
        <v>1163</v>
      </c>
      <c r="B439" s="24" t="s">
        <v>19</v>
      </c>
      <c r="C439" s="24" t="s">
        <v>20</v>
      </c>
      <c r="D439" s="24" t="s">
        <v>4663</v>
      </c>
      <c r="E439" s="24" t="s">
        <v>4664</v>
      </c>
      <c r="F439" s="29" t="s">
        <v>1922</v>
      </c>
      <c r="G439" s="24" t="s">
        <v>4665</v>
      </c>
      <c r="H439" s="30">
        <v>1.3</v>
      </c>
      <c r="I439" s="24">
        <v>250</v>
      </c>
      <c r="J439" s="24"/>
      <c r="K439" s="31">
        <v>2</v>
      </c>
      <c r="L439" s="24"/>
      <c r="M439" s="24"/>
      <c r="N439" s="31"/>
      <c r="O439" s="24"/>
      <c r="P439" s="24"/>
      <c r="Q439" s="24"/>
      <c r="R439" s="15">
        <f t="shared" si="22"/>
        <v>3.922</v>
      </c>
    </row>
    <row r="440" spans="1:18">
      <c r="A440" s="24">
        <v>1164</v>
      </c>
      <c r="B440" s="24" t="s">
        <v>19</v>
      </c>
      <c r="C440" s="24" t="s">
        <v>20</v>
      </c>
      <c r="D440" s="24" t="s">
        <v>4666</v>
      </c>
      <c r="E440" s="24" t="s">
        <v>4667</v>
      </c>
      <c r="F440" s="29" t="s">
        <v>1922</v>
      </c>
      <c r="G440" s="24" t="s">
        <v>4668</v>
      </c>
      <c r="H440" s="30">
        <v>2.5</v>
      </c>
      <c r="I440" s="24">
        <v>600</v>
      </c>
      <c r="J440" s="24"/>
      <c r="K440" s="31">
        <v>2</v>
      </c>
      <c r="L440" s="24"/>
      <c r="M440" s="24"/>
      <c r="N440" s="31"/>
      <c r="O440" s="24"/>
      <c r="P440" s="24"/>
      <c r="Q440" s="24"/>
      <c r="R440" s="15">
        <f t="shared" si="22"/>
        <v>8.997</v>
      </c>
    </row>
    <row r="441" spans="1:18">
      <c r="A441" s="24">
        <v>1165</v>
      </c>
      <c r="B441" s="24" t="s">
        <v>19</v>
      </c>
      <c r="C441" s="24" t="s">
        <v>20</v>
      </c>
      <c r="D441" s="24" t="s">
        <v>4669</v>
      </c>
      <c r="E441" s="24" t="s">
        <v>4670</v>
      </c>
      <c r="F441" s="29" t="s">
        <v>1922</v>
      </c>
      <c r="G441" s="24" t="s">
        <v>1939</v>
      </c>
      <c r="H441" s="30">
        <v>3</v>
      </c>
      <c r="I441" s="24">
        <v>500</v>
      </c>
      <c r="J441" s="24"/>
      <c r="K441" s="31">
        <v>2</v>
      </c>
      <c r="L441" s="24"/>
      <c r="M441" s="24"/>
      <c r="N441" s="31"/>
      <c r="O441" s="24"/>
      <c r="P441" s="24"/>
      <c r="Q441" s="24"/>
      <c r="R441" s="15">
        <f t="shared" si="22"/>
        <v>7.547</v>
      </c>
    </row>
    <row r="442" spans="1:18">
      <c r="A442" s="24">
        <v>1166</v>
      </c>
      <c r="B442" s="24" t="s">
        <v>19</v>
      </c>
      <c r="C442" s="24" t="s">
        <v>20</v>
      </c>
      <c r="D442" s="24" t="s">
        <v>4637</v>
      </c>
      <c r="E442" s="24" t="s">
        <v>4638</v>
      </c>
      <c r="F442" s="29" t="s">
        <v>1939</v>
      </c>
      <c r="G442" s="24" t="s">
        <v>821</v>
      </c>
      <c r="H442" s="30">
        <v>0.2</v>
      </c>
      <c r="I442" s="24"/>
      <c r="J442" s="24"/>
      <c r="K442" s="31">
        <v>2</v>
      </c>
      <c r="L442" s="24"/>
      <c r="M442" s="24"/>
      <c r="N442" s="31"/>
      <c r="O442" s="24"/>
      <c r="P442" s="24"/>
      <c r="Q442" s="24"/>
      <c r="R442" s="15">
        <f t="shared" si="22"/>
        <v>0.297</v>
      </c>
    </row>
    <row r="443" spans="1:18">
      <c r="A443" s="24">
        <v>1167</v>
      </c>
      <c r="B443" s="24" t="s">
        <v>19</v>
      </c>
      <c r="C443" s="24" t="s">
        <v>20</v>
      </c>
      <c r="D443" s="24" t="s">
        <v>4671</v>
      </c>
      <c r="E443" s="24" t="s">
        <v>4672</v>
      </c>
      <c r="F443" s="29" t="s">
        <v>1922</v>
      </c>
      <c r="G443" s="24" t="s">
        <v>1939</v>
      </c>
      <c r="H443" s="30">
        <v>3</v>
      </c>
      <c r="I443" s="24">
        <v>250</v>
      </c>
      <c r="J443" s="24"/>
      <c r="K443" s="31">
        <v>2</v>
      </c>
      <c r="L443" s="24"/>
      <c r="M443" s="24"/>
      <c r="N443" s="31"/>
      <c r="O443" s="24"/>
      <c r="P443" s="24"/>
      <c r="Q443" s="24"/>
      <c r="R443" s="15">
        <f t="shared" si="22"/>
        <v>3.922</v>
      </c>
    </row>
    <row r="444" spans="1:18">
      <c r="A444" s="24">
        <v>1168</v>
      </c>
      <c r="B444" s="24" t="s">
        <v>19</v>
      </c>
      <c r="C444" s="24" t="s">
        <v>20</v>
      </c>
      <c r="D444" s="24" t="s">
        <v>4671</v>
      </c>
      <c r="E444" s="24" t="s">
        <v>4672</v>
      </c>
      <c r="F444" s="29" t="s">
        <v>1939</v>
      </c>
      <c r="G444" s="24" t="s">
        <v>833</v>
      </c>
      <c r="H444" s="30">
        <v>0.3</v>
      </c>
      <c r="I444" s="24"/>
      <c r="J444" s="24"/>
      <c r="K444" s="31">
        <v>2</v>
      </c>
      <c r="L444" s="24"/>
      <c r="M444" s="24"/>
      <c r="N444" s="31"/>
      <c r="O444" s="24"/>
      <c r="P444" s="24"/>
      <c r="Q444" s="24"/>
      <c r="R444" s="15">
        <f t="shared" si="22"/>
        <v>0.297</v>
      </c>
    </row>
    <row r="445" spans="1:18">
      <c r="A445" s="24">
        <v>1169</v>
      </c>
      <c r="B445" s="24" t="s">
        <v>19</v>
      </c>
      <c r="C445" s="24" t="s">
        <v>20</v>
      </c>
      <c r="D445" s="24" t="s">
        <v>4671</v>
      </c>
      <c r="E445" s="24" t="s">
        <v>4672</v>
      </c>
      <c r="F445" s="29" t="s">
        <v>4673</v>
      </c>
      <c r="G445" s="24" t="s">
        <v>4674</v>
      </c>
      <c r="H445" s="30">
        <v>3</v>
      </c>
      <c r="I445" s="24">
        <v>630</v>
      </c>
      <c r="J445" s="24"/>
      <c r="K445" s="31">
        <v>2</v>
      </c>
      <c r="L445" s="24"/>
      <c r="M445" s="24"/>
      <c r="N445" s="31"/>
      <c r="O445" s="24"/>
      <c r="P445" s="24"/>
      <c r="Q445" s="24"/>
      <c r="R445" s="15">
        <f t="shared" si="22"/>
        <v>9.432</v>
      </c>
    </row>
    <row r="446" spans="1:18">
      <c r="A446" s="24">
        <v>1170</v>
      </c>
      <c r="B446" s="24" t="s">
        <v>19</v>
      </c>
      <c r="C446" s="24" t="s">
        <v>20</v>
      </c>
      <c r="D446" s="24" t="s">
        <v>4675</v>
      </c>
      <c r="E446" s="24" t="s">
        <v>4676</v>
      </c>
      <c r="F446" s="29" t="s">
        <v>1922</v>
      </c>
      <c r="G446" s="24" t="s">
        <v>828</v>
      </c>
      <c r="H446" s="30">
        <v>0.4</v>
      </c>
      <c r="I446" s="24"/>
      <c r="J446" s="24"/>
      <c r="K446" s="31">
        <v>2</v>
      </c>
      <c r="L446" s="24"/>
      <c r="M446" s="24"/>
      <c r="N446" s="31"/>
      <c r="O446" s="24"/>
      <c r="P446" s="24"/>
      <c r="Q446" s="24"/>
      <c r="R446" s="15">
        <f t="shared" si="22"/>
        <v>0.297</v>
      </c>
    </row>
    <row r="447" spans="1:18">
      <c r="A447" s="24">
        <v>1171</v>
      </c>
      <c r="B447" s="24" t="s">
        <v>19</v>
      </c>
      <c r="C447" s="24" t="s">
        <v>20</v>
      </c>
      <c r="D447" s="24" t="s">
        <v>4675</v>
      </c>
      <c r="E447" s="24" t="s">
        <v>3367</v>
      </c>
      <c r="F447" s="29" t="s">
        <v>4677</v>
      </c>
      <c r="G447" s="24" t="s">
        <v>4678</v>
      </c>
      <c r="H447" s="30">
        <v>1.6</v>
      </c>
      <c r="I447" s="24">
        <v>250</v>
      </c>
      <c r="J447" s="24"/>
      <c r="K447" s="31">
        <v>2</v>
      </c>
      <c r="L447" s="24"/>
      <c r="M447" s="24"/>
      <c r="N447" s="31"/>
      <c r="O447" s="24"/>
      <c r="P447" s="24"/>
      <c r="Q447" s="24"/>
      <c r="R447" s="15">
        <f t="shared" si="22"/>
        <v>3.922</v>
      </c>
    </row>
    <row r="448" spans="1:18">
      <c r="A448" s="24">
        <v>1172</v>
      </c>
      <c r="B448" s="24" t="s">
        <v>19</v>
      </c>
      <c r="C448" s="24" t="s">
        <v>20</v>
      </c>
      <c r="D448" s="24" t="s">
        <v>4675</v>
      </c>
      <c r="E448" s="24" t="s">
        <v>3367</v>
      </c>
      <c r="F448" s="29" t="s">
        <v>4678</v>
      </c>
      <c r="G448" s="24" t="s">
        <v>4679</v>
      </c>
      <c r="H448" s="30">
        <v>0.3</v>
      </c>
      <c r="I448" s="24"/>
      <c r="J448" s="24"/>
      <c r="K448" s="31">
        <v>2</v>
      </c>
      <c r="L448" s="24"/>
      <c r="M448" s="24"/>
      <c r="N448" s="31"/>
      <c r="O448" s="24"/>
      <c r="P448" s="24"/>
      <c r="Q448" s="24"/>
      <c r="R448" s="15">
        <f t="shared" si="22"/>
        <v>0.297</v>
      </c>
    </row>
    <row r="449" spans="1:18">
      <c r="A449" s="24">
        <v>1173</v>
      </c>
      <c r="B449" s="24" t="s">
        <v>19</v>
      </c>
      <c r="C449" s="24" t="s">
        <v>20</v>
      </c>
      <c r="D449" s="24" t="s">
        <v>4680</v>
      </c>
      <c r="E449" s="24" t="s">
        <v>4681</v>
      </c>
      <c r="F449" s="29" t="s">
        <v>1922</v>
      </c>
      <c r="G449" s="24" t="s">
        <v>4682</v>
      </c>
      <c r="H449" s="30">
        <v>0.6</v>
      </c>
      <c r="I449" s="24"/>
      <c r="J449" s="24"/>
      <c r="K449" s="31">
        <v>2</v>
      </c>
      <c r="L449" s="24"/>
      <c r="M449" s="24"/>
      <c r="N449" s="31"/>
      <c r="O449" s="24"/>
      <c r="P449" s="24"/>
      <c r="Q449" s="24"/>
      <c r="R449" s="15">
        <f t="shared" si="22"/>
        <v>0.297</v>
      </c>
    </row>
    <row r="450" spans="1:18">
      <c r="A450" s="24">
        <v>1174</v>
      </c>
      <c r="B450" s="24" t="s">
        <v>19</v>
      </c>
      <c r="C450" s="24" t="s">
        <v>20</v>
      </c>
      <c r="D450" s="24" t="s">
        <v>4671</v>
      </c>
      <c r="E450" s="24" t="s">
        <v>4672</v>
      </c>
      <c r="F450" s="29" t="s">
        <v>4674</v>
      </c>
      <c r="G450" s="24" t="s">
        <v>4683</v>
      </c>
      <c r="H450" s="30">
        <v>0.5</v>
      </c>
      <c r="I450" s="24"/>
      <c r="J450" s="24"/>
      <c r="K450" s="31">
        <v>2</v>
      </c>
      <c r="L450" s="24"/>
      <c r="M450" s="24"/>
      <c r="N450" s="31"/>
      <c r="O450" s="24"/>
      <c r="P450" s="24"/>
      <c r="Q450" s="24"/>
      <c r="R450" s="15">
        <f t="shared" si="22"/>
        <v>0.297</v>
      </c>
    </row>
    <row r="451" spans="1:18">
      <c r="A451" s="24">
        <v>1175</v>
      </c>
      <c r="B451" s="24" t="s">
        <v>19</v>
      </c>
      <c r="C451" s="24" t="s">
        <v>20</v>
      </c>
      <c r="D451" s="24" t="s">
        <v>4684</v>
      </c>
      <c r="E451" s="24" t="s">
        <v>4685</v>
      </c>
      <c r="F451" s="29" t="s">
        <v>1922</v>
      </c>
      <c r="G451" s="24" t="s">
        <v>4686</v>
      </c>
      <c r="H451" s="30">
        <v>0.5</v>
      </c>
      <c r="I451" s="24">
        <v>1550</v>
      </c>
      <c r="J451" s="24"/>
      <c r="K451" s="31">
        <v>2</v>
      </c>
      <c r="L451" s="24"/>
      <c r="M451" s="24"/>
      <c r="N451" s="31"/>
      <c r="O451" s="24"/>
      <c r="P451" s="24"/>
      <c r="Q451" s="24"/>
      <c r="R451" s="15">
        <f t="shared" si="22"/>
        <v>22.772</v>
      </c>
    </row>
    <row r="452" spans="1:18">
      <c r="A452" s="24">
        <v>1176</v>
      </c>
      <c r="B452" s="24" t="s">
        <v>19</v>
      </c>
      <c r="C452" s="24" t="s">
        <v>20</v>
      </c>
      <c r="D452" s="24" t="s">
        <v>4687</v>
      </c>
      <c r="E452" s="24" t="s">
        <v>4688</v>
      </c>
      <c r="F452" s="29" t="s">
        <v>1922</v>
      </c>
      <c r="G452" s="24" t="s">
        <v>4689</v>
      </c>
      <c r="H452" s="30">
        <v>0.4</v>
      </c>
      <c r="I452" s="24"/>
      <c r="J452" s="24"/>
      <c r="K452" s="31">
        <v>2</v>
      </c>
      <c r="L452" s="24"/>
      <c r="M452" s="24"/>
      <c r="N452" s="31"/>
      <c r="O452" s="24"/>
      <c r="P452" s="24"/>
      <c r="Q452" s="24"/>
      <c r="R452" s="15">
        <f t="shared" si="22"/>
        <v>0.297</v>
      </c>
    </row>
    <row r="453" spans="1:18">
      <c r="A453" s="24">
        <v>1177</v>
      </c>
      <c r="B453" s="24" t="s">
        <v>19</v>
      </c>
      <c r="C453" s="24" t="s">
        <v>20</v>
      </c>
      <c r="D453" s="24" t="s">
        <v>4687</v>
      </c>
      <c r="E453" s="24" t="s">
        <v>4688</v>
      </c>
      <c r="F453" s="29" t="s">
        <v>4690</v>
      </c>
      <c r="G453" s="24" t="s">
        <v>4691</v>
      </c>
      <c r="H453" s="30">
        <v>0.2</v>
      </c>
      <c r="I453" s="24"/>
      <c r="J453" s="24"/>
      <c r="K453" s="31">
        <v>2</v>
      </c>
      <c r="L453" s="24"/>
      <c r="M453" s="24"/>
      <c r="N453" s="31"/>
      <c r="O453" s="24"/>
      <c r="P453" s="24"/>
      <c r="Q453" s="24"/>
      <c r="R453" s="15">
        <f t="shared" si="22"/>
        <v>0.297</v>
      </c>
    </row>
    <row r="454" spans="1:18">
      <c r="A454" s="24">
        <v>1178</v>
      </c>
      <c r="B454" s="24" t="s">
        <v>19</v>
      </c>
      <c r="C454" s="24" t="s">
        <v>20</v>
      </c>
      <c r="D454" s="24" t="s">
        <v>4687</v>
      </c>
      <c r="E454" s="24" t="s">
        <v>4688</v>
      </c>
      <c r="F454" s="29" t="s">
        <v>4692</v>
      </c>
      <c r="G454" s="24" t="s">
        <v>4693</v>
      </c>
      <c r="H454" s="30">
        <v>0.2</v>
      </c>
      <c r="I454" s="24">
        <v>930</v>
      </c>
      <c r="J454" s="24"/>
      <c r="K454" s="31">
        <v>2</v>
      </c>
      <c r="L454" s="24"/>
      <c r="M454" s="24"/>
      <c r="N454" s="31"/>
      <c r="O454" s="24"/>
      <c r="P454" s="24"/>
      <c r="Q454" s="24"/>
      <c r="R454" s="15">
        <f t="shared" ref="R454" si="23">J454*0.4461+K454*0.1485+L454*0.15*0.004+I454*0.0145+M454*0.145+N454*0.015+O454*0.01+P454*0.16+Q454*0.2</f>
        <v>13.782</v>
      </c>
    </row>
    <row r="455" spans="1:18">
      <c r="A455" s="24">
        <v>1179</v>
      </c>
      <c r="B455" s="24" t="s">
        <v>19</v>
      </c>
      <c r="C455" s="24" t="s">
        <v>20</v>
      </c>
      <c r="D455" s="24" t="s">
        <v>4687</v>
      </c>
      <c r="E455" s="24" t="s">
        <v>4688</v>
      </c>
      <c r="F455" s="29" t="s">
        <v>738</v>
      </c>
      <c r="G455" s="24" t="s">
        <v>739</v>
      </c>
      <c r="H455" s="30">
        <v>0.2</v>
      </c>
      <c r="I455" s="24"/>
      <c r="J455" s="24"/>
      <c r="K455" s="31">
        <v>2</v>
      </c>
      <c r="L455" s="24"/>
      <c r="M455" s="24"/>
      <c r="N455" s="31"/>
      <c r="O455" s="24"/>
      <c r="P455" s="24"/>
      <c r="Q455" s="24"/>
      <c r="R455" s="15">
        <f t="shared" ref="R455:R486" si="24">J455*0.4461+K455*0.1485+L455*0.15*0.004+I455*0.0145+M455*0.145+N455*0.015+O455*0.01+P455*0.16+Q455*0.2</f>
        <v>0.297</v>
      </c>
    </row>
    <row r="456" spans="1:18">
      <c r="A456" s="24">
        <v>1180</v>
      </c>
      <c r="B456" s="24" t="s">
        <v>19</v>
      </c>
      <c r="C456" s="24" t="s">
        <v>20</v>
      </c>
      <c r="D456" s="24" t="s">
        <v>4687</v>
      </c>
      <c r="E456" s="24" t="s">
        <v>4688</v>
      </c>
      <c r="F456" s="29" t="s">
        <v>4694</v>
      </c>
      <c r="G456" s="24" t="s">
        <v>4695</v>
      </c>
      <c r="H456" s="30">
        <v>0.3</v>
      </c>
      <c r="I456" s="24"/>
      <c r="J456" s="24"/>
      <c r="K456" s="31">
        <v>2</v>
      </c>
      <c r="L456" s="24"/>
      <c r="M456" s="24"/>
      <c r="N456" s="31"/>
      <c r="O456" s="24"/>
      <c r="P456" s="24"/>
      <c r="Q456" s="24"/>
      <c r="R456" s="15">
        <f t="shared" si="24"/>
        <v>0.297</v>
      </c>
    </row>
    <row r="457" spans="1:18">
      <c r="A457" s="24">
        <v>1181</v>
      </c>
      <c r="B457" s="24" t="s">
        <v>19</v>
      </c>
      <c r="C457" s="24" t="s">
        <v>20</v>
      </c>
      <c r="D457" s="24" t="s">
        <v>4696</v>
      </c>
      <c r="E457" s="24" t="s">
        <v>4697</v>
      </c>
      <c r="F457" s="29" t="s">
        <v>1922</v>
      </c>
      <c r="G457" s="24" t="s">
        <v>761</v>
      </c>
      <c r="H457" s="30">
        <v>0.3</v>
      </c>
      <c r="I457" s="24"/>
      <c r="J457" s="24"/>
      <c r="K457" s="31">
        <v>2</v>
      </c>
      <c r="L457" s="24"/>
      <c r="M457" s="24"/>
      <c r="N457" s="31"/>
      <c r="O457" s="24"/>
      <c r="P457" s="24"/>
      <c r="Q457" s="24"/>
      <c r="R457" s="15">
        <f t="shared" si="24"/>
        <v>0.297</v>
      </c>
    </row>
    <row r="458" spans="1:18">
      <c r="A458" s="24">
        <v>1182</v>
      </c>
      <c r="B458" s="24" t="s">
        <v>19</v>
      </c>
      <c r="C458" s="24" t="s">
        <v>20</v>
      </c>
      <c r="D458" s="24" t="s">
        <v>4696</v>
      </c>
      <c r="E458" s="24" t="s">
        <v>4697</v>
      </c>
      <c r="F458" s="29" t="s">
        <v>801</v>
      </c>
      <c r="G458" s="24" t="s">
        <v>4698</v>
      </c>
      <c r="H458" s="30">
        <v>0.1</v>
      </c>
      <c r="I458" s="24"/>
      <c r="J458" s="24"/>
      <c r="K458" s="31">
        <v>2</v>
      </c>
      <c r="L458" s="24"/>
      <c r="M458" s="24"/>
      <c r="N458" s="31"/>
      <c r="O458" s="24"/>
      <c r="P458" s="24"/>
      <c r="Q458" s="24"/>
      <c r="R458" s="15">
        <f t="shared" si="24"/>
        <v>0.297</v>
      </c>
    </row>
    <row r="459" spans="1:18">
      <c r="A459" s="24">
        <v>1183</v>
      </c>
      <c r="B459" s="24" t="s">
        <v>19</v>
      </c>
      <c r="C459" s="24" t="s">
        <v>20</v>
      </c>
      <c r="D459" s="24" t="s">
        <v>4696</v>
      </c>
      <c r="E459" s="24" t="s">
        <v>4697</v>
      </c>
      <c r="F459" s="29" t="s">
        <v>4698</v>
      </c>
      <c r="G459" s="24" t="s">
        <v>4699</v>
      </c>
      <c r="H459" s="30">
        <v>0.9</v>
      </c>
      <c r="I459" s="24"/>
      <c r="J459" s="24"/>
      <c r="K459" s="31">
        <v>2</v>
      </c>
      <c r="L459" s="24"/>
      <c r="M459" s="24"/>
      <c r="N459" s="31"/>
      <c r="O459" s="24"/>
      <c r="P459" s="24"/>
      <c r="Q459" s="24"/>
      <c r="R459" s="15">
        <f t="shared" si="24"/>
        <v>0.297</v>
      </c>
    </row>
    <row r="460" spans="1:18">
      <c r="A460" s="24">
        <v>1184</v>
      </c>
      <c r="B460" s="24" t="s">
        <v>19</v>
      </c>
      <c r="C460" s="24" t="s">
        <v>20</v>
      </c>
      <c r="D460" s="24" t="s">
        <v>4696</v>
      </c>
      <c r="E460" s="24" t="s">
        <v>4697</v>
      </c>
      <c r="F460" s="29" t="s">
        <v>4699</v>
      </c>
      <c r="G460" s="24" t="s">
        <v>1926</v>
      </c>
      <c r="H460" s="30">
        <v>0.1</v>
      </c>
      <c r="I460" s="24"/>
      <c r="J460" s="24"/>
      <c r="K460" s="31">
        <v>2</v>
      </c>
      <c r="L460" s="24"/>
      <c r="M460" s="24"/>
      <c r="N460" s="31"/>
      <c r="O460" s="24"/>
      <c r="P460" s="24"/>
      <c r="Q460" s="24"/>
      <c r="R460" s="15">
        <f t="shared" si="24"/>
        <v>0.297</v>
      </c>
    </row>
    <row r="461" spans="1:18">
      <c r="A461" s="24">
        <v>1185</v>
      </c>
      <c r="B461" s="24" t="s">
        <v>19</v>
      </c>
      <c r="C461" s="24" t="s">
        <v>20</v>
      </c>
      <c r="D461" s="24" t="s">
        <v>4696</v>
      </c>
      <c r="E461" s="24" t="s">
        <v>4697</v>
      </c>
      <c r="F461" s="29" t="s">
        <v>1926</v>
      </c>
      <c r="G461" s="24" t="s">
        <v>4700</v>
      </c>
      <c r="H461" s="30">
        <v>0.1</v>
      </c>
      <c r="I461" s="24"/>
      <c r="J461" s="24"/>
      <c r="K461" s="31">
        <v>2</v>
      </c>
      <c r="L461" s="24"/>
      <c r="M461" s="24"/>
      <c r="N461" s="31"/>
      <c r="O461" s="24"/>
      <c r="P461" s="24"/>
      <c r="Q461" s="24"/>
      <c r="R461" s="15">
        <f t="shared" si="24"/>
        <v>0.297</v>
      </c>
    </row>
    <row r="462" spans="1:18">
      <c r="A462" s="24">
        <v>1186</v>
      </c>
      <c r="B462" s="24" t="s">
        <v>19</v>
      </c>
      <c r="C462" s="24" t="s">
        <v>20</v>
      </c>
      <c r="D462" s="24" t="s">
        <v>4696</v>
      </c>
      <c r="E462" s="24" t="s">
        <v>4697</v>
      </c>
      <c r="F462" s="29" t="s">
        <v>4700</v>
      </c>
      <c r="G462" s="24" t="s">
        <v>4701</v>
      </c>
      <c r="H462" s="30">
        <v>0.3</v>
      </c>
      <c r="I462" s="24"/>
      <c r="J462" s="24"/>
      <c r="K462" s="31">
        <v>2</v>
      </c>
      <c r="L462" s="24"/>
      <c r="M462" s="24"/>
      <c r="N462" s="31"/>
      <c r="O462" s="24"/>
      <c r="P462" s="24"/>
      <c r="Q462" s="24"/>
      <c r="R462" s="15">
        <f t="shared" si="24"/>
        <v>0.297</v>
      </c>
    </row>
    <row r="463" spans="1:18">
      <c r="A463" s="24">
        <v>1187</v>
      </c>
      <c r="B463" s="24" t="s">
        <v>19</v>
      </c>
      <c r="C463" s="24" t="s">
        <v>20</v>
      </c>
      <c r="D463" s="24" t="s">
        <v>4702</v>
      </c>
      <c r="E463" s="24" t="s">
        <v>4703</v>
      </c>
      <c r="F463" s="29" t="s">
        <v>1922</v>
      </c>
      <c r="G463" s="24" t="s">
        <v>805</v>
      </c>
      <c r="H463" s="30">
        <v>0.5</v>
      </c>
      <c r="I463" s="24"/>
      <c r="J463" s="24"/>
      <c r="K463" s="31">
        <v>2</v>
      </c>
      <c r="L463" s="24"/>
      <c r="M463" s="24"/>
      <c r="N463" s="31"/>
      <c r="O463" s="24"/>
      <c r="P463" s="24"/>
      <c r="Q463" s="24"/>
      <c r="R463" s="15">
        <f t="shared" si="24"/>
        <v>0.297</v>
      </c>
    </row>
    <row r="464" spans="1:18">
      <c r="A464" s="24">
        <v>1188</v>
      </c>
      <c r="B464" s="24" t="s">
        <v>19</v>
      </c>
      <c r="C464" s="24" t="s">
        <v>20</v>
      </c>
      <c r="D464" s="24" t="s">
        <v>4702</v>
      </c>
      <c r="E464" s="24" t="s">
        <v>4703</v>
      </c>
      <c r="F464" s="29" t="s">
        <v>749</v>
      </c>
      <c r="G464" s="24" t="s">
        <v>1946</v>
      </c>
      <c r="H464" s="30">
        <v>0.3</v>
      </c>
      <c r="I464" s="24"/>
      <c r="J464" s="24"/>
      <c r="K464" s="31">
        <v>2</v>
      </c>
      <c r="L464" s="24"/>
      <c r="M464" s="24"/>
      <c r="N464" s="31"/>
      <c r="O464" s="24"/>
      <c r="P464" s="24"/>
      <c r="Q464" s="24"/>
      <c r="R464" s="15">
        <f t="shared" si="24"/>
        <v>0.297</v>
      </c>
    </row>
    <row r="465" spans="1:18">
      <c r="A465" s="24">
        <v>1189</v>
      </c>
      <c r="B465" s="24" t="s">
        <v>19</v>
      </c>
      <c r="C465" s="24" t="s">
        <v>20</v>
      </c>
      <c r="D465" s="24" t="s">
        <v>4702</v>
      </c>
      <c r="E465" s="24" t="s">
        <v>4703</v>
      </c>
      <c r="F465" s="29" t="s">
        <v>1929</v>
      </c>
      <c r="G465" s="24" t="s">
        <v>1938</v>
      </c>
      <c r="H465" s="30">
        <v>0.2</v>
      </c>
      <c r="I465" s="24"/>
      <c r="J465" s="24"/>
      <c r="K465" s="31">
        <v>2</v>
      </c>
      <c r="L465" s="24"/>
      <c r="M465" s="24"/>
      <c r="N465" s="31"/>
      <c r="O465" s="24"/>
      <c r="P465" s="24"/>
      <c r="Q465" s="24"/>
      <c r="R465" s="15">
        <f t="shared" si="24"/>
        <v>0.297</v>
      </c>
    </row>
    <row r="466" spans="1:18">
      <c r="A466" s="24">
        <v>1190</v>
      </c>
      <c r="B466" s="24" t="s">
        <v>19</v>
      </c>
      <c r="C466" s="24" t="s">
        <v>20</v>
      </c>
      <c r="D466" s="24" t="s">
        <v>4702</v>
      </c>
      <c r="E466" s="24" t="s">
        <v>4703</v>
      </c>
      <c r="F466" s="29" t="s">
        <v>4704</v>
      </c>
      <c r="G466" s="24" t="s">
        <v>4705</v>
      </c>
      <c r="H466" s="30">
        <v>0.2</v>
      </c>
      <c r="I466" s="24"/>
      <c r="J466" s="24"/>
      <c r="K466" s="31">
        <v>2</v>
      </c>
      <c r="L466" s="24"/>
      <c r="M466" s="24"/>
      <c r="N466" s="31"/>
      <c r="O466" s="24"/>
      <c r="P466" s="24"/>
      <c r="Q466" s="24"/>
      <c r="R466" s="15">
        <f t="shared" si="24"/>
        <v>0.297</v>
      </c>
    </row>
    <row r="467" spans="1:18">
      <c r="A467" s="24">
        <v>1191</v>
      </c>
      <c r="B467" s="24" t="s">
        <v>19</v>
      </c>
      <c r="C467" s="24" t="s">
        <v>20</v>
      </c>
      <c r="D467" s="24" t="s">
        <v>4706</v>
      </c>
      <c r="E467" s="24" t="s">
        <v>4707</v>
      </c>
      <c r="F467" s="29" t="s">
        <v>1922</v>
      </c>
      <c r="G467" s="24" t="s">
        <v>4689</v>
      </c>
      <c r="H467" s="30">
        <v>0.4</v>
      </c>
      <c r="I467" s="24"/>
      <c r="J467" s="24"/>
      <c r="K467" s="31">
        <v>2</v>
      </c>
      <c r="L467" s="24"/>
      <c r="M467" s="24"/>
      <c r="N467" s="31"/>
      <c r="O467" s="24"/>
      <c r="P467" s="24"/>
      <c r="Q467" s="24"/>
      <c r="R467" s="15">
        <f t="shared" si="24"/>
        <v>0.297</v>
      </c>
    </row>
    <row r="468" spans="1:18">
      <c r="A468" s="24">
        <v>1192</v>
      </c>
      <c r="B468" s="24" t="s">
        <v>19</v>
      </c>
      <c r="C468" s="24" t="s">
        <v>20</v>
      </c>
      <c r="D468" s="24" t="s">
        <v>4706</v>
      </c>
      <c r="E468" s="24" t="s">
        <v>4707</v>
      </c>
      <c r="F468" s="29" t="s">
        <v>800</v>
      </c>
      <c r="G468" s="24" t="s">
        <v>748</v>
      </c>
      <c r="H468" s="30">
        <v>0.4</v>
      </c>
      <c r="I468" s="24"/>
      <c r="J468" s="24"/>
      <c r="K468" s="31">
        <v>2</v>
      </c>
      <c r="L468" s="24"/>
      <c r="M468" s="24"/>
      <c r="N468" s="31"/>
      <c r="O468" s="24"/>
      <c r="P468" s="24"/>
      <c r="Q468" s="24"/>
      <c r="R468" s="15">
        <f t="shared" si="24"/>
        <v>0.297</v>
      </c>
    </row>
    <row r="469" spans="1:18">
      <c r="A469" s="24">
        <v>1193</v>
      </c>
      <c r="B469" s="24" t="s">
        <v>19</v>
      </c>
      <c r="C469" s="24" t="s">
        <v>20</v>
      </c>
      <c r="D469" s="24" t="s">
        <v>4706</v>
      </c>
      <c r="E469" s="24" t="s">
        <v>4707</v>
      </c>
      <c r="F469" s="29" t="s">
        <v>4708</v>
      </c>
      <c r="G469" s="24" t="s">
        <v>752</v>
      </c>
      <c r="H469" s="30">
        <v>0.5</v>
      </c>
      <c r="I469" s="24"/>
      <c r="J469" s="24"/>
      <c r="K469" s="31">
        <v>2</v>
      </c>
      <c r="L469" s="24"/>
      <c r="M469" s="24"/>
      <c r="N469" s="31"/>
      <c r="O469" s="24"/>
      <c r="P469" s="24"/>
      <c r="Q469" s="24"/>
      <c r="R469" s="15">
        <f t="shared" si="24"/>
        <v>0.297</v>
      </c>
    </row>
    <row r="470" spans="1:18">
      <c r="A470" s="24">
        <v>1194</v>
      </c>
      <c r="B470" s="24" t="s">
        <v>19</v>
      </c>
      <c r="C470" s="24" t="s">
        <v>20</v>
      </c>
      <c r="D470" s="24" t="s">
        <v>4706</v>
      </c>
      <c r="E470" s="24" t="s">
        <v>4707</v>
      </c>
      <c r="F470" s="29" t="s">
        <v>752</v>
      </c>
      <c r="G470" s="24" t="s">
        <v>4709</v>
      </c>
      <c r="H470" s="30">
        <v>3</v>
      </c>
      <c r="I470" s="24">
        <v>1500</v>
      </c>
      <c r="J470" s="24"/>
      <c r="K470" s="31">
        <v>2</v>
      </c>
      <c r="L470" s="24"/>
      <c r="M470" s="24"/>
      <c r="N470" s="31"/>
      <c r="O470" s="24"/>
      <c r="P470" s="24"/>
      <c r="Q470" s="24"/>
      <c r="R470" s="15">
        <f t="shared" si="24"/>
        <v>22.047</v>
      </c>
    </row>
    <row r="471" spans="1:18">
      <c r="A471" s="24">
        <v>1195</v>
      </c>
      <c r="B471" s="24" t="s">
        <v>19</v>
      </c>
      <c r="C471" s="24" t="s">
        <v>20</v>
      </c>
      <c r="D471" s="24" t="s">
        <v>4710</v>
      </c>
      <c r="E471" s="24" t="s">
        <v>4711</v>
      </c>
      <c r="F471" s="29" t="s">
        <v>1922</v>
      </c>
      <c r="G471" s="24" t="s">
        <v>1927</v>
      </c>
      <c r="H471" s="30">
        <v>2.2</v>
      </c>
      <c r="I471" s="24">
        <v>1400</v>
      </c>
      <c r="J471" s="24"/>
      <c r="K471" s="31">
        <v>2</v>
      </c>
      <c r="L471" s="24"/>
      <c r="M471" s="24"/>
      <c r="N471" s="31"/>
      <c r="O471" s="24"/>
      <c r="P471" s="24"/>
      <c r="Q471" s="24"/>
      <c r="R471" s="15">
        <f t="shared" si="24"/>
        <v>20.597</v>
      </c>
    </row>
    <row r="472" spans="1:18">
      <c r="A472" s="24">
        <v>1196</v>
      </c>
      <c r="B472" s="24" t="s">
        <v>19</v>
      </c>
      <c r="C472" s="24" t="s">
        <v>20</v>
      </c>
      <c r="D472" s="24" t="s">
        <v>4710</v>
      </c>
      <c r="E472" s="24" t="s">
        <v>4711</v>
      </c>
      <c r="F472" s="29" t="s">
        <v>1927</v>
      </c>
      <c r="G472" s="24" t="s">
        <v>1937</v>
      </c>
      <c r="H472" s="30">
        <v>0.2</v>
      </c>
      <c r="I472" s="24"/>
      <c r="J472" s="24"/>
      <c r="K472" s="31">
        <v>2</v>
      </c>
      <c r="L472" s="24"/>
      <c r="M472" s="24"/>
      <c r="N472" s="31"/>
      <c r="O472" s="24"/>
      <c r="P472" s="24"/>
      <c r="Q472" s="24"/>
      <c r="R472" s="15">
        <f t="shared" si="24"/>
        <v>0.297</v>
      </c>
    </row>
    <row r="473" spans="1:18">
      <c r="A473" s="24">
        <v>1197</v>
      </c>
      <c r="B473" s="24" t="s">
        <v>19</v>
      </c>
      <c r="C473" s="24" t="s">
        <v>20</v>
      </c>
      <c r="D473" s="24" t="s">
        <v>4712</v>
      </c>
      <c r="E473" s="24" t="s">
        <v>4713</v>
      </c>
      <c r="F473" s="29" t="s">
        <v>1922</v>
      </c>
      <c r="G473" s="24" t="s">
        <v>828</v>
      </c>
      <c r="H473" s="30">
        <v>0.4</v>
      </c>
      <c r="I473" s="24"/>
      <c r="J473" s="24"/>
      <c r="K473" s="31">
        <v>2</v>
      </c>
      <c r="L473" s="24"/>
      <c r="M473" s="24"/>
      <c r="N473" s="31"/>
      <c r="O473" s="24"/>
      <c r="P473" s="24"/>
      <c r="Q473" s="24"/>
      <c r="R473" s="15">
        <f t="shared" si="24"/>
        <v>0.297</v>
      </c>
    </row>
    <row r="474" spans="1:18">
      <c r="A474" s="24">
        <v>1198</v>
      </c>
      <c r="B474" s="24" t="s">
        <v>19</v>
      </c>
      <c r="C474" s="24" t="s">
        <v>20</v>
      </c>
      <c r="D474" s="24" t="s">
        <v>4712</v>
      </c>
      <c r="E474" s="24" t="s">
        <v>4713</v>
      </c>
      <c r="F474" s="29" t="s">
        <v>4714</v>
      </c>
      <c r="G474" s="24" t="s">
        <v>4715</v>
      </c>
      <c r="H474" s="30">
        <v>0.2</v>
      </c>
      <c r="I474" s="24"/>
      <c r="J474" s="24"/>
      <c r="K474" s="31">
        <v>2</v>
      </c>
      <c r="L474" s="24"/>
      <c r="M474" s="24"/>
      <c r="N474" s="31"/>
      <c r="O474" s="24"/>
      <c r="P474" s="24"/>
      <c r="Q474" s="24"/>
      <c r="R474" s="15">
        <f t="shared" si="24"/>
        <v>0.297</v>
      </c>
    </row>
    <row r="475" spans="1:18">
      <c r="A475" s="24">
        <v>1199</v>
      </c>
      <c r="B475" s="24" t="s">
        <v>19</v>
      </c>
      <c r="C475" s="24" t="s">
        <v>20</v>
      </c>
      <c r="D475" s="24" t="s">
        <v>4684</v>
      </c>
      <c r="E475" s="24" t="s">
        <v>4685</v>
      </c>
      <c r="F475" s="29" t="s">
        <v>752</v>
      </c>
      <c r="G475" s="24" t="s">
        <v>4716</v>
      </c>
      <c r="H475" s="30">
        <v>0.5</v>
      </c>
      <c r="I475" s="24"/>
      <c r="J475" s="24"/>
      <c r="K475" s="31">
        <v>2</v>
      </c>
      <c r="L475" s="24"/>
      <c r="M475" s="24"/>
      <c r="N475" s="31"/>
      <c r="O475" s="24"/>
      <c r="P475" s="24"/>
      <c r="Q475" s="24"/>
      <c r="R475" s="15">
        <f t="shared" si="24"/>
        <v>0.297</v>
      </c>
    </row>
    <row r="476" spans="1:18">
      <c r="A476" s="24">
        <v>1200</v>
      </c>
      <c r="B476" s="24" t="s">
        <v>19</v>
      </c>
      <c r="C476" s="24" t="s">
        <v>20</v>
      </c>
      <c r="D476" s="24" t="s">
        <v>4717</v>
      </c>
      <c r="E476" s="24" t="s">
        <v>4718</v>
      </c>
      <c r="F476" s="29" t="s">
        <v>2043</v>
      </c>
      <c r="G476" s="24" t="s">
        <v>2072</v>
      </c>
      <c r="H476" s="30">
        <v>3</v>
      </c>
      <c r="I476" s="24">
        <v>200</v>
      </c>
      <c r="J476" s="24"/>
      <c r="K476" s="31">
        <v>2</v>
      </c>
      <c r="L476" s="24"/>
      <c r="M476" s="24"/>
      <c r="N476" s="31"/>
      <c r="O476" s="24"/>
      <c r="P476" s="24"/>
      <c r="Q476" s="24"/>
      <c r="R476" s="15">
        <f t="shared" si="24"/>
        <v>3.197</v>
      </c>
    </row>
    <row r="477" spans="1:18">
      <c r="A477" s="24">
        <v>1201</v>
      </c>
      <c r="B477" s="24" t="s">
        <v>19</v>
      </c>
      <c r="C477" s="24" t="s">
        <v>20</v>
      </c>
      <c r="D477" s="24" t="s">
        <v>4719</v>
      </c>
      <c r="E477" s="24" t="s">
        <v>4720</v>
      </c>
      <c r="F477" s="29" t="s">
        <v>1922</v>
      </c>
      <c r="G477" s="24" t="s">
        <v>748</v>
      </c>
      <c r="H477" s="30">
        <v>1.3</v>
      </c>
      <c r="I477" s="24">
        <v>740</v>
      </c>
      <c r="J477" s="24"/>
      <c r="K477" s="31">
        <v>2</v>
      </c>
      <c r="L477" s="24"/>
      <c r="M477" s="24"/>
      <c r="N477" s="31"/>
      <c r="O477" s="24"/>
      <c r="P477" s="24"/>
      <c r="Q477" s="24"/>
      <c r="R477" s="15">
        <f t="shared" si="24"/>
        <v>11.027</v>
      </c>
    </row>
    <row r="478" spans="1:18">
      <c r="A478" s="24">
        <v>1202</v>
      </c>
      <c r="B478" s="24" t="s">
        <v>19</v>
      </c>
      <c r="C478" s="24" t="s">
        <v>20</v>
      </c>
      <c r="D478" s="24" t="s">
        <v>4719</v>
      </c>
      <c r="E478" s="24" t="s">
        <v>4720</v>
      </c>
      <c r="F478" s="29" t="s">
        <v>748</v>
      </c>
      <c r="G478" s="24" t="s">
        <v>826</v>
      </c>
      <c r="H478" s="30">
        <v>0.4</v>
      </c>
      <c r="I478" s="24"/>
      <c r="J478" s="24"/>
      <c r="K478" s="31">
        <v>2</v>
      </c>
      <c r="L478" s="24"/>
      <c r="M478" s="24"/>
      <c r="N478" s="31"/>
      <c r="O478" s="24"/>
      <c r="P478" s="24"/>
      <c r="Q478" s="24"/>
      <c r="R478" s="15">
        <f t="shared" si="24"/>
        <v>0.297</v>
      </c>
    </row>
    <row r="479" spans="1:18">
      <c r="A479" s="24">
        <v>1203</v>
      </c>
      <c r="B479" s="24" t="s">
        <v>19</v>
      </c>
      <c r="C479" s="24" t="s">
        <v>20</v>
      </c>
      <c r="D479" s="24" t="s">
        <v>4719</v>
      </c>
      <c r="E479" s="24" t="s">
        <v>4720</v>
      </c>
      <c r="F479" s="29" t="s">
        <v>826</v>
      </c>
      <c r="G479" s="24" t="s">
        <v>811</v>
      </c>
      <c r="H479" s="30">
        <v>0.2</v>
      </c>
      <c r="I479" s="24"/>
      <c r="J479" s="24"/>
      <c r="K479" s="31">
        <v>2</v>
      </c>
      <c r="L479" s="24"/>
      <c r="M479" s="24"/>
      <c r="N479" s="31"/>
      <c r="O479" s="24"/>
      <c r="P479" s="24"/>
      <c r="Q479" s="24"/>
      <c r="R479" s="15">
        <f t="shared" si="24"/>
        <v>0.297</v>
      </c>
    </row>
    <row r="480" spans="1:18">
      <c r="A480" s="24">
        <v>1204</v>
      </c>
      <c r="B480" s="24" t="s">
        <v>19</v>
      </c>
      <c r="C480" s="24" t="s">
        <v>20</v>
      </c>
      <c r="D480" s="24" t="s">
        <v>4721</v>
      </c>
      <c r="E480" s="24" t="s">
        <v>4722</v>
      </c>
      <c r="F480" s="29" t="s">
        <v>1922</v>
      </c>
      <c r="G480" s="24" t="s">
        <v>828</v>
      </c>
      <c r="H480" s="30">
        <v>0.4</v>
      </c>
      <c r="I480" s="24"/>
      <c r="J480" s="24"/>
      <c r="K480" s="31">
        <v>2</v>
      </c>
      <c r="L480" s="24"/>
      <c r="M480" s="24"/>
      <c r="N480" s="31"/>
      <c r="O480" s="24"/>
      <c r="P480" s="24"/>
      <c r="Q480" s="24"/>
      <c r="R480" s="15">
        <f t="shared" si="24"/>
        <v>0.297</v>
      </c>
    </row>
    <row r="481" spans="1:18">
      <c r="A481" s="24">
        <v>1205</v>
      </c>
      <c r="B481" s="24" t="s">
        <v>19</v>
      </c>
      <c r="C481" s="24" t="s">
        <v>20</v>
      </c>
      <c r="D481" s="24" t="s">
        <v>4723</v>
      </c>
      <c r="E481" s="24" t="s">
        <v>200</v>
      </c>
      <c r="F481" s="29" t="s">
        <v>1922</v>
      </c>
      <c r="G481" s="24" t="s">
        <v>4724</v>
      </c>
      <c r="H481" s="30">
        <v>0.3</v>
      </c>
      <c r="I481" s="24"/>
      <c r="J481" s="24"/>
      <c r="K481" s="31">
        <v>2</v>
      </c>
      <c r="L481" s="24"/>
      <c r="M481" s="24"/>
      <c r="N481" s="31"/>
      <c r="O481" s="24"/>
      <c r="P481" s="24"/>
      <c r="Q481" s="24"/>
      <c r="R481" s="15">
        <f t="shared" si="24"/>
        <v>0.297</v>
      </c>
    </row>
    <row r="482" spans="1:18">
      <c r="A482" s="24">
        <v>1206</v>
      </c>
      <c r="B482" s="24" t="s">
        <v>19</v>
      </c>
      <c r="C482" s="24" t="s">
        <v>20</v>
      </c>
      <c r="D482" s="24" t="s">
        <v>4725</v>
      </c>
      <c r="E482" s="24" t="s">
        <v>2933</v>
      </c>
      <c r="F482" s="29" t="s">
        <v>1922</v>
      </c>
      <c r="G482" s="24" t="s">
        <v>4726</v>
      </c>
      <c r="H482" s="30">
        <v>0.2</v>
      </c>
      <c r="I482" s="24">
        <v>1500</v>
      </c>
      <c r="J482" s="24"/>
      <c r="K482" s="31">
        <v>2</v>
      </c>
      <c r="L482" s="24"/>
      <c r="M482" s="24"/>
      <c r="N482" s="31"/>
      <c r="O482" s="24"/>
      <c r="P482" s="24"/>
      <c r="Q482" s="24"/>
      <c r="R482" s="15">
        <f t="shared" si="24"/>
        <v>22.047</v>
      </c>
    </row>
    <row r="483" spans="1:18">
      <c r="A483" s="24">
        <v>1207</v>
      </c>
      <c r="B483" s="24" t="s">
        <v>19</v>
      </c>
      <c r="C483" s="24" t="s">
        <v>20</v>
      </c>
      <c r="D483" s="24" t="s">
        <v>4717</v>
      </c>
      <c r="E483" s="24" t="s">
        <v>4718</v>
      </c>
      <c r="F483" s="29" t="s">
        <v>2072</v>
      </c>
      <c r="G483" s="24" t="s">
        <v>4727</v>
      </c>
      <c r="H483" s="30">
        <v>0.2</v>
      </c>
      <c r="I483" s="24"/>
      <c r="J483" s="24"/>
      <c r="K483" s="31">
        <v>2</v>
      </c>
      <c r="L483" s="24"/>
      <c r="M483" s="24"/>
      <c r="N483" s="31"/>
      <c r="O483" s="24"/>
      <c r="P483" s="24"/>
      <c r="Q483" s="24"/>
      <c r="R483" s="15">
        <f t="shared" si="24"/>
        <v>0.297</v>
      </c>
    </row>
    <row r="484" spans="1:18">
      <c r="A484" s="24">
        <v>1208</v>
      </c>
      <c r="B484" s="24" t="s">
        <v>19</v>
      </c>
      <c r="C484" s="24" t="s">
        <v>20</v>
      </c>
      <c r="D484" s="24" t="s">
        <v>4728</v>
      </c>
      <c r="E484" s="24" t="s">
        <v>4729</v>
      </c>
      <c r="F484" s="29" t="s">
        <v>1922</v>
      </c>
      <c r="G484" s="24" t="s">
        <v>1939</v>
      </c>
      <c r="H484" s="30">
        <v>3</v>
      </c>
      <c r="I484" s="24">
        <v>200</v>
      </c>
      <c r="J484" s="24"/>
      <c r="K484" s="31">
        <v>2</v>
      </c>
      <c r="L484" s="24"/>
      <c r="M484" s="24"/>
      <c r="N484" s="31"/>
      <c r="O484" s="24"/>
      <c r="P484" s="24"/>
      <c r="Q484" s="24"/>
      <c r="R484" s="15">
        <f t="shared" si="24"/>
        <v>3.197</v>
      </c>
    </row>
    <row r="485" spans="1:18">
      <c r="A485" s="24">
        <v>1209</v>
      </c>
      <c r="B485" s="24" t="s">
        <v>19</v>
      </c>
      <c r="C485" s="24" t="s">
        <v>20</v>
      </c>
      <c r="D485" s="24" t="s">
        <v>4730</v>
      </c>
      <c r="E485" s="24" t="s">
        <v>4731</v>
      </c>
      <c r="F485" s="29" t="s">
        <v>1922</v>
      </c>
      <c r="G485" s="24" t="s">
        <v>4625</v>
      </c>
      <c r="H485" s="30">
        <v>0.5</v>
      </c>
      <c r="I485" s="24"/>
      <c r="J485" s="24"/>
      <c r="K485" s="31">
        <v>2</v>
      </c>
      <c r="L485" s="24"/>
      <c r="M485" s="24"/>
      <c r="N485" s="31"/>
      <c r="O485" s="24"/>
      <c r="P485" s="24"/>
      <c r="Q485" s="24"/>
      <c r="R485" s="15">
        <f t="shared" si="24"/>
        <v>0.297</v>
      </c>
    </row>
    <row r="486" spans="1:18">
      <c r="A486" s="24">
        <v>1210</v>
      </c>
      <c r="B486" s="24" t="s">
        <v>19</v>
      </c>
      <c r="C486" s="24" t="s">
        <v>20</v>
      </c>
      <c r="D486" s="24" t="s">
        <v>4732</v>
      </c>
      <c r="E486" s="24" t="s">
        <v>4733</v>
      </c>
      <c r="F486" s="29" t="s">
        <v>752</v>
      </c>
      <c r="G486" s="24" t="s">
        <v>2076</v>
      </c>
      <c r="H486" s="30">
        <v>2.7</v>
      </c>
      <c r="I486" s="24">
        <v>350</v>
      </c>
      <c r="J486" s="24"/>
      <c r="K486" s="31">
        <v>2</v>
      </c>
      <c r="L486" s="24"/>
      <c r="M486" s="24"/>
      <c r="N486" s="31"/>
      <c r="O486" s="24"/>
      <c r="P486" s="24"/>
      <c r="Q486" s="24"/>
      <c r="R486" s="15">
        <f t="shared" si="24"/>
        <v>5.372</v>
      </c>
    </row>
    <row r="487" spans="1:18">
      <c r="A487" s="24">
        <v>1211</v>
      </c>
      <c r="B487" s="24" t="s">
        <v>19</v>
      </c>
      <c r="C487" s="24" t="s">
        <v>20</v>
      </c>
      <c r="D487" s="24" t="s">
        <v>4734</v>
      </c>
      <c r="E487" s="24" t="s">
        <v>4735</v>
      </c>
      <c r="F487" s="29" t="s">
        <v>1922</v>
      </c>
      <c r="G487" s="24" t="s">
        <v>4726</v>
      </c>
      <c r="H487" s="30">
        <v>0.2</v>
      </c>
      <c r="I487" s="24"/>
      <c r="J487" s="24"/>
      <c r="K487" s="31">
        <v>2</v>
      </c>
      <c r="L487" s="24"/>
      <c r="M487" s="24"/>
      <c r="N487" s="31"/>
      <c r="O487" s="24"/>
      <c r="P487" s="24"/>
      <c r="Q487" s="24"/>
      <c r="R487" s="15">
        <f t="shared" ref="R487:R518" si="25">J487*0.4461+K487*0.1485+L487*0.15*0.004+I487*0.0145+M487*0.145+N487*0.015+O487*0.01+P487*0.16+Q487*0.2</f>
        <v>0.297</v>
      </c>
    </row>
    <row r="488" spans="1:18">
      <c r="A488" s="24">
        <v>1212</v>
      </c>
      <c r="B488" s="24" t="s">
        <v>19</v>
      </c>
      <c r="C488" s="24" t="s">
        <v>20</v>
      </c>
      <c r="D488" s="24" t="s">
        <v>4736</v>
      </c>
      <c r="E488" s="24" t="s">
        <v>4737</v>
      </c>
      <c r="F488" s="29" t="s">
        <v>1922</v>
      </c>
      <c r="G488" s="24" t="s">
        <v>4738</v>
      </c>
      <c r="H488" s="30">
        <v>0.3</v>
      </c>
      <c r="I488" s="24"/>
      <c r="J488" s="24"/>
      <c r="K488" s="31">
        <v>2</v>
      </c>
      <c r="L488" s="24"/>
      <c r="M488" s="24"/>
      <c r="N488" s="31"/>
      <c r="O488" s="24"/>
      <c r="P488" s="24"/>
      <c r="Q488" s="24">
        <v>2</v>
      </c>
      <c r="R488" s="15">
        <f t="shared" si="25"/>
        <v>0.697</v>
      </c>
    </row>
    <row r="489" spans="1:18">
      <c r="A489" s="24">
        <v>1213</v>
      </c>
      <c r="B489" s="24" t="s">
        <v>19</v>
      </c>
      <c r="C489" s="24" t="s">
        <v>20</v>
      </c>
      <c r="D489" s="24" t="s">
        <v>4616</v>
      </c>
      <c r="E489" s="24" t="s">
        <v>1054</v>
      </c>
      <c r="F489" s="29" t="s">
        <v>821</v>
      </c>
      <c r="G489" s="24" t="s">
        <v>1990</v>
      </c>
      <c r="H489" s="30">
        <v>0.3</v>
      </c>
      <c r="I489" s="24"/>
      <c r="J489" s="24"/>
      <c r="K489" s="31">
        <v>2</v>
      </c>
      <c r="L489" s="24"/>
      <c r="M489" s="24"/>
      <c r="N489" s="31"/>
      <c r="O489" s="24"/>
      <c r="P489" s="24"/>
      <c r="Q489" s="24"/>
      <c r="R489" s="15">
        <f t="shared" si="25"/>
        <v>0.297</v>
      </c>
    </row>
    <row r="490" spans="1:18">
      <c r="A490" s="24">
        <v>1214</v>
      </c>
      <c r="B490" s="24" t="s">
        <v>19</v>
      </c>
      <c r="C490" s="24" t="s">
        <v>20</v>
      </c>
      <c r="D490" s="24" t="s">
        <v>4739</v>
      </c>
      <c r="E490" s="24" t="s">
        <v>1304</v>
      </c>
      <c r="F490" s="29" t="s">
        <v>1922</v>
      </c>
      <c r="G490" s="24" t="s">
        <v>4738</v>
      </c>
      <c r="H490" s="30">
        <v>0.3</v>
      </c>
      <c r="I490" s="24"/>
      <c r="J490" s="24"/>
      <c r="K490" s="31">
        <v>2</v>
      </c>
      <c r="L490" s="24"/>
      <c r="M490" s="24"/>
      <c r="N490" s="31"/>
      <c r="O490" s="24"/>
      <c r="P490" s="24"/>
      <c r="Q490" s="24"/>
      <c r="R490" s="15">
        <f t="shared" si="25"/>
        <v>0.297</v>
      </c>
    </row>
    <row r="491" spans="1:18">
      <c r="A491" s="24">
        <v>1215</v>
      </c>
      <c r="B491" s="24" t="s">
        <v>19</v>
      </c>
      <c r="C491" s="24" t="s">
        <v>20</v>
      </c>
      <c r="D491" s="24" t="s">
        <v>4740</v>
      </c>
      <c r="E491" s="24" t="s">
        <v>4741</v>
      </c>
      <c r="F491" s="29" t="s">
        <v>1922</v>
      </c>
      <c r="G491" s="24" t="s">
        <v>828</v>
      </c>
      <c r="H491" s="30">
        <v>0.4</v>
      </c>
      <c r="I491" s="24"/>
      <c r="J491" s="24"/>
      <c r="K491" s="31">
        <v>2</v>
      </c>
      <c r="L491" s="24"/>
      <c r="M491" s="24"/>
      <c r="N491" s="31"/>
      <c r="O491" s="24"/>
      <c r="P491" s="24"/>
      <c r="Q491" s="24"/>
      <c r="R491" s="15">
        <f t="shared" si="25"/>
        <v>0.297</v>
      </c>
    </row>
    <row r="492" spans="1:18">
      <c r="A492" s="24">
        <v>1216</v>
      </c>
      <c r="B492" s="24" t="s">
        <v>19</v>
      </c>
      <c r="C492" s="24" t="s">
        <v>20</v>
      </c>
      <c r="D492" s="24" t="s">
        <v>4742</v>
      </c>
      <c r="E492" s="24" t="s">
        <v>4743</v>
      </c>
      <c r="F492" s="29" t="s">
        <v>1922</v>
      </c>
      <c r="G492" s="24" t="s">
        <v>836</v>
      </c>
      <c r="H492" s="30">
        <v>0.6</v>
      </c>
      <c r="I492" s="24"/>
      <c r="J492" s="24"/>
      <c r="K492" s="31">
        <v>2</v>
      </c>
      <c r="L492" s="24"/>
      <c r="M492" s="24"/>
      <c r="N492" s="31"/>
      <c r="O492" s="24"/>
      <c r="P492" s="24"/>
      <c r="Q492" s="24"/>
      <c r="R492" s="15">
        <f t="shared" si="25"/>
        <v>0.297</v>
      </c>
    </row>
    <row r="493" spans="1:18">
      <c r="A493" s="24">
        <v>1217</v>
      </c>
      <c r="B493" s="24" t="s">
        <v>19</v>
      </c>
      <c r="C493" s="24" t="s">
        <v>20</v>
      </c>
      <c r="D493" s="24" t="s">
        <v>4744</v>
      </c>
      <c r="E493" s="24" t="s">
        <v>4745</v>
      </c>
      <c r="F493" s="29" t="s">
        <v>1922</v>
      </c>
      <c r="G493" s="24" t="s">
        <v>4746</v>
      </c>
      <c r="H493" s="30">
        <v>0.3</v>
      </c>
      <c r="I493" s="24"/>
      <c r="J493" s="24"/>
      <c r="K493" s="31">
        <v>2</v>
      </c>
      <c r="L493" s="24"/>
      <c r="M493" s="24"/>
      <c r="N493" s="31"/>
      <c r="O493" s="24"/>
      <c r="P493" s="24"/>
      <c r="Q493" s="24"/>
      <c r="R493" s="15">
        <f t="shared" si="25"/>
        <v>0.297</v>
      </c>
    </row>
    <row r="494" spans="1:18">
      <c r="A494" s="24">
        <v>1218</v>
      </c>
      <c r="B494" s="24" t="s">
        <v>19</v>
      </c>
      <c r="C494" s="24" t="s">
        <v>20</v>
      </c>
      <c r="D494" s="24" t="s">
        <v>4747</v>
      </c>
      <c r="E494" s="24" t="s">
        <v>4748</v>
      </c>
      <c r="F494" s="29" t="s">
        <v>1922</v>
      </c>
      <c r="G494" s="24" t="s">
        <v>1939</v>
      </c>
      <c r="H494" s="30">
        <v>3</v>
      </c>
      <c r="I494" s="24">
        <v>1050</v>
      </c>
      <c r="J494" s="24"/>
      <c r="K494" s="31">
        <v>2</v>
      </c>
      <c r="L494" s="24"/>
      <c r="M494" s="24"/>
      <c r="N494" s="31"/>
      <c r="O494" s="24"/>
      <c r="P494" s="24"/>
      <c r="Q494" s="24"/>
      <c r="R494" s="15">
        <f t="shared" si="25"/>
        <v>15.522</v>
      </c>
    </row>
    <row r="495" spans="1:18">
      <c r="A495" s="24">
        <v>1219</v>
      </c>
      <c r="B495" s="24" t="s">
        <v>19</v>
      </c>
      <c r="C495" s="24" t="s">
        <v>20</v>
      </c>
      <c r="D495" s="24" t="s">
        <v>4749</v>
      </c>
      <c r="E495" s="24" t="s">
        <v>4750</v>
      </c>
      <c r="F495" s="29" t="s">
        <v>1922</v>
      </c>
      <c r="G495" s="24" t="s">
        <v>4726</v>
      </c>
      <c r="H495" s="30">
        <v>0.2</v>
      </c>
      <c r="I495" s="24"/>
      <c r="J495" s="24"/>
      <c r="K495" s="31">
        <v>2</v>
      </c>
      <c r="L495" s="24"/>
      <c r="M495" s="24"/>
      <c r="N495" s="31"/>
      <c r="O495" s="24"/>
      <c r="P495" s="24"/>
      <c r="Q495" s="24"/>
      <c r="R495" s="15">
        <f t="shared" si="25"/>
        <v>0.297</v>
      </c>
    </row>
    <row r="496" spans="1:18">
      <c r="A496" s="24">
        <v>1220</v>
      </c>
      <c r="B496" s="24" t="s">
        <v>19</v>
      </c>
      <c r="C496" s="24" t="s">
        <v>20</v>
      </c>
      <c r="D496" s="24" t="s">
        <v>4751</v>
      </c>
      <c r="E496" s="24" t="s">
        <v>4752</v>
      </c>
      <c r="F496" s="29" t="s">
        <v>1922</v>
      </c>
      <c r="G496" s="24" t="s">
        <v>836</v>
      </c>
      <c r="H496" s="30">
        <v>0.6</v>
      </c>
      <c r="I496" s="24"/>
      <c r="J496" s="24"/>
      <c r="K496" s="31">
        <v>2</v>
      </c>
      <c r="L496" s="24"/>
      <c r="M496" s="24"/>
      <c r="N496" s="31"/>
      <c r="O496" s="24"/>
      <c r="P496" s="24"/>
      <c r="Q496" s="24"/>
      <c r="R496" s="15">
        <f t="shared" si="25"/>
        <v>0.297</v>
      </c>
    </row>
    <row r="497" spans="1:18">
      <c r="A497" s="24">
        <v>1221</v>
      </c>
      <c r="B497" s="24" t="s">
        <v>19</v>
      </c>
      <c r="C497" s="24" t="s">
        <v>20</v>
      </c>
      <c r="D497" s="24" t="s">
        <v>4753</v>
      </c>
      <c r="E497" s="24" t="s">
        <v>4754</v>
      </c>
      <c r="F497" s="29" t="s">
        <v>1922</v>
      </c>
      <c r="G497" s="24" t="s">
        <v>4639</v>
      </c>
      <c r="H497" s="30">
        <v>0.4</v>
      </c>
      <c r="I497" s="24"/>
      <c r="J497" s="24"/>
      <c r="K497" s="31">
        <v>2</v>
      </c>
      <c r="L497" s="24"/>
      <c r="M497" s="24"/>
      <c r="N497" s="31"/>
      <c r="O497" s="24"/>
      <c r="P497" s="24"/>
      <c r="Q497" s="24"/>
      <c r="R497" s="15">
        <f t="shared" si="25"/>
        <v>0.297</v>
      </c>
    </row>
    <row r="498" spans="1:18">
      <c r="A498" s="24">
        <v>1222</v>
      </c>
      <c r="B498" s="24" t="s">
        <v>19</v>
      </c>
      <c r="C498" s="24" t="s">
        <v>20</v>
      </c>
      <c r="D498" s="24" t="s">
        <v>4728</v>
      </c>
      <c r="E498" s="24" t="s">
        <v>4729</v>
      </c>
      <c r="F498" s="29" t="s">
        <v>1939</v>
      </c>
      <c r="G498" s="24" t="s">
        <v>4755</v>
      </c>
      <c r="H498" s="30">
        <v>0.2</v>
      </c>
      <c r="I498" s="24"/>
      <c r="J498" s="24"/>
      <c r="K498" s="31">
        <v>2</v>
      </c>
      <c r="L498" s="24"/>
      <c r="M498" s="24"/>
      <c r="N498" s="31"/>
      <c r="O498" s="24"/>
      <c r="P498" s="24"/>
      <c r="Q498" s="24"/>
      <c r="R498" s="15">
        <f t="shared" si="25"/>
        <v>0.297</v>
      </c>
    </row>
    <row r="499" spans="1:18">
      <c r="A499" s="24">
        <v>1223</v>
      </c>
      <c r="B499" s="24" t="s">
        <v>19</v>
      </c>
      <c r="C499" s="24" t="s">
        <v>20</v>
      </c>
      <c r="D499" s="24" t="s">
        <v>4756</v>
      </c>
      <c r="E499" s="24" t="s">
        <v>4757</v>
      </c>
      <c r="F499" s="29" t="s">
        <v>1922</v>
      </c>
      <c r="G499" s="24" t="s">
        <v>1939</v>
      </c>
      <c r="H499" s="30">
        <v>3</v>
      </c>
      <c r="I499" s="24">
        <v>500</v>
      </c>
      <c r="J499" s="24"/>
      <c r="K499" s="31">
        <v>2</v>
      </c>
      <c r="L499" s="24"/>
      <c r="M499" s="24"/>
      <c r="N499" s="31"/>
      <c r="O499" s="24"/>
      <c r="P499" s="24"/>
      <c r="Q499" s="24"/>
      <c r="R499" s="15">
        <f t="shared" si="25"/>
        <v>7.547</v>
      </c>
    </row>
    <row r="500" spans="1:18">
      <c r="A500" s="24">
        <v>1224</v>
      </c>
      <c r="B500" s="24" t="s">
        <v>19</v>
      </c>
      <c r="C500" s="24" t="s">
        <v>20</v>
      </c>
      <c r="D500" s="24" t="s">
        <v>4758</v>
      </c>
      <c r="E500" s="24" t="s">
        <v>4759</v>
      </c>
      <c r="F500" s="29" t="s">
        <v>1922</v>
      </c>
      <c r="G500" s="24" t="s">
        <v>1939</v>
      </c>
      <c r="H500" s="30">
        <v>3</v>
      </c>
      <c r="I500" s="24">
        <v>30</v>
      </c>
      <c r="J500" s="24"/>
      <c r="K500" s="31">
        <v>2</v>
      </c>
      <c r="L500" s="24"/>
      <c r="M500" s="24"/>
      <c r="N500" s="31"/>
      <c r="O500" s="24"/>
      <c r="P500" s="24"/>
      <c r="Q500" s="24"/>
      <c r="R500" s="15">
        <f t="shared" si="25"/>
        <v>0.732</v>
      </c>
    </row>
    <row r="501" spans="1:18">
      <c r="A501" s="24">
        <v>1225</v>
      </c>
      <c r="B501" s="24" t="s">
        <v>19</v>
      </c>
      <c r="C501" s="24" t="s">
        <v>20</v>
      </c>
      <c r="D501" s="24" t="s">
        <v>4760</v>
      </c>
      <c r="E501" s="24" t="s">
        <v>4761</v>
      </c>
      <c r="F501" s="29" t="s">
        <v>1922</v>
      </c>
      <c r="G501" s="24" t="s">
        <v>4762</v>
      </c>
      <c r="H501" s="30">
        <v>1.9</v>
      </c>
      <c r="I501" s="24"/>
      <c r="J501" s="24"/>
      <c r="K501" s="31">
        <v>2</v>
      </c>
      <c r="L501" s="24"/>
      <c r="M501" s="24"/>
      <c r="N501" s="31"/>
      <c r="O501" s="24"/>
      <c r="P501" s="24"/>
      <c r="Q501" s="24"/>
      <c r="R501" s="15">
        <f t="shared" si="25"/>
        <v>0.297</v>
      </c>
    </row>
    <row r="502" spans="1:18">
      <c r="A502" s="24">
        <v>1226</v>
      </c>
      <c r="B502" s="24" t="s">
        <v>19</v>
      </c>
      <c r="C502" s="24" t="s">
        <v>20</v>
      </c>
      <c r="D502" s="24" t="s">
        <v>4763</v>
      </c>
      <c r="E502" s="24" t="s">
        <v>257</v>
      </c>
      <c r="F502" s="29" t="s">
        <v>1922</v>
      </c>
      <c r="G502" s="24" t="s">
        <v>4625</v>
      </c>
      <c r="H502" s="30">
        <v>0.5</v>
      </c>
      <c r="I502" s="24"/>
      <c r="J502" s="24"/>
      <c r="K502" s="31">
        <v>2</v>
      </c>
      <c r="L502" s="24"/>
      <c r="M502" s="24"/>
      <c r="N502" s="31"/>
      <c r="O502" s="24"/>
      <c r="P502" s="24"/>
      <c r="Q502" s="24"/>
      <c r="R502" s="15">
        <f t="shared" si="25"/>
        <v>0.297</v>
      </c>
    </row>
    <row r="503" spans="1:18">
      <c r="A503" s="24">
        <v>1227</v>
      </c>
      <c r="B503" s="24" t="s">
        <v>19</v>
      </c>
      <c r="C503" s="24" t="s">
        <v>20</v>
      </c>
      <c r="D503" s="24" t="s">
        <v>4764</v>
      </c>
      <c r="E503" s="24" t="s">
        <v>4765</v>
      </c>
      <c r="F503" s="29" t="s">
        <v>1922</v>
      </c>
      <c r="G503" s="24" t="s">
        <v>805</v>
      </c>
      <c r="H503" s="30">
        <v>0.5</v>
      </c>
      <c r="I503" s="24"/>
      <c r="J503" s="24"/>
      <c r="K503" s="31">
        <v>2</v>
      </c>
      <c r="L503" s="24"/>
      <c r="M503" s="24"/>
      <c r="N503" s="31"/>
      <c r="O503" s="24"/>
      <c r="P503" s="24"/>
      <c r="Q503" s="24">
        <v>2</v>
      </c>
      <c r="R503" s="15">
        <f t="shared" si="25"/>
        <v>0.697</v>
      </c>
    </row>
    <row r="504" spans="1:18">
      <c r="A504" s="24">
        <v>428</v>
      </c>
      <c r="B504" s="24" t="s">
        <v>19</v>
      </c>
      <c r="C504" s="24" t="s">
        <v>20</v>
      </c>
      <c r="D504" s="24" t="s">
        <v>4766</v>
      </c>
      <c r="E504" s="24" t="s">
        <v>4767</v>
      </c>
      <c r="F504" s="29" t="s">
        <v>1922</v>
      </c>
      <c r="G504" s="24" t="s">
        <v>4768</v>
      </c>
      <c r="H504" s="30">
        <v>1.6</v>
      </c>
      <c r="I504" s="24">
        <v>1190</v>
      </c>
      <c r="J504" s="24"/>
      <c r="K504" s="31">
        <v>2</v>
      </c>
      <c r="L504" s="24"/>
      <c r="M504" s="24"/>
      <c r="N504" s="31"/>
      <c r="O504" s="24"/>
      <c r="P504" s="24"/>
      <c r="Q504" s="24"/>
      <c r="R504" s="15">
        <f t="shared" si="25"/>
        <v>17.552</v>
      </c>
    </row>
    <row r="505" spans="1:18">
      <c r="A505" s="24">
        <v>1229</v>
      </c>
      <c r="B505" s="24" t="s">
        <v>19</v>
      </c>
      <c r="C505" s="24" t="s">
        <v>20</v>
      </c>
      <c r="D505" s="24" t="s">
        <v>4769</v>
      </c>
      <c r="E505" s="24" t="s">
        <v>4770</v>
      </c>
      <c r="F505" s="29" t="s">
        <v>1922</v>
      </c>
      <c r="G505" s="24" t="s">
        <v>4771</v>
      </c>
      <c r="H505" s="30">
        <v>1.4</v>
      </c>
      <c r="I505" s="24">
        <v>450</v>
      </c>
      <c r="J505" s="24"/>
      <c r="K505" s="31">
        <v>2</v>
      </c>
      <c r="L505" s="24"/>
      <c r="M505" s="24"/>
      <c r="N505" s="31"/>
      <c r="O505" s="24"/>
      <c r="P505" s="24"/>
      <c r="Q505" s="24"/>
      <c r="R505" s="15">
        <f t="shared" si="25"/>
        <v>6.822</v>
      </c>
    </row>
    <row r="506" spans="1:18">
      <c r="A506" s="24">
        <v>1230</v>
      </c>
      <c r="B506" s="24" t="s">
        <v>19</v>
      </c>
      <c r="C506" s="24" t="s">
        <v>20</v>
      </c>
      <c r="D506" s="24" t="s">
        <v>4772</v>
      </c>
      <c r="E506" s="24" t="s">
        <v>4773</v>
      </c>
      <c r="F506" s="29" t="s">
        <v>1922</v>
      </c>
      <c r="G506" s="24" t="s">
        <v>4774</v>
      </c>
      <c r="H506" s="30">
        <v>0.4</v>
      </c>
      <c r="I506" s="24"/>
      <c r="J506" s="24"/>
      <c r="K506" s="31">
        <v>2</v>
      </c>
      <c r="L506" s="24"/>
      <c r="M506" s="24"/>
      <c r="N506" s="31"/>
      <c r="O506" s="24"/>
      <c r="P506" s="24"/>
      <c r="Q506" s="24"/>
      <c r="R506" s="15">
        <f t="shared" si="25"/>
        <v>0.297</v>
      </c>
    </row>
    <row r="507" spans="1:18">
      <c r="A507" s="24">
        <v>1231</v>
      </c>
      <c r="B507" s="24" t="s">
        <v>19</v>
      </c>
      <c r="C507" s="24" t="s">
        <v>20</v>
      </c>
      <c r="D507" s="24" t="s">
        <v>4775</v>
      </c>
      <c r="E507" s="24" t="s">
        <v>4776</v>
      </c>
      <c r="F507" s="29" t="s">
        <v>1922</v>
      </c>
      <c r="G507" s="24" t="s">
        <v>828</v>
      </c>
      <c r="H507" s="30">
        <v>0.4</v>
      </c>
      <c r="I507" s="24"/>
      <c r="J507" s="24"/>
      <c r="K507" s="31">
        <v>2</v>
      </c>
      <c r="L507" s="24"/>
      <c r="M507" s="24"/>
      <c r="N507" s="31"/>
      <c r="O507" s="24"/>
      <c r="P507" s="24"/>
      <c r="Q507" s="24"/>
      <c r="R507" s="15">
        <f t="shared" si="25"/>
        <v>0.297</v>
      </c>
    </row>
    <row r="508" spans="1:18">
      <c r="A508" s="24">
        <v>1232</v>
      </c>
      <c r="B508" s="24" t="s">
        <v>19</v>
      </c>
      <c r="C508" s="24" t="s">
        <v>20</v>
      </c>
      <c r="D508" s="24" t="s">
        <v>4756</v>
      </c>
      <c r="E508" s="24" t="s">
        <v>4757</v>
      </c>
      <c r="F508" s="29" t="s">
        <v>1939</v>
      </c>
      <c r="G508" s="24" t="s">
        <v>1990</v>
      </c>
      <c r="H508" s="30">
        <v>0.5</v>
      </c>
      <c r="I508" s="24"/>
      <c r="J508" s="24"/>
      <c r="K508" s="31">
        <v>2</v>
      </c>
      <c r="L508" s="24"/>
      <c r="M508" s="24"/>
      <c r="N508" s="31"/>
      <c r="O508" s="24"/>
      <c r="P508" s="24"/>
      <c r="Q508" s="24"/>
      <c r="R508" s="15">
        <f t="shared" si="25"/>
        <v>0.297</v>
      </c>
    </row>
    <row r="509" spans="1:18">
      <c r="A509" s="24">
        <v>1233</v>
      </c>
      <c r="B509" s="24" t="s">
        <v>19</v>
      </c>
      <c r="C509" s="24" t="s">
        <v>20</v>
      </c>
      <c r="D509" s="24" t="s">
        <v>4777</v>
      </c>
      <c r="E509" s="24" t="s">
        <v>4778</v>
      </c>
      <c r="F509" s="29" t="s">
        <v>1922</v>
      </c>
      <c r="G509" s="24" t="s">
        <v>836</v>
      </c>
      <c r="H509" s="30">
        <v>0.6</v>
      </c>
      <c r="I509" s="24"/>
      <c r="J509" s="24"/>
      <c r="K509" s="31">
        <v>2</v>
      </c>
      <c r="L509" s="24"/>
      <c r="M509" s="24"/>
      <c r="N509" s="31"/>
      <c r="O509" s="24"/>
      <c r="P509" s="24"/>
      <c r="Q509" s="24"/>
      <c r="R509" s="15">
        <f t="shared" si="25"/>
        <v>0.297</v>
      </c>
    </row>
    <row r="510" spans="1:18">
      <c r="A510" s="24">
        <v>1234</v>
      </c>
      <c r="B510" s="24" t="s">
        <v>19</v>
      </c>
      <c r="C510" s="24" t="s">
        <v>20</v>
      </c>
      <c r="D510" s="24" t="s">
        <v>4779</v>
      </c>
      <c r="E510" s="24" t="s">
        <v>4780</v>
      </c>
      <c r="F510" s="29" t="s">
        <v>1922</v>
      </c>
      <c r="G510" s="24" t="s">
        <v>4781</v>
      </c>
      <c r="H510" s="30">
        <v>0.6</v>
      </c>
      <c r="I510" s="24"/>
      <c r="J510" s="24"/>
      <c r="K510" s="31">
        <v>2</v>
      </c>
      <c r="L510" s="24"/>
      <c r="M510" s="24"/>
      <c r="N510" s="31"/>
      <c r="O510" s="24"/>
      <c r="P510" s="24"/>
      <c r="Q510" s="24"/>
      <c r="R510" s="15">
        <f t="shared" si="25"/>
        <v>0.297</v>
      </c>
    </row>
    <row r="511" spans="1:18">
      <c r="A511" s="24">
        <v>1235</v>
      </c>
      <c r="B511" s="24" t="s">
        <v>19</v>
      </c>
      <c r="C511" s="24" t="s">
        <v>20</v>
      </c>
      <c r="D511" s="24" t="s">
        <v>4782</v>
      </c>
      <c r="E511" s="24" t="s">
        <v>4783</v>
      </c>
      <c r="F511" s="29" t="s">
        <v>1922</v>
      </c>
      <c r="G511" s="24" t="s">
        <v>4784</v>
      </c>
      <c r="H511" s="30">
        <v>2.8</v>
      </c>
      <c r="I511" s="24">
        <v>700</v>
      </c>
      <c r="J511" s="24"/>
      <c r="K511" s="31">
        <v>2</v>
      </c>
      <c r="L511" s="24"/>
      <c r="M511" s="24"/>
      <c r="N511" s="31"/>
      <c r="O511" s="24"/>
      <c r="P511" s="24"/>
      <c r="Q511" s="24"/>
      <c r="R511" s="15">
        <f t="shared" si="25"/>
        <v>10.447</v>
      </c>
    </row>
    <row r="512" spans="1:18">
      <c r="A512" s="24">
        <v>1236</v>
      </c>
      <c r="B512" s="24" t="s">
        <v>19</v>
      </c>
      <c r="C512" s="24" t="s">
        <v>20</v>
      </c>
      <c r="D512" s="24" t="s">
        <v>4785</v>
      </c>
      <c r="E512" s="24" t="s">
        <v>4786</v>
      </c>
      <c r="F512" s="29" t="s">
        <v>1922</v>
      </c>
      <c r="G512" s="24" t="s">
        <v>4787</v>
      </c>
      <c r="H512" s="30">
        <v>2.8</v>
      </c>
      <c r="I512" s="24">
        <v>150</v>
      </c>
      <c r="J512" s="24"/>
      <c r="K512" s="31">
        <v>2</v>
      </c>
      <c r="L512" s="24"/>
      <c r="M512" s="24"/>
      <c r="N512" s="31"/>
      <c r="O512" s="24"/>
      <c r="P512" s="24"/>
      <c r="Q512" s="24"/>
      <c r="R512" s="15">
        <f t="shared" si="25"/>
        <v>2.472</v>
      </c>
    </row>
    <row r="513" spans="1:18">
      <c r="A513" s="24">
        <v>1237</v>
      </c>
      <c r="B513" s="24" t="s">
        <v>19</v>
      </c>
      <c r="C513" s="24" t="s">
        <v>20</v>
      </c>
      <c r="D513" s="24" t="s">
        <v>4788</v>
      </c>
      <c r="E513" s="24" t="s">
        <v>4789</v>
      </c>
      <c r="F513" s="29" t="s">
        <v>1922</v>
      </c>
      <c r="G513" s="24" t="s">
        <v>4790</v>
      </c>
      <c r="H513" s="30">
        <v>1.8</v>
      </c>
      <c r="I513" s="24">
        <v>430</v>
      </c>
      <c r="J513" s="24"/>
      <c r="K513" s="31">
        <v>2</v>
      </c>
      <c r="L513" s="24"/>
      <c r="M513" s="24"/>
      <c r="N513" s="31"/>
      <c r="O513" s="24"/>
      <c r="P513" s="24"/>
      <c r="Q513" s="24"/>
      <c r="R513" s="15">
        <f t="shared" si="25"/>
        <v>6.532</v>
      </c>
    </row>
    <row r="514" spans="1:18">
      <c r="A514" s="24">
        <v>1238</v>
      </c>
      <c r="B514" s="24" t="s">
        <v>19</v>
      </c>
      <c r="C514" s="24" t="s">
        <v>20</v>
      </c>
      <c r="D514" s="24" t="s">
        <v>4791</v>
      </c>
      <c r="E514" s="24" t="s">
        <v>4722</v>
      </c>
      <c r="F514" s="29" t="s">
        <v>1922</v>
      </c>
      <c r="G514" s="24" t="s">
        <v>4792</v>
      </c>
      <c r="H514" s="30">
        <v>0.5</v>
      </c>
      <c r="I514" s="24"/>
      <c r="J514" s="24"/>
      <c r="K514" s="31">
        <v>2</v>
      </c>
      <c r="L514" s="24"/>
      <c r="M514" s="24"/>
      <c r="N514" s="31"/>
      <c r="O514" s="24"/>
      <c r="P514" s="24"/>
      <c r="Q514" s="24"/>
      <c r="R514" s="15">
        <f t="shared" si="25"/>
        <v>0.297</v>
      </c>
    </row>
    <row r="515" spans="1:18">
      <c r="A515" s="24">
        <v>1239</v>
      </c>
      <c r="B515" s="24" t="s">
        <v>19</v>
      </c>
      <c r="C515" s="24" t="s">
        <v>20</v>
      </c>
      <c r="D515" s="24" t="s">
        <v>4791</v>
      </c>
      <c r="E515" s="24" t="s">
        <v>4279</v>
      </c>
      <c r="F515" s="29" t="s">
        <v>4793</v>
      </c>
      <c r="G515" s="24" t="s">
        <v>4794</v>
      </c>
      <c r="H515" s="30">
        <v>1.2</v>
      </c>
      <c r="I515" s="24"/>
      <c r="J515" s="24"/>
      <c r="K515" s="31">
        <v>2</v>
      </c>
      <c r="L515" s="24"/>
      <c r="M515" s="24"/>
      <c r="N515" s="31"/>
      <c r="O515" s="24"/>
      <c r="P515" s="24"/>
      <c r="Q515" s="24"/>
      <c r="R515" s="15">
        <f t="shared" si="25"/>
        <v>0.297</v>
      </c>
    </row>
    <row r="516" spans="1:18">
      <c r="A516" s="24">
        <v>1240</v>
      </c>
      <c r="B516" s="24" t="s">
        <v>19</v>
      </c>
      <c r="C516" s="24" t="s">
        <v>20</v>
      </c>
      <c r="D516" s="24" t="s">
        <v>4795</v>
      </c>
      <c r="E516" s="24" t="s">
        <v>4796</v>
      </c>
      <c r="F516" s="29" t="s">
        <v>1922</v>
      </c>
      <c r="G516" s="24" t="s">
        <v>4797</v>
      </c>
      <c r="H516" s="30">
        <v>0.4</v>
      </c>
      <c r="I516" s="24"/>
      <c r="J516" s="24"/>
      <c r="K516" s="31">
        <v>2</v>
      </c>
      <c r="L516" s="24"/>
      <c r="M516" s="24"/>
      <c r="N516" s="31"/>
      <c r="O516" s="24"/>
      <c r="P516" s="24"/>
      <c r="Q516" s="24"/>
      <c r="R516" s="15">
        <f t="shared" si="25"/>
        <v>0.297</v>
      </c>
    </row>
    <row r="517" spans="1:18">
      <c r="A517" s="24">
        <v>1241</v>
      </c>
      <c r="B517" s="24" t="s">
        <v>19</v>
      </c>
      <c r="C517" s="24" t="s">
        <v>20</v>
      </c>
      <c r="D517" s="24" t="s">
        <v>4798</v>
      </c>
      <c r="E517" s="24" t="s">
        <v>4799</v>
      </c>
      <c r="F517" s="29" t="s">
        <v>1922</v>
      </c>
      <c r="G517" s="24" t="s">
        <v>766</v>
      </c>
      <c r="H517" s="30">
        <v>0.8</v>
      </c>
      <c r="I517" s="24"/>
      <c r="J517" s="24"/>
      <c r="K517" s="31">
        <v>2</v>
      </c>
      <c r="L517" s="24"/>
      <c r="M517" s="24"/>
      <c r="N517" s="31"/>
      <c r="O517" s="24"/>
      <c r="P517" s="24"/>
      <c r="Q517" s="24"/>
      <c r="R517" s="15">
        <f t="shared" si="25"/>
        <v>0.297</v>
      </c>
    </row>
    <row r="518" spans="1:18">
      <c r="A518" s="24">
        <v>1242</v>
      </c>
      <c r="B518" s="24" t="s">
        <v>19</v>
      </c>
      <c r="C518" s="24" t="s">
        <v>20</v>
      </c>
      <c r="D518" s="24" t="s">
        <v>4800</v>
      </c>
      <c r="E518" s="24" t="s">
        <v>4801</v>
      </c>
      <c r="F518" s="29" t="s">
        <v>1922</v>
      </c>
      <c r="G518" s="24" t="s">
        <v>800</v>
      </c>
      <c r="H518" s="30">
        <v>0.9</v>
      </c>
      <c r="I518" s="24"/>
      <c r="J518" s="24"/>
      <c r="K518" s="31">
        <v>2</v>
      </c>
      <c r="L518" s="24"/>
      <c r="M518" s="24"/>
      <c r="N518" s="31"/>
      <c r="O518" s="24"/>
      <c r="P518" s="24"/>
      <c r="Q518" s="24"/>
      <c r="R518" s="15">
        <f t="shared" ref="R518" si="26">J518*0.4461+K518*0.1485+L518*0.15*0.004+I518*0.0145+M518*0.145+N518*0.015+O518*0.01+P518*0.16+Q518*0.2</f>
        <v>0.297</v>
      </c>
    </row>
    <row r="519" spans="1:18">
      <c r="A519" s="24">
        <v>1243</v>
      </c>
      <c r="B519" s="24" t="s">
        <v>19</v>
      </c>
      <c r="C519" s="24" t="s">
        <v>20</v>
      </c>
      <c r="D519" s="24" t="s">
        <v>4802</v>
      </c>
      <c r="E519" s="24" t="s">
        <v>4803</v>
      </c>
      <c r="F519" s="29" t="s">
        <v>1922</v>
      </c>
      <c r="G519" s="24" t="s">
        <v>4804</v>
      </c>
      <c r="H519" s="30">
        <v>2.8</v>
      </c>
      <c r="I519" s="24">
        <v>1200</v>
      </c>
      <c r="J519" s="24"/>
      <c r="K519" s="31">
        <v>2</v>
      </c>
      <c r="L519" s="24"/>
      <c r="M519" s="24"/>
      <c r="N519" s="31"/>
      <c r="O519" s="24"/>
      <c r="P519" s="24"/>
      <c r="Q519" s="24"/>
      <c r="R519" s="15">
        <f t="shared" ref="R519:R550" si="27">J519*0.4461+K519*0.1485+L519*0.15*0.004+I519*0.0145+M519*0.145+N519*0.015+O519*0.01+P519*0.16+Q519*0.2</f>
        <v>17.697</v>
      </c>
    </row>
    <row r="520" spans="1:18">
      <c r="A520" s="24">
        <v>1244</v>
      </c>
      <c r="B520" s="24" t="s">
        <v>19</v>
      </c>
      <c r="C520" s="24" t="s">
        <v>20</v>
      </c>
      <c r="D520" s="24" t="s">
        <v>4805</v>
      </c>
      <c r="E520" s="24" t="s">
        <v>4806</v>
      </c>
      <c r="F520" s="29" t="s">
        <v>1922</v>
      </c>
      <c r="G520" s="24" t="s">
        <v>4807</v>
      </c>
      <c r="H520" s="30">
        <v>0.7</v>
      </c>
      <c r="I520" s="24"/>
      <c r="J520" s="24"/>
      <c r="K520" s="31">
        <v>2</v>
      </c>
      <c r="L520" s="24"/>
      <c r="M520" s="24"/>
      <c r="N520" s="31"/>
      <c r="O520" s="24"/>
      <c r="P520" s="24"/>
      <c r="Q520" s="24"/>
      <c r="R520" s="15">
        <f t="shared" si="27"/>
        <v>0.297</v>
      </c>
    </row>
    <row r="521" spans="1:18">
      <c r="A521" s="24">
        <v>1245</v>
      </c>
      <c r="B521" s="24" t="s">
        <v>19</v>
      </c>
      <c r="C521" s="24" t="s">
        <v>20</v>
      </c>
      <c r="D521" s="24" t="s">
        <v>4808</v>
      </c>
      <c r="E521" s="24" t="s">
        <v>1838</v>
      </c>
      <c r="F521" s="29" t="s">
        <v>1922</v>
      </c>
      <c r="G521" s="24" t="s">
        <v>4809</v>
      </c>
      <c r="H521" s="30">
        <v>2.2</v>
      </c>
      <c r="I521" s="24">
        <v>600</v>
      </c>
      <c r="J521" s="24"/>
      <c r="K521" s="31">
        <v>2</v>
      </c>
      <c r="L521" s="24"/>
      <c r="M521" s="24"/>
      <c r="N521" s="31"/>
      <c r="O521" s="24"/>
      <c r="P521" s="24"/>
      <c r="Q521" s="24"/>
      <c r="R521" s="15">
        <f t="shared" si="27"/>
        <v>8.997</v>
      </c>
    </row>
    <row r="522" spans="1:18">
      <c r="A522" s="24">
        <v>1246</v>
      </c>
      <c r="B522" s="24" t="s">
        <v>19</v>
      </c>
      <c r="C522" s="24" t="s">
        <v>20</v>
      </c>
      <c r="D522" s="24" t="s">
        <v>4810</v>
      </c>
      <c r="E522" s="24" t="s">
        <v>4811</v>
      </c>
      <c r="F522" s="29" t="s">
        <v>1922</v>
      </c>
      <c r="G522" s="24" t="s">
        <v>4812</v>
      </c>
      <c r="H522" s="30">
        <v>0.7</v>
      </c>
      <c r="I522" s="24"/>
      <c r="J522" s="24"/>
      <c r="K522" s="31">
        <v>2</v>
      </c>
      <c r="L522" s="24"/>
      <c r="M522" s="24"/>
      <c r="N522" s="31"/>
      <c r="O522" s="24"/>
      <c r="P522" s="24"/>
      <c r="Q522" s="24"/>
      <c r="R522" s="15">
        <f t="shared" si="27"/>
        <v>0.297</v>
      </c>
    </row>
    <row r="523" spans="1:18">
      <c r="A523" s="24">
        <v>1247</v>
      </c>
      <c r="B523" s="24" t="s">
        <v>19</v>
      </c>
      <c r="C523" s="24" t="s">
        <v>20</v>
      </c>
      <c r="D523" s="24" t="s">
        <v>4813</v>
      </c>
      <c r="E523" s="24" t="s">
        <v>1126</v>
      </c>
      <c r="F523" s="29" t="s">
        <v>1922</v>
      </c>
      <c r="G523" s="24" t="s">
        <v>805</v>
      </c>
      <c r="H523" s="30">
        <v>0.5</v>
      </c>
      <c r="I523" s="24"/>
      <c r="J523" s="24"/>
      <c r="K523" s="31">
        <v>2</v>
      </c>
      <c r="L523" s="24"/>
      <c r="M523" s="24"/>
      <c r="N523" s="31"/>
      <c r="O523" s="24"/>
      <c r="P523" s="24"/>
      <c r="Q523" s="24"/>
      <c r="R523" s="15">
        <f t="shared" si="27"/>
        <v>0.297</v>
      </c>
    </row>
    <row r="524" spans="1:18">
      <c r="A524" s="24">
        <v>1248</v>
      </c>
      <c r="B524" s="24" t="s">
        <v>19</v>
      </c>
      <c r="C524" s="24" t="s">
        <v>20</v>
      </c>
      <c r="D524" s="24" t="s">
        <v>4814</v>
      </c>
      <c r="E524" s="24" t="s">
        <v>4815</v>
      </c>
      <c r="F524" s="29" t="s">
        <v>1922</v>
      </c>
      <c r="G524" s="24" t="s">
        <v>4816</v>
      </c>
      <c r="H524" s="30">
        <v>2.7</v>
      </c>
      <c r="I524" s="24">
        <v>550</v>
      </c>
      <c r="J524" s="24"/>
      <c r="K524" s="31">
        <v>2</v>
      </c>
      <c r="L524" s="24"/>
      <c r="M524" s="24"/>
      <c r="N524" s="31"/>
      <c r="O524" s="24"/>
      <c r="P524" s="24"/>
      <c r="Q524" s="24"/>
      <c r="R524" s="15">
        <f t="shared" si="27"/>
        <v>8.272</v>
      </c>
    </row>
    <row r="525" spans="1:18">
      <c r="A525" s="24">
        <v>1249</v>
      </c>
      <c r="B525" s="24" t="s">
        <v>19</v>
      </c>
      <c r="C525" s="24" t="s">
        <v>20</v>
      </c>
      <c r="D525" s="24" t="s">
        <v>4817</v>
      </c>
      <c r="E525" s="24" t="s">
        <v>4818</v>
      </c>
      <c r="F525" s="29" t="s">
        <v>1922</v>
      </c>
      <c r="G525" s="24" t="s">
        <v>4819</v>
      </c>
      <c r="H525" s="30">
        <v>0.7</v>
      </c>
      <c r="I525" s="24"/>
      <c r="J525" s="24"/>
      <c r="K525" s="31">
        <v>2</v>
      </c>
      <c r="L525" s="24"/>
      <c r="M525" s="24"/>
      <c r="N525" s="31"/>
      <c r="O525" s="24"/>
      <c r="P525" s="24"/>
      <c r="Q525" s="24"/>
      <c r="R525" s="15">
        <f t="shared" si="27"/>
        <v>0.297</v>
      </c>
    </row>
    <row r="526" spans="1:18">
      <c r="A526" s="24">
        <v>1250</v>
      </c>
      <c r="B526" s="24" t="s">
        <v>19</v>
      </c>
      <c r="C526" s="24" t="s">
        <v>20</v>
      </c>
      <c r="D526" s="24" t="s">
        <v>4820</v>
      </c>
      <c r="E526" s="24" t="s">
        <v>4821</v>
      </c>
      <c r="F526" s="29" t="s">
        <v>1922</v>
      </c>
      <c r="G526" s="24" t="s">
        <v>836</v>
      </c>
      <c r="H526" s="30">
        <v>0.6</v>
      </c>
      <c r="I526" s="24"/>
      <c r="J526" s="24"/>
      <c r="K526" s="31">
        <v>2</v>
      </c>
      <c r="L526" s="24"/>
      <c r="M526" s="24"/>
      <c r="N526" s="31"/>
      <c r="O526" s="24"/>
      <c r="P526" s="24"/>
      <c r="Q526" s="24"/>
      <c r="R526" s="15">
        <f t="shared" si="27"/>
        <v>0.297</v>
      </c>
    </row>
    <row r="527" spans="1:18">
      <c r="A527" s="24">
        <v>1251</v>
      </c>
      <c r="B527" s="24" t="s">
        <v>19</v>
      </c>
      <c r="C527" s="24" t="s">
        <v>20</v>
      </c>
      <c r="D527" s="24" t="s">
        <v>4820</v>
      </c>
      <c r="E527" s="24" t="s">
        <v>4821</v>
      </c>
      <c r="F527" s="29" t="s">
        <v>751</v>
      </c>
      <c r="G527" s="24" t="s">
        <v>4822</v>
      </c>
      <c r="H527" s="30">
        <v>0.3</v>
      </c>
      <c r="I527" s="24"/>
      <c r="J527" s="24"/>
      <c r="K527" s="31">
        <v>2</v>
      </c>
      <c r="L527" s="24"/>
      <c r="M527" s="24"/>
      <c r="N527" s="31"/>
      <c r="O527" s="24"/>
      <c r="P527" s="24"/>
      <c r="Q527" s="24"/>
      <c r="R527" s="15">
        <f t="shared" si="27"/>
        <v>0.297</v>
      </c>
    </row>
    <row r="528" spans="1:18">
      <c r="A528" s="24">
        <v>1252</v>
      </c>
      <c r="B528" s="24" t="s">
        <v>19</v>
      </c>
      <c r="C528" s="24" t="s">
        <v>20</v>
      </c>
      <c r="D528" s="24" t="s">
        <v>4823</v>
      </c>
      <c r="E528" s="24" t="s">
        <v>1653</v>
      </c>
      <c r="F528" s="29" t="s">
        <v>1922</v>
      </c>
      <c r="G528" s="24" t="s">
        <v>4824</v>
      </c>
      <c r="H528" s="30">
        <v>0.7</v>
      </c>
      <c r="I528" s="24"/>
      <c r="J528" s="24"/>
      <c r="K528" s="31">
        <v>2</v>
      </c>
      <c r="L528" s="24"/>
      <c r="M528" s="24"/>
      <c r="N528" s="31"/>
      <c r="O528" s="24"/>
      <c r="P528" s="24"/>
      <c r="Q528" s="24"/>
      <c r="R528" s="15">
        <f t="shared" si="27"/>
        <v>0.297</v>
      </c>
    </row>
    <row r="529" spans="1:18">
      <c r="A529" s="24">
        <v>1253</v>
      </c>
      <c r="B529" s="24" t="s">
        <v>19</v>
      </c>
      <c r="C529" s="24" t="s">
        <v>20</v>
      </c>
      <c r="D529" s="24" t="s">
        <v>4825</v>
      </c>
      <c r="E529" s="24" t="s">
        <v>4826</v>
      </c>
      <c r="F529" s="29" t="s">
        <v>1922</v>
      </c>
      <c r="G529" s="24" t="s">
        <v>4827</v>
      </c>
      <c r="H529" s="30">
        <v>0.3</v>
      </c>
      <c r="I529" s="24"/>
      <c r="J529" s="24"/>
      <c r="K529" s="31">
        <v>2</v>
      </c>
      <c r="L529" s="24"/>
      <c r="M529" s="24"/>
      <c r="N529" s="31"/>
      <c r="O529" s="24"/>
      <c r="P529" s="24"/>
      <c r="Q529" s="24"/>
      <c r="R529" s="15">
        <f t="shared" si="27"/>
        <v>0.297</v>
      </c>
    </row>
    <row r="530" spans="1:18">
      <c r="A530" s="24">
        <v>1254</v>
      </c>
      <c r="B530" s="24" t="s">
        <v>19</v>
      </c>
      <c r="C530" s="24" t="s">
        <v>20</v>
      </c>
      <c r="D530" s="24" t="s">
        <v>4828</v>
      </c>
      <c r="E530" s="24" t="s">
        <v>4829</v>
      </c>
      <c r="F530" s="29" t="s">
        <v>1922</v>
      </c>
      <c r="G530" s="24" t="s">
        <v>836</v>
      </c>
      <c r="H530" s="30">
        <v>0.6</v>
      </c>
      <c r="I530" s="24"/>
      <c r="J530" s="24"/>
      <c r="K530" s="31">
        <v>2</v>
      </c>
      <c r="L530" s="24"/>
      <c r="M530" s="24"/>
      <c r="N530" s="31"/>
      <c r="O530" s="24"/>
      <c r="P530" s="24"/>
      <c r="Q530" s="24"/>
      <c r="R530" s="15">
        <f t="shared" si="27"/>
        <v>0.297</v>
      </c>
    </row>
    <row r="531" spans="1:18">
      <c r="A531" s="24">
        <v>1255</v>
      </c>
      <c r="B531" s="24" t="s">
        <v>19</v>
      </c>
      <c r="C531" s="24" t="s">
        <v>20</v>
      </c>
      <c r="D531" s="24" t="s">
        <v>4828</v>
      </c>
      <c r="E531" s="24" t="s">
        <v>4829</v>
      </c>
      <c r="F531" s="29" t="s">
        <v>1937</v>
      </c>
      <c r="G531" s="24" t="s">
        <v>4830</v>
      </c>
      <c r="H531" s="30">
        <v>0.3</v>
      </c>
      <c r="I531" s="24">
        <v>700</v>
      </c>
      <c r="J531" s="24"/>
      <c r="K531" s="31">
        <v>2</v>
      </c>
      <c r="L531" s="24"/>
      <c r="M531" s="24"/>
      <c r="N531" s="31"/>
      <c r="O531" s="24"/>
      <c r="P531" s="24"/>
      <c r="Q531" s="24"/>
      <c r="R531" s="15">
        <f t="shared" si="27"/>
        <v>10.447</v>
      </c>
    </row>
    <row r="532" spans="1:18">
      <c r="A532" s="24">
        <v>1256</v>
      </c>
      <c r="B532" s="24" t="s">
        <v>19</v>
      </c>
      <c r="C532" s="24" t="s">
        <v>20</v>
      </c>
      <c r="D532" s="24" t="s">
        <v>4831</v>
      </c>
      <c r="E532" s="24" t="s">
        <v>4832</v>
      </c>
      <c r="F532" s="29" t="s">
        <v>1922</v>
      </c>
      <c r="G532" s="24" t="s">
        <v>4774</v>
      </c>
      <c r="H532" s="30">
        <v>0.4</v>
      </c>
      <c r="I532" s="24"/>
      <c r="J532" s="24"/>
      <c r="K532" s="31">
        <v>2</v>
      </c>
      <c r="L532" s="24"/>
      <c r="M532" s="24"/>
      <c r="N532" s="31"/>
      <c r="O532" s="24"/>
      <c r="P532" s="24"/>
      <c r="Q532" s="24"/>
      <c r="R532" s="15">
        <f t="shared" si="27"/>
        <v>0.297</v>
      </c>
    </row>
    <row r="533" spans="1:18">
      <c r="A533" s="24">
        <v>1257</v>
      </c>
      <c r="B533" s="24" t="s">
        <v>19</v>
      </c>
      <c r="C533" s="24" t="s">
        <v>20</v>
      </c>
      <c r="D533" s="24" t="s">
        <v>4831</v>
      </c>
      <c r="E533" s="24" t="s">
        <v>4832</v>
      </c>
      <c r="F533" s="29" t="s">
        <v>4833</v>
      </c>
      <c r="G533" s="24" t="s">
        <v>4834</v>
      </c>
      <c r="H533" s="30">
        <v>0.4</v>
      </c>
      <c r="I533" s="24">
        <v>930</v>
      </c>
      <c r="J533" s="24"/>
      <c r="K533" s="31">
        <v>2</v>
      </c>
      <c r="L533" s="24"/>
      <c r="M533" s="24"/>
      <c r="N533" s="31"/>
      <c r="O533" s="24"/>
      <c r="P533" s="24"/>
      <c r="Q533" s="24"/>
      <c r="R533" s="15">
        <f t="shared" si="27"/>
        <v>13.782</v>
      </c>
    </row>
    <row r="534" spans="1:18">
      <c r="A534" s="24">
        <v>1258</v>
      </c>
      <c r="B534" s="24" t="s">
        <v>19</v>
      </c>
      <c r="C534" s="24" t="s">
        <v>20</v>
      </c>
      <c r="D534" s="24" t="s">
        <v>4777</v>
      </c>
      <c r="E534" s="24" t="s">
        <v>4778</v>
      </c>
      <c r="F534" s="29" t="s">
        <v>1939</v>
      </c>
      <c r="G534" s="24" t="s">
        <v>4755</v>
      </c>
      <c r="H534" s="30">
        <v>0.2</v>
      </c>
      <c r="I534" s="24"/>
      <c r="J534" s="24"/>
      <c r="K534" s="31">
        <v>2</v>
      </c>
      <c r="L534" s="24"/>
      <c r="M534" s="24"/>
      <c r="N534" s="31"/>
      <c r="O534" s="24"/>
      <c r="P534" s="24"/>
      <c r="Q534" s="24"/>
      <c r="R534" s="15">
        <f t="shared" si="27"/>
        <v>0.297</v>
      </c>
    </row>
    <row r="535" spans="1:18">
      <c r="A535" s="24">
        <v>1259</v>
      </c>
      <c r="B535" s="24" t="s">
        <v>19</v>
      </c>
      <c r="C535" s="24" t="s">
        <v>20</v>
      </c>
      <c r="D535" s="24" t="s">
        <v>4835</v>
      </c>
      <c r="E535" s="24" t="s">
        <v>4836</v>
      </c>
      <c r="F535" s="29" t="s">
        <v>1922</v>
      </c>
      <c r="G535" s="24" t="s">
        <v>828</v>
      </c>
      <c r="H535" s="30">
        <v>0.4</v>
      </c>
      <c r="I535" s="24"/>
      <c r="J535" s="24"/>
      <c r="K535" s="31">
        <v>2</v>
      </c>
      <c r="L535" s="24"/>
      <c r="M535" s="24"/>
      <c r="N535" s="31"/>
      <c r="O535" s="24"/>
      <c r="P535" s="24"/>
      <c r="Q535" s="24"/>
      <c r="R535" s="15">
        <f t="shared" si="27"/>
        <v>0.297</v>
      </c>
    </row>
    <row r="536" spans="1:18">
      <c r="A536" s="24">
        <v>1260</v>
      </c>
      <c r="B536" s="24" t="s">
        <v>19</v>
      </c>
      <c r="C536" s="24" t="s">
        <v>20</v>
      </c>
      <c r="D536" s="24" t="s">
        <v>4837</v>
      </c>
      <c r="E536" s="24" t="s">
        <v>4838</v>
      </c>
      <c r="F536" s="29" t="s">
        <v>1922</v>
      </c>
      <c r="G536" s="24" t="s">
        <v>4689</v>
      </c>
      <c r="H536" s="30">
        <v>0.4</v>
      </c>
      <c r="I536" s="24"/>
      <c r="J536" s="24"/>
      <c r="K536" s="31">
        <v>2</v>
      </c>
      <c r="L536" s="24"/>
      <c r="M536" s="24"/>
      <c r="N536" s="31"/>
      <c r="O536" s="24"/>
      <c r="P536" s="24"/>
      <c r="Q536" s="24"/>
      <c r="R536" s="15">
        <f t="shared" si="27"/>
        <v>0.297</v>
      </c>
    </row>
    <row r="537" spans="1:18">
      <c r="A537" s="24">
        <v>1261</v>
      </c>
      <c r="B537" s="24" t="s">
        <v>19</v>
      </c>
      <c r="C537" s="24" t="s">
        <v>20</v>
      </c>
      <c r="D537" s="24" t="s">
        <v>4839</v>
      </c>
      <c r="E537" s="24" t="s">
        <v>4840</v>
      </c>
      <c r="F537" s="29" t="s">
        <v>1922</v>
      </c>
      <c r="G537" s="24" t="s">
        <v>4841</v>
      </c>
      <c r="H537" s="30">
        <v>2</v>
      </c>
      <c r="I537" s="24">
        <v>500</v>
      </c>
      <c r="J537" s="24"/>
      <c r="K537" s="31">
        <v>2</v>
      </c>
      <c r="L537" s="24"/>
      <c r="M537" s="24"/>
      <c r="N537" s="31"/>
      <c r="O537" s="24"/>
      <c r="P537" s="24"/>
      <c r="Q537" s="24"/>
      <c r="R537" s="15">
        <f t="shared" si="27"/>
        <v>7.547</v>
      </c>
    </row>
    <row r="538" spans="1:18">
      <c r="A538" s="24">
        <v>1262</v>
      </c>
      <c r="B538" s="24" t="s">
        <v>19</v>
      </c>
      <c r="C538" s="24" t="s">
        <v>20</v>
      </c>
      <c r="D538" s="24" t="s">
        <v>4842</v>
      </c>
      <c r="E538" s="24" t="s">
        <v>4843</v>
      </c>
      <c r="F538" s="29" t="s">
        <v>1922</v>
      </c>
      <c r="G538" s="24" t="s">
        <v>4844</v>
      </c>
      <c r="H538" s="30">
        <v>0.3</v>
      </c>
      <c r="I538" s="24"/>
      <c r="J538" s="24"/>
      <c r="K538" s="31">
        <v>2</v>
      </c>
      <c r="L538" s="24"/>
      <c r="M538" s="24"/>
      <c r="N538" s="31"/>
      <c r="O538" s="24"/>
      <c r="P538" s="24"/>
      <c r="Q538" s="24"/>
      <c r="R538" s="15">
        <f t="shared" si="27"/>
        <v>0.297</v>
      </c>
    </row>
    <row r="539" spans="1:18">
      <c r="A539" s="24">
        <v>1263</v>
      </c>
      <c r="B539" s="24" t="s">
        <v>19</v>
      </c>
      <c r="C539" s="24" t="s">
        <v>20</v>
      </c>
      <c r="D539" s="24" t="s">
        <v>4845</v>
      </c>
      <c r="E539" s="24" t="s">
        <v>4846</v>
      </c>
      <c r="F539" s="29" t="s">
        <v>1922</v>
      </c>
      <c r="G539" s="24" t="s">
        <v>4639</v>
      </c>
      <c r="H539" s="30">
        <v>0.4</v>
      </c>
      <c r="I539" s="24"/>
      <c r="J539" s="24"/>
      <c r="K539" s="31">
        <v>2</v>
      </c>
      <c r="L539" s="24"/>
      <c r="M539" s="24"/>
      <c r="N539" s="31"/>
      <c r="O539" s="24"/>
      <c r="P539" s="24"/>
      <c r="Q539" s="24"/>
      <c r="R539" s="15">
        <f t="shared" si="27"/>
        <v>0.297</v>
      </c>
    </row>
    <row r="540" spans="1:18">
      <c r="A540" s="24">
        <v>1264</v>
      </c>
      <c r="B540" s="24" t="s">
        <v>19</v>
      </c>
      <c r="C540" s="24" t="s">
        <v>20</v>
      </c>
      <c r="D540" s="24" t="s">
        <v>4847</v>
      </c>
      <c r="E540" s="24" t="s">
        <v>4624</v>
      </c>
      <c r="F540" s="29" t="s">
        <v>1922</v>
      </c>
      <c r="G540" s="24" t="s">
        <v>4848</v>
      </c>
      <c r="H540" s="30">
        <v>0.4</v>
      </c>
      <c r="I540" s="24"/>
      <c r="J540" s="24"/>
      <c r="K540" s="31">
        <v>2</v>
      </c>
      <c r="L540" s="24"/>
      <c r="M540" s="24"/>
      <c r="N540" s="31"/>
      <c r="O540" s="24"/>
      <c r="P540" s="24"/>
      <c r="Q540" s="24"/>
      <c r="R540" s="15">
        <f t="shared" si="27"/>
        <v>0.297</v>
      </c>
    </row>
    <row r="541" spans="1:18">
      <c r="A541" s="24">
        <v>1265</v>
      </c>
      <c r="B541" s="24" t="s">
        <v>19</v>
      </c>
      <c r="C541" s="24" t="s">
        <v>20</v>
      </c>
      <c r="D541" s="24" t="s">
        <v>4849</v>
      </c>
      <c r="E541" s="24" t="s">
        <v>3954</v>
      </c>
      <c r="F541" s="29" t="s">
        <v>1922</v>
      </c>
      <c r="G541" s="24" t="s">
        <v>4850</v>
      </c>
      <c r="H541" s="30">
        <v>0.4</v>
      </c>
      <c r="I541" s="24"/>
      <c r="J541" s="24"/>
      <c r="K541" s="31">
        <v>2</v>
      </c>
      <c r="L541" s="24"/>
      <c r="M541" s="24"/>
      <c r="N541" s="31"/>
      <c r="O541" s="24"/>
      <c r="P541" s="24"/>
      <c r="Q541" s="24"/>
      <c r="R541" s="15">
        <f t="shared" si="27"/>
        <v>0.297</v>
      </c>
    </row>
    <row r="542" spans="1:18">
      <c r="A542" s="24">
        <v>1266</v>
      </c>
      <c r="B542" s="24" t="s">
        <v>19</v>
      </c>
      <c r="C542" s="24" t="s">
        <v>20</v>
      </c>
      <c r="D542" s="24" t="s">
        <v>4851</v>
      </c>
      <c r="E542" s="24" t="s">
        <v>4852</v>
      </c>
      <c r="F542" s="29" t="s">
        <v>1922</v>
      </c>
      <c r="G542" s="24" t="s">
        <v>4853</v>
      </c>
      <c r="H542" s="30">
        <v>2.8</v>
      </c>
      <c r="I542" s="24">
        <v>400</v>
      </c>
      <c r="J542" s="24"/>
      <c r="K542" s="31">
        <v>2</v>
      </c>
      <c r="L542" s="24"/>
      <c r="M542" s="24"/>
      <c r="N542" s="31"/>
      <c r="O542" s="24"/>
      <c r="P542" s="24"/>
      <c r="Q542" s="24"/>
      <c r="R542" s="15">
        <f t="shared" si="27"/>
        <v>6.097</v>
      </c>
    </row>
    <row r="543" spans="1:18">
      <c r="A543" s="24">
        <v>1267</v>
      </c>
      <c r="B543" s="24" t="s">
        <v>19</v>
      </c>
      <c r="C543" s="24" t="s">
        <v>20</v>
      </c>
      <c r="D543" s="24" t="s">
        <v>4854</v>
      </c>
      <c r="E543" s="24" t="s">
        <v>2386</v>
      </c>
      <c r="F543" s="29" t="s">
        <v>1922</v>
      </c>
      <c r="G543" s="24" t="s">
        <v>4855</v>
      </c>
      <c r="H543" s="30">
        <v>2.2</v>
      </c>
      <c r="I543" s="24">
        <v>400</v>
      </c>
      <c r="J543" s="24"/>
      <c r="K543" s="31">
        <v>2</v>
      </c>
      <c r="L543" s="24"/>
      <c r="M543" s="24"/>
      <c r="N543" s="31"/>
      <c r="O543" s="24"/>
      <c r="P543" s="24"/>
      <c r="Q543" s="24"/>
      <c r="R543" s="15">
        <f t="shared" si="27"/>
        <v>6.097</v>
      </c>
    </row>
    <row r="544" spans="1:18">
      <c r="A544" s="24">
        <v>1268</v>
      </c>
      <c r="B544" s="24" t="s">
        <v>19</v>
      </c>
      <c r="C544" s="24" t="s">
        <v>20</v>
      </c>
      <c r="D544" s="24" t="s">
        <v>4856</v>
      </c>
      <c r="E544" s="24" t="s">
        <v>198</v>
      </c>
      <c r="F544" s="29" t="s">
        <v>1922</v>
      </c>
      <c r="G544" s="24" t="s">
        <v>4857</v>
      </c>
      <c r="H544" s="30">
        <v>2.9</v>
      </c>
      <c r="I544" s="24">
        <v>150</v>
      </c>
      <c r="J544" s="24"/>
      <c r="K544" s="31">
        <v>2</v>
      </c>
      <c r="L544" s="24"/>
      <c r="M544" s="24"/>
      <c r="N544" s="31"/>
      <c r="O544" s="24"/>
      <c r="P544" s="24"/>
      <c r="Q544" s="24"/>
      <c r="R544" s="15">
        <f t="shared" si="27"/>
        <v>2.472</v>
      </c>
    </row>
    <row r="545" spans="1:18">
      <c r="A545" s="24">
        <v>1269</v>
      </c>
      <c r="B545" s="24" t="s">
        <v>19</v>
      </c>
      <c r="C545" s="24" t="s">
        <v>20</v>
      </c>
      <c r="D545" s="24" t="s">
        <v>4858</v>
      </c>
      <c r="E545" s="24" t="s">
        <v>4859</v>
      </c>
      <c r="F545" s="29" t="s">
        <v>1922</v>
      </c>
      <c r="G545" s="24" t="s">
        <v>4860</v>
      </c>
      <c r="H545" s="30">
        <v>0.5</v>
      </c>
      <c r="I545" s="24"/>
      <c r="J545" s="24"/>
      <c r="K545" s="31">
        <v>2</v>
      </c>
      <c r="L545" s="24"/>
      <c r="M545" s="24"/>
      <c r="N545" s="31"/>
      <c r="O545" s="24"/>
      <c r="P545" s="24"/>
      <c r="Q545" s="24"/>
      <c r="R545" s="15">
        <f t="shared" si="27"/>
        <v>0.297</v>
      </c>
    </row>
    <row r="546" spans="1:18">
      <c r="A546" s="24">
        <v>1270</v>
      </c>
      <c r="B546" s="24" t="s">
        <v>19</v>
      </c>
      <c r="C546" s="24" t="s">
        <v>20</v>
      </c>
      <c r="D546" s="24" t="s">
        <v>4861</v>
      </c>
      <c r="E546" s="24" t="s">
        <v>4862</v>
      </c>
      <c r="F546" s="29" t="s">
        <v>1922</v>
      </c>
      <c r="G546" s="24" t="s">
        <v>4863</v>
      </c>
      <c r="H546" s="30">
        <v>0.6</v>
      </c>
      <c r="I546" s="24"/>
      <c r="J546" s="24"/>
      <c r="K546" s="31">
        <v>2</v>
      </c>
      <c r="L546" s="24"/>
      <c r="M546" s="24"/>
      <c r="N546" s="31"/>
      <c r="O546" s="24"/>
      <c r="P546" s="24"/>
      <c r="Q546" s="24"/>
      <c r="R546" s="15">
        <f t="shared" si="27"/>
        <v>0.297</v>
      </c>
    </row>
    <row r="547" spans="1:18">
      <c r="A547" s="24">
        <v>1271</v>
      </c>
      <c r="B547" s="24" t="s">
        <v>19</v>
      </c>
      <c r="C547" s="24" t="s">
        <v>20</v>
      </c>
      <c r="D547" s="24" t="s">
        <v>4864</v>
      </c>
      <c r="E547" s="24" t="s">
        <v>4865</v>
      </c>
      <c r="F547" s="29" t="s">
        <v>1922</v>
      </c>
      <c r="G547" s="24" t="s">
        <v>4866</v>
      </c>
      <c r="H547" s="30">
        <v>0.5</v>
      </c>
      <c r="I547" s="24"/>
      <c r="J547" s="24"/>
      <c r="K547" s="31">
        <v>2</v>
      </c>
      <c r="L547" s="24"/>
      <c r="M547" s="24"/>
      <c r="N547" s="31"/>
      <c r="O547" s="24"/>
      <c r="P547" s="24"/>
      <c r="Q547" s="24"/>
      <c r="R547" s="15">
        <f t="shared" si="27"/>
        <v>0.297</v>
      </c>
    </row>
    <row r="548" spans="1:18">
      <c r="A548" s="24">
        <v>1272</v>
      </c>
      <c r="B548" s="24" t="s">
        <v>19</v>
      </c>
      <c r="C548" s="24" t="s">
        <v>20</v>
      </c>
      <c r="D548" s="24" t="s">
        <v>4867</v>
      </c>
      <c r="E548" s="24" t="s">
        <v>4868</v>
      </c>
      <c r="F548" s="29" t="s">
        <v>1922</v>
      </c>
      <c r="G548" s="24" t="s">
        <v>4869</v>
      </c>
      <c r="H548" s="30">
        <v>0.5</v>
      </c>
      <c r="I548" s="24"/>
      <c r="J548" s="24"/>
      <c r="K548" s="31">
        <v>2</v>
      </c>
      <c r="L548" s="24"/>
      <c r="M548" s="24"/>
      <c r="N548" s="31"/>
      <c r="O548" s="24"/>
      <c r="P548" s="24"/>
      <c r="Q548" s="24"/>
      <c r="R548" s="15">
        <f t="shared" si="27"/>
        <v>0.297</v>
      </c>
    </row>
    <row r="549" spans="1:18">
      <c r="A549" s="24">
        <v>1273</v>
      </c>
      <c r="B549" s="24" t="s">
        <v>19</v>
      </c>
      <c r="C549" s="24" t="s">
        <v>20</v>
      </c>
      <c r="D549" s="24" t="s">
        <v>4870</v>
      </c>
      <c r="E549" s="24" t="s">
        <v>4459</v>
      </c>
      <c r="F549" s="29" t="s">
        <v>1922</v>
      </c>
      <c r="G549" s="24" t="s">
        <v>4871</v>
      </c>
      <c r="H549" s="30">
        <v>0.5</v>
      </c>
      <c r="I549" s="24"/>
      <c r="J549" s="24"/>
      <c r="K549" s="31">
        <v>2</v>
      </c>
      <c r="L549" s="24"/>
      <c r="M549" s="24"/>
      <c r="N549" s="31"/>
      <c r="O549" s="24"/>
      <c r="P549" s="24"/>
      <c r="Q549" s="24"/>
      <c r="R549" s="15">
        <f t="shared" si="27"/>
        <v>0.297</v>
      </c>
    </row>
    <row r="550" spans="1:18">
      <c r="A550" s="24">
        <v>1274</v>
      </c>
      <c r="B550" s="24" t="s">
        <v>19</v>
      </c>
      <c r="C550" s="24" t="s">
        <v>20</v>
      </c>
      <c r="D550" s="24" t="s">
        <v>4872</v>
      </c>
      <c r="E550" s="24" t="s">
        <v>4873</v>
      </c>
      <c r="F550" s="29" t="s">
        <v>1922</v>
      </c>
      <c r="G550" s="24" t="s">
        <v>4874</v>
      </c>
      <c r="H550" s="30">
        <v>1.9</v>
      </c>
      <c r="I550" s="24">
        <v>300</v>
      </c>
      <c r="J550" s="24"/>
      <c r="K550" s="31">
        <v>2</v>
      </c>
      <c r="L550" s="24"/>
      <c r="M550" s="24"/>
      <c r="N550" s="31"/>
      <c r="O550" s="24"/>
      <c r="P550" s="24"/>
      <c r="Q550" s="24"/>
      <c r="R550" s="15">
        <f t="shared" si="27"/>
        <v>4.647</v>
      </c>
    </row>
    <row r="551" spans="1:18">
      <c r="A551" s="24">
        <v>1275</v>
      </c>
      <c r="B551" s="24" t="s">
        <v>19</v>
      </c>
      <c r="C551" s="24" t="s">
        <v>20</v>
      </c>
      <c r="D551" s="24" t="s">
        <v>4875</v>
      </c>
      <c r="E551" s="24" t="s">
        <v>2147</v>
      </c>
      <c r="F551" s="29" t="s">
        <v>1922</v>
      </c>
      <c r="G551" s="24" t="s">
        <v>4797</v>
      </c>
      <c r="H551" s="30">
        <v>0.4</v>
      </c>
      <c r="I551" s="24"/>
      <c r="J551" s="24"/>
      <c r="K551" s="31">
        <v>2</v>
      </c>
      <c r="L551" s="24"/>
      <c r="M551" s="24"/>
      <c r="N551" s="31"/>
      <c r="O551" s="24"/>
      <c r="P551" s="24"/>
      <c r="Q551" s="24"/>
      <c r="R551" s="15">
        <f t="shared" ref="R551:R582" si="28">J551*0.4461+K551*0.1485+L551*0.15*0.004+I551*0.0145+M551*0.145+N551*0.015+O551*0.01+P551*0.16+Q551*0.2</f>
        <v>0.297</v>
      </c>
    </row>
    <row r="552" spans="1:18">
      <c r="A552" s="24">
        <v>1276</v>
      </c>
      <c r="B552" s="24" t="s">
        <v>19</v>
      </c>
      <c r="C552" s="24" t="s">
        <v>20</v>
      </c>
      <c r="D552" s="24" t="s">
        <v>4876</v>
      </c>
      <c r="E552" s="24" t="s">
        <v>4877</v>
      </c>
      <c r="F552" s="29" t="s">
        <v>1922</v>
      </c>
      <c r="G552" s="24" t="s">
        <v>4628</v>
      </c>
      <c r="H552" s="30">
        <v>0.5</v>
      </c>
      <c r="I552" s="24"/>
      <c r="J552" s="24"/>
      <c r="K552" s="31">
        <v>2</v>
      </c>
      <c r="L552" s="24"/>
      <c r="M552" s="24"/>
      <c r="N552" s="31"/>
      <c r="O552" s="24"/>
      <c r="P552" s="24"/>
      <c r="Q552" s="24"/>
      <c r="R552" s="15">
        <f t="shared" si="28"/>
        <v>0.297</v>
      </c>
    </row>
    <row r="553" spans="1:18">
      <c r="A553" s="24">
        <v>1277</v>
      </c>
      <c r="B553" s="24" t="s">
        <v>19</v>
      </c>
      <c r="C553" s="24" t="s">
        <v>20</v>
      </c>
      <c r="D553" s="24" t="s">
        <v>4878</v>
      </c>
      <c r="E553" s="24" t="s">
        <v>4879</v>
      </c>
      <c r="F553" s="29" t="s">
        <v>1922</v>
      </c>
      <c r="G553" s="24" t="s">
        <v>4781</v>
      </c>
      <c r="H553" s="30">
        <v>0.6</v>
      </c>
      <c r="I553" s="24"/>
      <c r="J553" s="24"/>
      <c r="K553" s="31">
        <v>2</v>
      </c>
      <c r="L553" s="24"/>
      <c r="M553" s="24"/>
      <c r="N553" s="31"/>
      <c r="O553" s="24"/>
      <c r="P553" s="24"/>
      <c r="Q553" s="24"/>
      <c r="R553" s="15">
        <f t="shared" si="28"/>
        <v>0.297</v>
      </c>
    </row>
    <row r="554" spans="1:18">
      <c r="A554" s="24">
        <v>1278</v>
      </c>
      <c r="B554" s="24" t="s">
        <v>19</v>
      </c>
      <c r="C554" s="24" t="s">
        <v>20</v>
      </c>
      <c r="D554" s="24" t="s">
        <v>4880</v>
      </c>
      <c r="E554" s="24" t="s">
        <v>4881</v>
      </c>
      <c r="F554" s="29" t="s">
        <v>1922</v>
      </c>
      <c r="G554" s="24" t="s">
        <v>4882</v>
      </c>
      <c r="H554" s="30">
        <v>0.4</v>
      </c>
      <c r="I554" s="24"/>
      <c r="J554" s="24"/>
      <c r="K554" s="31">
        <v>2</v>
      </c>
      <c r="L554" s="24"/>
      <c r="M554" s="24"/>
      <c r="N554" s="31"/>
      <c r="O554" s="24"/>
      <c r="P554" s="24"/>
      <c r="Q554" s="24"/>
      <c r="R554" s="15">
        <f t="shared" si="28"/>
        <v>0.297</v>
      </c>
    </row>
    <row r="555" spans="1:18">
      <c r="A555" s="24">
        <v>1279</v>
      </c>
      <c r="B555" s="24" t="s">
        <v>19</v>
      </c>
      <c r="C555" s="24" t="s">
        <v>20</v>
      </c>
      <c r="D555" s="24" t="s">
        <v>4883</v>
      </c>
      <c r="E555" s="24" t="s">
        <v>4884</v>
      </c>
      <c r="F555" s="29" t="s">
        <v>1922</v>
      </c>
      <c r="G555" s="24" t="s">
        <v>4885</v>
      </c>
      <c r="H555" s="30">
        <v>0.2</v>
      </c>
      <c r="I555" s="24"/>
      <c r="J555" s="24"/>
      <c r="K555" s="31">
        <v>2</v>
      </c>
      <c r="L555" s="24"/>
      <c r="M555" s="24"/>
      <c r="N555" s="31"/>
      <c r="O555" s="24"/>
      <c r="P555" s="24"/>
      <c r="Q555" s="24"/>
      <c r="R555" s="15">
        <f t="shared" si="28"/>
        <v>0.297</v>
      </c>
    </row>
    <row r="556" spans="1:18">
      <c r="A556" s="24">
        <v>1280</v>
      </c>
      <c r="B556" s="24" t="s">
        <v>19</v>
      </c>
      <c r="C556" s="24" t="s">
        <v>20</v>
      </c>
      <c r="D556" s="24" t="s">
        <v>4886</v>
      </c>
      <c r="E556" s="24" t="s">
        <v>4887</v>
      </c>
      <c r="F556" s="29" t="s">
        <v>1922</v>
      </c>
      <c r="G556" s="24" t="s">
        <v>4625</v>
      </c>
      <c r="H556" s="30">
        <v>0.5</v>
      </c>
      <c r="I556" s="24"/>
      <c r="J556" s="24"/>
      <c r="K556" s="31">
        <v>2</v>
      </c>
      <c r="L556" s="24"/>
      <c r="M556" s="24"/>
      <c r="N556" s="31"/>
      <c r="O556" s="24"/>
      <c r="P556" s="24"/>
      <c r="Q556" s="24"/>
      <c r="R556" s="15">
        <f t="shared" si="28"/>
        <v>0.297</v>
      </c>
    </row>
    <row r="557" spans="1:18">
      <c r="A557" s="24">
        <v>1281</v>
      </c>
      <c r="B557" s="24" t="s">
        <v>19</v>
      </c>
      <c r="C557" s="24" t="s">
        <v>20</v>
      </c>
      <c r="D557" s="24" t="s">
        <v>4888</v>
      </c>
      <c r="E557" s="24" t="s">
        <v>4889</v>
      </c>
      <c r="F557" s="29" t="s">
        <v>1922</v>
      </c>
      <c r="G557" s="24" t="s">
        <v>4890</v>
      </c>
      <c r="H557" s="30">
        <v>0.4</v>
      </c>
      <c r="I557" s="24"/>
      <c r="J557" s="24"/>
      <c r="K557" s="31">
        <v>2</v>
      </c>
      <c r="L557" s="24"/>
      <c r="M557" s="24"/>
      <c r="N557" s="31"/>
      <c r="O557" s="24"/>
      <c r="P557" s="24"/>
      <c r="Q557" s="24"/>
      <c r="R557" s="15">
        <f t="shared" si="28"/>
        <v>0.297</v>
      </c>
    </row>
    <row r="558" spans="1:18">
      <c r="A558" s="24">
        <v>1282</v>
      </c>
      <c r="B558" s="24" t="s">
        <v>19</v>
      </c>
      <c r="C558" s="24" t="s">
        <v>20</v>
      </c>
      <c r="D558" s="24" t="s">
        <v>4891</v>
      </c>
      <c r="E558" s="24" t="s">
        <v>4892</v>
      </c>
      <c r="F558" s="29" t="s">
        <v>1922</v>
      </c>
      <c r="G558" s="24" t="s">
        <v>4882</v>
      </c>
      <c r="H558" s="30">
        <v>0.4</v>
      </c>
      <c r="I558" s="24"/>
      <c r="J558" s="24"/>
      <c r="K558" s="31">
        <v>2</v>
      </c>
      <c r="L558" s="24"/>
      <c r="M558" s="24"/>
      <c r="N558" s="31"/>
      <c r="O558" s="24"/>
      <c r="P558" s="24"/>
      <c r="Q558" s="24"/>
      <c r="R558" s="15">
        <f t="shared" si="28"/>
        <v>0.297</v>
      </c>
    </row>
    <row r="559" spans="1:18">
      <c r="A559" s="24">
        <v>1283</v>
      </c>
      <c r="B559" s="24" t="s">
        <v>19</v>
      </c>
      <c r="C559" s="24" t="s">
        <v>20</v>
      </c>
      <c r="D559" s="24" t="s">
        <v>4893</v>
      </c>
      <c r="E559" s="24" t="s">
        <v>1152</v>
      </c>
      <c r="F559" s="29" t="s">
        <v>1922</v>
      </c>
      <c r="G559" s="24" t="s">
        <v>4894</v>
      </c>
      <c r="H559" s="30">
        <v>0.4</v>
      </c>
      <c r="I559" s="24"/>
      <c r="J559" s="24"/>
      <c r="K559" s="31">
        <v>2</v>
      </c>
      <c r="L559" s="24"/>
      <c r="M559" s="24"/>
      <c r="N559" s="31"/>
      <c r="O559" s="24"/>
      <c r="P559" s="24"/>
      <c r="Q559" s="24"/>
      <c r="R559" s="15">
        <f t="shared" si="28"/>
        <v>0.297</v>
      </c>
    </row>
    <row r="560" spans="1:18">
      <c r="A560" s="24">
        <v>1284</v>
      </c>
      <c r="B560" s="24" t="s">
        <v>19</v>
      </c>
      <c r="C560" s="24" t="s">
        <v>20</v>
      </c>
      <c r="D560" s="24" t="s">
        <v>4895</v>
      </c>
      <c r="E560" s="24" t="s">
        <v>4896</v>
      </c>
      <c r="F560" s="29" t="s">
        <v>1922</v>
      </c>
      <c r="G560" s="24" t="s">
        <v>4897</v>
      </c>
      <c r="H560" s="30">
        <v>0.5</v>
      </c>
      <c r="I560" s="24"/>
      <c r="J560" s="24"/>
      <c r="K560" s="31">
        <v>2</v>
      </c>
      <c r="L560" s="24"/>
      <c r="M560" s="24"/>
      <c r="N560" s="31"/>
      <c r="O560" s="24"/>
      <c r="P560" s="24"/>
      <c r="Q560" s="24"/>
      <c r="R560" s="15">
        <f t="shared" si="28"/>
        <v>0.297</v>
      </c>
    </row>
    <row r="561" spans="1:18">
      <c r="A561" s="24">
        <v>1285</v>
      </c>
      <c r="B561" s="24" t="s">
        <v>19</v>
      </c>
      <c r="C561" s="24" t="s">
        <v>20</v>
      </c>
      <c r="D561" s="24" t="s">
        <v>4898</v>
      </c>
      <c r="E561" s="24" t="s">
        <v>4899</v>
      </c>
      <c r="F561" s="29" t="s">
        <v>1922</v>
      </c>
      <c r="G561" s="24" t="s">
        <v>805</v>
      </c>
      <c r="H561" s="30">
        <v>0.5</v>
      </c>
      <c r="I561" s="24"/>
      <c r="J561" s="24"/>
      <c r="K561" s="31">
        <v>2</v>
      </c>
      <c r="L561" s="24"/>
      <c r="M561" s="24"/>
      <c r="N561" s="31"/>
      <c r="O561" s="24"/>
      <c r="P561" s="24"/>
      <c r="Q561" s="24">
        <v>2</v>
      </c>
      <c r="R561" s="15">
        <f t="shared" si="28"/>
        <v>0.697</v>
      </c>
    </row>
    <row r="562" spans="1:18">
      <c r="A562" s="24">
        <v>1286</v>
      </c>
      <c r="B562" s="24" t="s">
        <v>19</v>
      </c>
      <c r="C562" s="24" t="s">
        <v>20</v>
      </c>
      <c r="D562" s="24" t="s">
        <v>4900</v>
      </c>
      <c r="E562" s="24" t="s">
        <v>4901</v>
      </c>
      <c r="F562" s="29" t="s">
        <v>1922</v>
      </c>
      <c r="G562" s="24" t="s">
        <v>4738</v>
      </c>
      <c r="H562" s="30">
        <v>0.3</v>
      </c>
      <c r="I562" s="24"/>
      <c r="J562" s="24"/>
      <c r="K562" s="31">
        <v>2</v>
      </c>
      <c r="L562" s="24"/>
      <c r="M562" s="24"/>
      <c r="N562" s="31"/>
      <c r="O562" s="24"/>
      <c r="P562" s="24"/>
      <c r="Q562" s="24"/>
      <c r="R562" s="15">
        <f t="shared" si="28"/>
        <v>0.297</v>
      </c>
    </row>
    <row r="563" spans="1:18">
      <c r="A563" s="24">
        <v>1287</v>
      </c>
      <c r="B563" s="24" t="s">
        <v>19</v>
      </c>
      <c r="C563" s="24" t="s">
        <v>20</v>
      </c>
      <c r="D563" s="24" t="s">
        <v>4900</v>
      </c>
      <c r="E563" s="24" t="s">
        <v>4901</v>
      </c>
      <c r="F563" s="29" t="s">
        <v>4902</v>
      </c>
      <c r="G563" s="24" t="s">
        <v>4903</v>
      </c>
      <c r="H563" s="30">
        <v>0.3</v>
      </c>
      <c r="I563" s="24"/>
      <c r="J563" s="24"/>
      <c r="K563" s="31">
        <v>2</v>
      </c>
      <c r="L563" s="24"/>
      <c r="M563" s="24"/>
      <c r="N563" s="31"/>
      <c r="O563" s="24"/>
      <c r="P563" s="24"/>
      <c r="Q563" s="24"/>
      <c r="R563" s="15">
        <f t="shared" si="28"/>
        <v>0.297</v>
      </c>
    </row>
    <row r="564" spans="1:18">
      <c r="A564" s="24">
        <v>1288</v>
      </c>
      <c r="B564" s="24" t="s">
        <v>19</v>
      </c>
      <c r="C564" s="24" t="s">
        <v>20</v>
      </c>
      <c r="D564" s="24" t="s">
        <v>4904</v>
      </c>
      <c r="E564" s="24" t="s">
        <v>4905</v>
      </c>
      <c r="F564" s="29" t="s">
        <v>1922</v>
      </c>
      <c r="G564" s="24" t="s">
        <v>4628</v>
      </c>
      <c r="H564" s="30">
        <v>0.5</v>
      </c>
      <c r="I564" s="24"/>
      <c r="J564" s="24"/>
      <c r="K564" s="31">
        <v>2</v>
      </c>
      <c r="L564" s="24"/>
      <c r="M564" s="24"/>
      <c r="N564" s="31"/>
      <c r="O564" s="24"/>
      <c r="P564" s="24"/>
      <c r="Q564" s="24"/>
      <c r="R564" s="15">
        <f t="shared" si="28"/>
        <v>0.297</v>
      </c>
    </row>
    <row r="565" spans="1:18">
      <c r="A565" s="24">
        <v>1289</v>
      </c>
      <c r="B565" s="24" t="s">
        <v>19</v>
      </c>
      <c r="C565" s="24" t="s">
        <v>20</v>
      </c>
      <c r="D565" s="24" t="s">
        <v>4906</v>
      </c>
      <c r="E565" s="24" t="s">
        <v>4907</v>
      </c>
      <c r="F565" s="29" t="s">
        <v>1922</v>
      </c>
      <c r="G565" s="24" t="s">
        <v>4781</v>
      </c>
      <c r="H565" s="30">
        <v>0.6</v>
      </c>
      <c r="I565" s="24"/>
      <c r="J565" s="24"/>
      <c r="K565" s="31">
        <v>2</v>
      </c>
      <c r="L565" s="24"/>
      <c r="M565" s="24"/>
      <c r="N565" s="31"/>
      <c r="O565" s="24"/>
      <c r="P565" s="24"/>
      <c r="Q565" s="24"/>
      <c r="R565" s="15">
        <f t="shared" si="28"/>
        <v>0.297</v>
      </c>
    </row>
    <row r="566" spans="1:18">
      <c r="A566" s="24">
        <v>1290</v>
      </c>
      <c r="B566" s="24" t="s">
        <v>19</v>
      </c>
      <c r="C566" s="24" t="s">
        <v>20</v>
      </c>
      <c r="D566" s="24" t="s">
        <v>4908</v>
      </c>
      <c r="E566" s="24" t="s">
        <v>4909</v>
      </c>
      <c r="F566" s="29" t="s">
        <v>1922</v>
      </c>
      <c r="G566" s="24" t="s">
        <v>4910</v>
      </c>
      <c r="H566" s="30">
        <v>0.4</v>
      </c>
      <c r="I566" s="24"/>
      <c r="J566" s="24"/>
      <c r="K566" s="31">
        <v>2</v>
      </c>
      <c r="L566" s="24"/>
      <c r="M566" s="24"/>
      <c r="N566" s="31"/>
      <c r="O566" s="24"/>
      <c r="P566" s="24"/>
      <c r="Q566" s="24"/>
      <c r="R566" s="15">
        <f t="shared" si="28"/>
        <v>0.297</v>
      </c>
    </row>
    <row r="567" spans="1:18">
      <c r="A567" s="24">
        <v>1291</v>
      </c>
      <c r="B567" s="24" t="s">
        <v>19</v>
      </c>
      <c r="C567" s="24" t="s">
        <v>20</v>
      </c>
      <c r="D567" s="24" t="s">
        <v>4911</v>
      </c>
      <c r="E567" s="24" t="s">
        <v>1160</v>
      </c>
      <c r="F567" s="29" t="s">
        <v>1922</v>
      </c>
      <c r="G567" s="24" t="s">
        <v>4912</v>
      </c>
      <c r="H567" s="30">
        <v>2.6</v>
      </c>
      <c r="I567" s="24">
        <v>1350</v>
      </c>
      <c r="J567" s="24"/>
      <c r="K567" s="31">
        <v>2</v>
      </c>
      <c r="L567" s="24"/>
      <c r="M567" s="24"/>
      <c r="N567" s="31"/>
      <c r="O567" s="24"/>
      <c r="P567" s="24"/>
      <c r="Q567" s="24"/>
      <c r="R567" s="15">
        <f t="shared" si="28"/>
        <v>19.872</v>
      </c>
    </row>
    <row r="568" spans="1:18">
      <c r="A568" s="24">
        <v>1292</v>
      </c>
      <c r="B568" s="24" t="s">
        <v>19</v>
      </c>
      <c r="C568" s="24" t="s">
        <v>20</v>
      </c>
      <c r="D568" s="24" t="s">
        <v>4913</v>
      </c>
      <c r="E568" s="24" t="s">
        <v>249</v>
      </c>
      <c r="F568" s="29" t="s">
        <v>1922</v>
      </c>
      <c r="G568" s="24" t="s">
        <v>4914</v>
      </c>
      <c r="H568" s="30">
        <v>2</v>
      </c>
      <c r="I568" s="24">
        <v>250</v>
      </c>
      <c r="J568" s="24"/>
      <c r="K568" s="31">
        <v>2</v>
      </c>
      <c r="L568" s="24"/>
      <c r="M568" s="24"/>
      <c r="N568" s="31"/>
      <c r="O568" s="24"/>
      <c r="P568" s="24"/>
      <c r="Q568" s="24"/>
      <c r="R568" s="15">
        <f t="shared" si="28"/>
        <v>3.922</v>
      </c>
    </row>
    <row r="569" spans="1:18">
      <c r="A569" s="24">
        <v>1293</v>
      </c>
      <c r="B569" s="24" t="s">
        <v>19</v>
      </c>
      <c r="C569" s="24" t="s">
        <v>20</v>
      </c>
      <c r="D569" s="24" t="s">
        <v>4915</v>
      </c>
      <c r="E569" s="24" t="s">
        <v>2147</v>
      </c>
      <c r="F569" s="29" t="s">
        <v>1922</v>
      </c>
      <c r="G569" s="24" t="s">
        <v>4738</v>
      </c>
      <c r="H569" s="30">
        <v>0.3</v>
      </c>
      <c r="I569" s="24"/>
      <c r="J569" s="24"/>
      <c r="K569" s="31">
        <v>2</v>
      </c>
      <c r="L569" s="24"/>
      <c r="M569" s="24"/>
      <c r="N569" s="31"/>
      <c r="O569" s="24"/>
      <c r="P569" s="24"/>
      <c r="Q569" s="24"/>
      <c r="R569" s="15">
        <f t="shared" si="28"/>
        <v>0.297</v>
      </c>
    </row>
    <row r="570" spans="1:18">
      <c r="A570" s="24">
        <v>1294</v>
      </c>
      <c r="B570" s="24" t="s">
        <v>19</v>
      </c>
      <c r="C570" s="24" t="s">
        <v>20</v>
      </c>
      <c r="D570" s="24" t="s">
        <v>4916</v>
      </c>
      <c r="E570" s="24" t="s">
        <v>4917</v>
      </c>
      <c r="F570" s="29" t="s">
        <v>1922</v>
      </c>
      <c r="G570" s="24" t="s">
        <v>4625</v>
      </c>
      <c r="H570" s="30">
        <v>0.1</v>
      </c>
      <c r="I570" s="24"/>
      <c r="J570" s="24"/>
      <c r="K570" s="31">
        <v>2</v>
      </c>
      <c r="L570" s="24"/>
      <c r="M570" s="24"/>
      <c r="N570" s="31"/>
      <c r="O570" s="24"/>
      <c r="P570" s="24"/>
      <c r="Q570" s="24"/>
      <c r="R570" s="15">
        <f t="shared" si="28"/>
        <v>0.297</v>
      </c>
    </row>
    <row r="571" spans="1:18">
      <c r="A571" s="24">
        <v>1295</v>
      </c>
      <c r="B571" s="24" t="s">
        <v>19</v>
      </c>
      <c r="C571" s="24" t="s">
        <v>20</v>
      </c>
      <c r="D571" s="24" t="s">
        <v>4916</v>
      </c>
      <c r="E571" s="24" t="s">
        <v>4917</v>
      </c>
      <c r="F571" s="29" t="s">
        <v>749</v>
      </c>
      <c r="G571" s="24" t="s">
        <v>752</v>
      </c>
      <c r="H571" s="30">
        <v>0.5</v>
      </c>
      <c r="I571" s="24"/>
      <c r="J571" s="24"/>
      <c r="K571" s="31">
        <v>2</v>
      </c>
      <c r="L571" s="24"/>
      <c r="M571" s="24"/>
      <c r="N571" s="31"/>
      <c r="O571" s="24"/>
      <c r="P571" s="24"/>
      <c r="Q571" s="24"/>
      <c r="R571" s="15">
        <f t="shared" si="28"/>
        <v>0.297</v>
      </c>
    </row>
    <row r="572" spans="1:18">
      <c r="A572" s="24">
        <v>1296</v>
      </c>
      <c r="B572" s="24" t="s">
        <v>19</v>
      </c>
      <c r="C572" s="24" t="s">
        <v>20</v>
      </c>
      <c r="D572" s="24" t="s">
        <v>4918</v>
      </c>
      <c r="E572" s="24" t="s">
        <v>4919</v>
      </c>
      <c r="F572" s="29" t="s">
        <v>1922</v>
      </c>
      <c r="G572" s="24" t="s">
        <v>4625</v>
      </c>
      <c r="H572" s="30">
        <v>0.5</v>
      </c>
      <c r="I572" s="24"/>
      <c r="J572" s="24"/>
      <c r="K572" s="31">
        <v>2</v>
      </c>
      <c r="L572" s="24"/>
      <c r="M572" s="24"/>
      <c r="N572" s="31"/>
      <c r="O572" s="24"/>
      <c r="P572" s="24"/>
      <c r="Q572" s="24"/>
      <c r="R572" s="15">
        <f t="shared" si="28"/>
        <v>0.297</v>
      </c>
    </row>
    <row r="573" spans="1:18">
      <c r="A573" s="24">
        <v>1297</v>
      </c>
      <c r="B573" s="24" t="s">
        <v>19</v>
      </c>
      <c r="C573" s="24" t="s">
        <v>20</v>
      </c>
      <c r="D573" s="24" t="s">
        <v>4920</v>
      </c>
      <c r="E573" s="24" t="s">
        <v>4921</v>
      </c>
      <c r="F573" s="29" t="s">
        <v>1922</v>
      </c>
      <c r="G573" s="24" t="s">
        <v>805</v>
      </c>
      <c r="H573" s="30">
        <v>0.5</v>
      </c>
      <c r="I573" s="24"/>
      <c r="J573" s="24"/>
      <c r="K573" s="31">
        <v>2</v>
      </c>
      <c r="L573" s="24"/>
      <c r="M573" s="24"/>
      <c r="N573" s="31"/>
      <c r="O573" s="24"/>
      <c r="P573" s="24"/>
      <c r="Q573" s="24"/>
      <c r="R573" s="15">
        <f t="shared" si="28"/>
        <v>0.297</v>
      </c>
    </row>
    <row r="574" spans="1:18">
      <c r="A574" s="24">
        <v>1298</v>
      </c>
      <c r="B574" s="24" t="s">
        <v>19</v>
      </c>
      <c r="C574" s="24" t="s">
        <v>20</v>
      </c>
      <c r="D574" s="24" t="s">
        <v>4922</v>
      </c>
      <c r="E574" s="24" t="s">
        <v>4923</v>
      </c>
      <c r="F574" s="29" t="s">
        <v>1922</v>
      </c>
      <c r="G574" s="24" t="s">
        <v>836</v>
      </c>
      <c r="H574" s="30">
        <v>0.6</v>
      </c>
      <c r="I574" s="24"/>
      <c r="J574" s="24"/>
      <c r="K574" s="31">
        <v>2</v>
      </c>
      <c r="L574" s="24"/>
      <c r="M574" s="24"/>
      <c r="N574" s="31"/>
      <c r="O574" s="24"/>
      <c r="P574" s="24"/>
      <c r="Q574" s="24"/>
      <c r="R574" s="15">
        <f t="shared" si="28"/>
        <v>0.297</v>
      </c>
    </row>
    <row r="575" spans="1:18">
      <c r="A575" s="24">
        <v>1299</v>
      </c>
      <c r="B575" s="24" t="s">
        <v>19</v>
      </c>
      <c r="C575" s="24" t="s">
        <v>20</v>
      </c>
      <c r="D575" s="24" t="s">
        <v>4924</v>
      </c>
      <c r="E575" s="24" t="s">
        <v>4144</v>
      </c>
      <c r="F575" s="29" t="s">
        <v>1922</v>
      </c>
      <c r="G575" s="24" t="s">
        <v>828</v>
      </c>
      <c r="H575" s="30">
        <v>0.4</v>
      </c>
      <c r="I575" s="24"/>
      <c r="J575" s="24"/>
      <c r="K575" s="31">
        <v>2</v>
      </c>
      <c r="L575" s="24"/>
      <c r="M575" s="24"/>
      <c r="N575" s="31"/>
      <c r="O575" s="24"/>
      <c r="P575" s="24"/>
      <c r="Q575" s="24"/>
      <c r="R575" s="15">
        <f t="shared" si="28"/>
        <v>0.297</v>
      </c>
    </row>
    <row r="576" spans="1:18">
      <c r="A576" s="24">
        <v>1300</v>
      </c>
      <c r="B576" s="24" t="s">
        <v>19</v>
      </c>
      <c r="C576" s="24" t="s">
        <v>20</v>
      </c>
      <c r="D576" s="24" t="s">
        <v>4925</v>
      </c>
      <c r="E576" s="24" t="s">
        <v>4926</v>
      </c>
      <c r="F576" s="29" t="s">
        <v>1922</v>
      </c>
      <c r="G576" s="24" t="s">
        <v>4738</v>
      </c>
      <c r="H576" s="30">
        <v>0.3</v>
      </c>
      <c r="I576" s="24"/>
      <c r="J576" s="24"/>
      <c r="K576" s="31">
        <v>2</v>
      </c>
      <c r="L576" s="24"/>
      <c r="M576" s="24"/>
      <c r="N576" s="31"/>
      <c r="O576" s="24"/>
      <c r="P576" s="24"/>
      <c r="Q576" s="24"/>
      <c r="R576" s="15">
        <f t="shared" si="28"/>
        <v>0.297</v>
      </c>
    </row>
    <row r="577" spans="1:18">
      <c r="A577" s="24">
        <v>1301</v>
      </c>
      <c r="B577" s="24" t="s">
        <v>19</v>
      </c>
      <c r="C577" s="24" t="s">
        <v>20</v>
      </c>
      <c r="D577" s="24" t="s">
        <v>4927</v>
      </c>
      <c r="E577" s="24" t="s">
        <v>4928</v>
      </c>
      <c r="F577" s="29" t="s">
        <v>1922</v>
      </c>
      <c r="G577" s="24" t="s">
        <v>4910</v>
      </c>
      <c r="H577" s="30">
        <v>0.4</v>
      </c>
      <c r="I577" s="24"/>
      <c r="J577" s="24"/>
      <c r="K577" s="31">
        <v>2</v>
      </c>
      <c r="L577" s="24"/>
      <c r="M577" s="24"/>
      <c r="N577" s="31"/>
      <c r="O577" s="24"/>
      <c r="P577" s="24"/>
      <c r="Q577" s="24"/>
      <c r="R577" s="15">
        <f t="shared" si="28"/>
        <v>0.297</v>
      </c>
    </row>
    <row r="578" spans="1:18">
      <c r="A578" s="24">
        <v>1302</v>
      </c>
      <c r="B578" s="24" t="s">
        <v>19</v>
      </c>
      <c r="C578" s="24" t="s">
        <v>20</v>
      </c>
      <c r="D578" s="24" t="s">
        <v>4929</v>
      </c>
      <c r="E578" s="24" t="s">
        <v>4930</v>
      </c>
      <c r="F578" s="29" t="s">
        <v>1922</v>
      </c>
      <c r="G578" s="24" t="s">
        <v>805</v>
      </c>
      <c r="H578" s="30">
        <v>0.5</v>
      </c>
      <c r="I578" s="24"/>
      <c r="J578" s="24"/>
      <c r="K578" s="31">
        <v>2</v>
      </c>
      <c r="L578" s="24"/>
      <c r="M578" s="24"/>
      <c r="N578" s="31"/>
      <c r="O578" s="24"/>
      <c r="P578" s="24"/>
      <c r="Q578" s="24"/>
      <c r="R578" s="15">
        <f t="shared" si="28"/>
        <v>0.297</v>
      </c>
    </row>
    <row r="579" spans="1:18">
      <c r="A579" s="24">
        <v>1303</v>
      </c>
      <c r="B579" s="24" t="s">
        <v>19</v>
      </c>
      <c r="C579" s="24" t="s">
        <v>20</v>
      </c>
      <c r="D579" s="24" t="s">
        <v>4931</v>
      </c>
      <c r="E579" s="24" t="s">
        <v>4932</v>
      </c>
      <c r="F579" s="29" t="s">
        <v>1922</v>
      </c>
      <c r="G579" s="24" t="s">
        <v>828</v>
      </c>
      <c r="H579" s="30">
        <v>0.4</v>
      </c>
      <c r="I579" s="24"/>
      <c r="J579" s="24"/>
      <c r="K579" s="31">
        <v>2</v>
      </c>
      <c r="L579" s="24"/>
      <c r="M579" s="24"/>
      <c r="N579" s="31"/>
      <c r="O579" s="24"/>
      <c r="P579" s="24"/>
      <c r="Q579" s="24"/>
      <c r="R579" s="15">
        <f t="shared" si="28"/>
        <v>0.297</v>
      </c>
    </row>
    <row r="580" spans="1:18">
      <c r="A580" s="24">
        <v>1304</v>
      </c>
      <c r="B580" s="24" t="s">
        <v>19</v>
      </c>
      <c r="C580" s="24" t="s">
        <v>20</v>
      </c>
      <c r="D580" s="24" t="s">
        <v>4933</v>
      </c>
      <c r="E580" s="24" t="s">
        <v>4934</v>
      </c>
      <c r="F580" s="29" t="s">
        <v>1922</v>
      </c>
      <c r="G580" s="24" t="s">
        <v>4935</v>
      </c>
      <c r="H580" s="30">
        <v>0.3</v>
      </c>
      <c r="I580" s="24"/>
      <c r="J580" s="24"/>
      <c r="K580" s="31">
        <v>2</v>
      </c>
      <c r="L580" s="24"/>
      <c r="M580" s="24"/>
      <c r="N580" s="31"/>
      <c r="O580" s="24"/>
      <c r="P580" s="24"/>
      <c r="Q580" s="24"/>
      <c r="R580" s="15">
        <f t="shared" si="28"/>
        <v>0.297</v>
      </c>
    </row>
    <row r="581" spans="1:18">
      <c r="A581" s="24">
        <v>1305</v>
      </c>
      <c r="B581" s="24" t="s">
        <v>19</v>
      </c>
      <c r="C581" s="24" t="s">
        <v>20</v>
      </c>
      <c r="D581" s="24" t="s">
        <v>4936</v>
      </c>
      <c r="E581" s="24" t="s">
        <v>4937</v>
      </c>
      <c r="F581" s="29" t="s">
        <v>1922</v>
      </c>
      <c r="G581" s="24" t="s">
        <v>4628</v>
      </c>
      <c r="H581" s="30">
        <v>0.5</v>
      </c>
      <c r="I581" s="24"/>
      <c r="J581" s="24"/>
      <c r="K581" s="31">
        <v>2</v>
      </c>
      <c r="L581" s="24"/>
      <c r="M581" s="24"/>
      <c r="N581" s="31"/>
      <c r="O581" s="24"/>
      <c r="P581" s="24"/>
      <c r="Q581" s="24"/>
      <c r="R581" s="15">
        <f t="shared" si="28"/>
        <v>0.297</v>
      </c>
    </row>
    <row r="582" spans="1:18">
      <c r="A582" s="24">
        <v>1306</v>
      </c>
      <c r="B582" s="24" t="s">
        <v>19</v>
      </c>
      <c r="C582" s="24" t="s">
        <v>20</v>
      </c>
      <c r="D582" s="24" t="s">
        <v>4938</v>
      </c>
      <c r="E582" s="24" t="s">
        <v>4510</v>
      </c>
      <c r="F582" s="29" t="s">
        <v>1922</v>
      </c>
      <c r="G582" s="24" t="s">
        <v>4689</v>
      </c>
      <c r="H582" s="30">
        <v>0.4</v>
      </c>
      <c r="I582" s="24"/>
      <c r="J582" s="24"/>
      <c r="K582" s="31">
        <v>2</v>
      </c>
      <c r="L582" s="24"/>
      <c r="M582" s="24"/>
      <c r="N582" s="31"/>
      <c r="O582" s="24"/>
      <c r="P582" s="24"/>
      <c r="Q582" s="24"/>
      <c r="R582" s="15">
        <f t="shared" ref="R582" si="29">J582*0.4461+K582*0.1485+L582*0.15*0.004+I582*0.0145+M582*0.145+N582*0.015+O582*0.01+P582*0.16+Q582*0.2</f>
        <v>0.297</v>
      </c>
    </row>
    <row r="583" spans="1:18">
      <c r="A583" s="24">
        <v>1307</v>
      </c>
      <c r="B583" s="24" t="s">
        <v>19</v>
      </c>
      <c r="C583" s="24" t="s">
        <v>20</v>
      </c>
      <c r="D583" s="24" t="s">
        <v>4939</v>
      </c>
      <c r="E583" s="24" t="s">
        <v>4940</v>
      </c>
      <c r="F583" s="29" t="s">
        <v>1922</v>
      </c>
      <c r="G583" s="24" t="s">
        <v>4628</v>
      </c>
      <c r="H583" s="30">
        <v>0.5</v>
      </c>
      <c r="I583" s="24"/>
      <c r="J583" s="24"/>
      <c r="K583" s="31">
        <v>2</v>
      </c>
      <c r="L583" s="24"/>
      <c r="M583" s="24"/>
      <c r="N583" s="31"/>
      <c r="O583" s="24"/>
      <c r="P583" s="24"/>
      <c r="Q583" s="24"/>
      <c r="R583" s="15">
        <f t="shared" ref="R583:R614" si="30">J583*0.4461+K583*0.1485+L583*0.15*0.004+I583*0.0145+M583*0.145+N583*0.015+O583*0.01+P583*0.16+Q583*0.2</f>
        <v>0.297</v>
      </c>
    </row>
    <row r="584" spans="1:18">
      <c r="A584" s="24">
        <v>1308</v>
      </c>
      <c r="B584" s="24" t="s">
        <v>19</v>
      </c>
      <c r="C584" s="24" t="s">
        <v>20</v>
      </c>
      <c r="D584" s="24" t="s">
        <v>4941</v>
      </c>
      <c r="E584" s="24" t="s">
        <v>4942</v>
      </c>
      <c r="F584" s="29" t="s">
        <v>1922</v>
      </c>
      <c r="G584" s="24" t="s">
        <v>805</v>
      </c>
      <c r="H584" s="30">
        <v>0.5</v>
      </c>
      <c r="I584" s="24"/>
      <c r="J584" s="24"/>
      <c r="K584" s="31">
        <v>2</v>
      </c>
      <c r="L584" s="24"/>
      <c r="M584" s="24"/>
      <c r="N584" s="31"/>
      <c r="O584" s="24"/>
      <c r="P584" s="24"/>
      <c r="Q584" s="24"/>
      <c r="R584" s="15">
        <f t="shared" si="30"/>
        <v>0.297</v>
      </c>
    </row>
    <row r="585" spans="1:18">
      <c r="A585" s="24">
        <v>1309</v>
      </c>
      <c r="B585" s="24" t="s">
        <v>19</v>
      </c>
      <c r="C585" s="24" t="s">
        <v>20</v>
      </c>
      <c r="D585" s="24" t="s">
        <v>4943</v>
      </c>
      <c r="E585" s="24" t="s">
        <v>4944</v>
      </c>
      <c r="F585" s="29" t="s">
        <v>1922</v>
      </c>
      <c r="G585" s="24" t="s">
        <v>4945</v>
      </c>
      <c r="H585" s="30">
        <v>0.3</v>
      </c>
      <c r="I585" s="24"/>
      <c r="J585" s="24"/>
      <c r="K585" s="31">
        <v>2</v>
      </c>
      <c r="L585" s="24"/>
      <c r="M585" s="24"/>
      <c r="N585" s="31"/>
      <c r="O585" s="24"/>
      <c r="P585" s="24"/>
      <c r="Q585" s="24"/>
      <c r="R585" s="15">
        <f t="shared" si="30"/>
        <v>0.297</v>
      </c>
    </row>
    <row r="586" spans="1:18">
      <c r="A586" s="24">
        <v>1310</v>
      </c>
      <c r="B586" s="24" t="s">
        <v>19</v>
      </c>
      <c r="C586" s="24" t="s">
        <v>20</v>
      </c>
      <c r="D586" s="24" t="s">
        <v>4946</v>
      </c>
      <c r="E586" s="24" t="s">
        <v>4947</v>
      </c>
      <c r="F586" s="29" t="s">
        <v>1922</v>
      </c>
      <c r="G586" s="24" t="s">
        <v>4948</v>
      </c>
      <c r="H586" s="30">
        <v>0.4</v>
      </c>
      <c r="I586" s="24"/>
      <c r="J586" s="24"/>
      <c r="K586" s="31">
        <v>2</v>
      </c>
      <c r="L586" s="24"/>
      <c r="M586" s="24"/>
      <c r="N586" s="31"/>
      <c r="O586" s="24"/>
      <c r="P586" s="24"/>
      <c r="Q586" s="24"/>
      <c r="R586" s="15">
        <f t="shared" si="30"/>
        <v>0.297</v>
      </c>
    </row>
    <row r="587" spans="1:18">
      <c r="A587" s="24">
        <v>1311</v>
      </c>
      <c r="B587" s="24" t="s">
        <v>19</v>
      </c>
      <c r="C587" s="24" t="s">
        <v>20</v>
      </c>
      <c r="D587" s="24" t="s">
        <v>4949</v>
      </c>
      <c r="E587" s="24" t="s">
        <v>4950</v>
      </c>
      <c r="F587" s="29" t="s">
        <v>1922</v>
      </c>
      <c r="G587" s="24" t="s">
        <v>4951</v>
      </c>
      <c r="H587" s="30">
        <v>1.5</v>
      </c>
      <c r="I587" s="24">
        <v>300</v>
      </c>
      <c r="J587" s="24"/>
      <c r="K587" s="31">
        <v>2</v>
      </c>
      <c r="L587" s="24"/>
      <c r="M587" s="24"/>
      <c r="N587" s="31"/>
      <c r="O587" s="24"/>
      <c r="P587" s="24"/>
      <c r="Q587" s="24"/>
      <c r="R587" s="15">
        <f t="shared" si="30"/>
        <v>4.647</v>
      </c>
    </row>
    <row r="588" spans="1:18">
      <c r="A588" s="24">
        <v>1312</v>
      </c>
      <c r="B588" s="24" t="s">
        <v>19</v>
      </c>
      <c r="C588" s="24" t="s">
        <v>20</v>
      </c>
      <c r="D588" s="24" t="s">
        <v>4952</v>
      </c>
      <c r="E588" s="24" t="s">
        <v>2314</v>
      </c>
      <c r="F588" s="29" t="s">
        <v>1922</v>
      </c>
      <c r="G588" s="24" t="s">
        <v>4726</v>
      </c>
      <c r="H588" s="30">
        <v>0.2</v>
      </c>
      <c r="I588" s="24"/>
      <c r="J588" s="24"/>
      <c r="K588" s="31">
        <v>2</v>
      </c>
      <c r="L588" s="24"/>
      <c r="M588" s="24"/>
      <c r="N588" s="31"/>
      <c r="O588" s="24"/>
      <c r="P588" s="24"/>
      <c r="Q588" s="24"/>
      <c r="R588" s="15">
        <f t="shared" si="30"/>
        <v>0.297</v>
      </c>
    </row>
    <row r="589" spans="1:18">
      <c r="A589" s="24">
        <v>1313</v>
      </c>
      <c r="B589" s="24" t="s">
        <v>19</v>
      </c>
      <c r="C589" s="24" t="s">
        <v>20</v>
      </c>
      <c r="D589" s="24" t="s">
        <v>4953</v>
      </c>
      <c r="E589" s="24" t="s">
        <v>4954</v>
      </c>
      <c r="F589" s="29" t="s">
        <v>1922</v>
      </c>
      <c r="G589" s="24" t="s">
        <v>828</v>
      </c>
      <c r="H589" s="30">
        <v>0.4</v>
      </c>
      <c r="I589" s="24"/>
      <c r="J589" s="24"/>
      <c r="K589" s="31">
        <v>2</v>
      </c>
      <c r="L589" s="24"/>
      <c r="M589" s="24"/>
      <c r="N589" s="31"/>
      <c r="O589" s="24"/>
      <c r="P589" s="24"/>
      <c r="Q589" s="24"/>
      <c r="R589" s="15">
        <f t="shared" si="30"/>
        <v>0.297</v>
      </c>
    </row>
    <row r="590" spans="1:18">
      <c r="A590" s="24">
        <v>1314</v>
      </c>
      <c r="B590" s="24" t="s">
        <v>19</v>
      </c>
      <c r="C590" s="24" t="s">
        <v>20</v>
      </c>
      <c r="D590" s="24" t="s">
        <v>4955</v>
      </c>
      <c r="E590" s="24" t="s">
        <v>406</v>
      </c>
      <c r="F590" s="29" t="s">
        <v>1922</v>
      </c>
      <c r="G590" s="24" t="s">
        <v>836</v>
      </c>
      <c r="H590" s="30">
        <v>0.6</v>
      </c>
      <c r="I590" s="24"/>
      <c r="J590" s="24"/>
      <c r="K590" s="31">
        <v>2</v>
      </c>
      <c r="L590" s="24"/>
      <c r="M590" s="24"/>
      <c r="N590" s="31"/>
      <c r="O590" s="24"/>
      <c r="P590" s="24"/>
      <c r="Q590" s="24"/>
      <c r="R590" s="15">
        <f t="shared" si="30"/>
        <v>0.297</v>
      </c>
    </row>
    <row r="591" spans="1:18">
      <c r="A591" s="24">
        <v>1315</v>
      </c>
      <c r="B591" s="24" t="s">
        <v>19</v>
      </c>
      <c r="C591" s="24" t="s">
        <v>20</v>
      </c>
      <c r="D591" s="24" t="s">
        <v>4956</v>
      </c>
      <c r="E591" s="24" t="s">
        <v>4957</v>
      </c>
      <c r="F591" s="29" t="s">
        <v>1922</v>
      </c>
      <c r="G591" s="24" t="s">
        <v>4958</v>
      </c>
      <c r="H591" s="30">
        <v>0.3</v>
      </c>
      <c r="I591" s="24"/>
      <c r="J591" s="24"/>
      <c r="K591" s="31">
        <v>2</v>
      </c>
      <c r="L591" s="24"/>
      <c r="M591" s="24"/>
      <c r="N591" s="31"/>
      <c r="O591" s="24"/>
      <c r="P591" s="24"/>
      <c r="Q591" s="24"/>
      <c r="R591" s="15">
        <f t="shared" si="30"/>
        <v>0.297</v>
      </c>
    </row>
    <row r="592" spans="1:18">
      <c r="A592" s="24">
        <v>1316</v>
      </c>
      <c r="B592" s="24" t="s">
        <v>19</v>
      </c>
      <c r="C592" s="24" t="s">
        <v>20</v>
      </c>
      <c r="D592" s="24" t="s">
        <v>4959</v>
      </c>
      <c r="E592" s="24" t="s">
        <v>3391</v>
      </c>
      <c r="F592" s="29" t="s">
        <v>1922</v>
      </c>
      <c r="G592" s="24" t="s">
        <v>4689</v>
      </c>
      <c r="H592" s="30">
        <v>0.4</v>
      </c>
      <c r="I592" s="24"/>
      <c r="J592" s="24"/>
      <c r="K592" s="31">
        <v>2</v>
      </c>
      <c r="L592" s="24"/>
      <c r="M592" s="24"/>
      <c r="N592" s="31"/>
      <c r="O592" s="24"/>
      <c r="P592" s="24"/>
      <c r="Q592" s="24"/>
      <c r="R592" s="15">
        <f t="shared" si="30"/>
        <v>0.297</v>
      </c>
    </row>
    <row r="593" spans="1:18">
      <c r="A593" s="24">
        <v>1317</v>
      </c>
      <c r="B593" s="24" t="s">
        <v>19</v>
      </c>
      <c r="C593" s="24" t="s">
        <v>20</v>
      </c>
      <c r="D593" s="24" t="s">
        <v>4960</v>
      </c>
      <c r="E593" s="24" t="s">
        <v>3096</v>
      </c>
      <c r="F593" s="29" t="s">
        <v>1922</v>
      </c>
      <c r="G593" s="24" t="s">
        <v>4639</v>
      </c>
      <c r="H593" s="30">
        <v>0.4</v>
      </c>
      <c r="I593" s="24">
        <v>900</v>
      </c>
      <c r="J593" s="24"/>
      <c r="K593" s="31">
        <v>2</v>
      </c>
      <c r="L593" s="24"/>
      <c r="M593" s="24"/>
      <c r="N593" s="31"/>
      <c r="O593" s="24"/>
      <c r="P593" s="24"/>
      <c r="Q593" s="24"/>
      <c r="R593" s="15">
        <f t="shared" si="30"/>
        <v>13.347</v>
      </c>
    </row>
    <row r="594" spans="1:18">
      <c r="A594" s="24">
        <v>1318</v>
      </c>
      <c r="B594" s="24" t="s">
        <v>19</v>
      </c>
      <c r="C594" s="24" t="s">
        <v>20</v>
      </c>
      <c r="D594" s="24" t="s">
        <v>4961</v>
      </c>
      <c r="E594" s="24" t="s">
        <v>4962</v>
      </c>
      <c r="F594" s="29" t="s">
        <v>1922</v>
      </c>
      <c r="G594" s="24" t="s">
        <v>4963</v>
      </c>
      <c r="H594" s="30">
        <v>0.4</v>
      </c>
      <c r="I594" s="24"/>
      <c r="J594" s="24"/>
      <c r="K594" s="31">
        <v>2</v>
      </c>
      <c r="L594" s="24"/>
      <c r="M594" s="24"/>
      <c r="N594" s="31"/>
      <c r="O594" s="24"/>
      <c r="P594" s="24"/>
      <c r="Q594" s="24"/>
      <c r="R594" s="15">
        <f t="shared" si="30"/>
        <v>0.297</v>
      </c>
    </row>
    <row r="595" spans="1:18">
      <c r="A595" s="24">
        <v>1319</v>
      </c>
      <c r="B595" s="24" t="s">
        <v>19</v>
      </c>
      <c r="C595" s="24" t="s">
        <v>20</v>
      </c>
      <c r="D595" s="24" t="s">
        <v>4964</v>
      </c>
      <c r="E595" s="24" t="s">
        <v>4965</v>
      </c>
      <c r="F595" s="29" t="s">
        <v>1922</v>
      </c>
      <c r="G595" s="24" t="s">
        <v>828</v>
      </c>
      <c r="H595" s="30">
        <v>0.4</v>
      </c>
      <c r="I595" s="24"/>
      <c r="J595" s="24"/>
      <c r="K595" s="31">
        <v>2</v>
      </c>
      <c r="L595" s="24"/>
      <c r="M595" s="24"/>
      <c r="N595" s="31"/>
      <c r="O595" s="24"/>
      <c r="P595" s="24"/>
      <c r="Q595" s="24"/>
      <c r="R595" s="15">
        <f t="shared" si="30"/>
        <v>0.297</v>
      </c>
    </row>
    <row r="596" spans="1:18">
      <c r="A596" s="24">
        <v>1320</v>
      </c>
      <c r="B596" s="24" t="s">
        <v>19</v>
      </c>
      <c r="C596" s="24" t="s">
        <v>20</v>
      </c>
      <c r="D596" s="24" t="s">
        <v>4966</v>
      </c>
      <c r="E596" s="24" t="s">
        <v>194</v>
      </c>
      <c r="F596" s="29" t="s">
        <v>1922</v>
      </c>
      <c r="G596" s="24" t="s">
        <v>4738</v>
      </c>
      <c r="H596" s="30">
        <v>0.3</v>
      </c>
      <c r="I596" s="24">
        <v>1500</v>
      </c>
      <c r="J596" s="24"/>
      <c r="K596" s="31">
        <v>2</v>
      </c>
      <c r="L596" s="24"/>
      <c r="M596" s="24"/>
      <c r="N596" s="31"/>
      <c r="O596" s="24"/>
      <c r="P596" s="24"/>
      <c r="Q596" s="24"/>
      <c r="R596" s="15">
        <f t="shared" si="30"/>
        <v>22.047</v>
      </c>
    </row>
    <row r="597" spans="1:18">
      <c r="A597" s="24">
        <v>1321</v>
      </c>
      <c r="B597" s="24" t="s">
        <v>19</v>
      </c>
      <c r="C597" s="24" t="s">
        <v>20</v>
      </c>
      <c r="D597" s="24" t="s">
        <v>4967</v>
      </c>
      <c r="E597" s="24" t="s">
        <v>4968</v>
      </c>
      <c r="F597" s="29" t="s">
        <v>1922</v>
      </c>
      <c r="G597" s="24" t="s">
        <v>4969</v>
      </c>
      <c r="H597" s="30">
        <v>0.5</v>
      </c>
      <c r="I597" s="24"/>
      <c r="J597" s="24"/>
      <c r="K597" s="31">
        <v>2</v>
      </c>
      <c r="L597" s="24"/>
      <c r="M597" s="24"/>
      <c r="N597" s="31"/>
      <c r="O597" s="24"/>
      <c r="P597" s="24"/>
      <c r="Q597" s="24"/>
      <c r="R597" s="15">
        <f t="shared" si="30"/>
        <v>0.297</v>
      </c>
    </row>
    <row r="598" spans="1:18">
      <c r="A598" s="24">
        <v>1322</v>
      </c>
      <c r="B598" s="24" t="s">
        <v>19</v>
      </c>
      <c r="C598" s="24" t="s">
        <v>20</v>
      </c>
      <c r="D598" s="24" t="s">
        <v>4970</v>
      </c>
      <c r="E598" s="24" t="s">
        <v>2314</v>
      </c>
      <c r="F598" s="29" t="s">
        <v>1922</v>
      </c>
      <c r="G598" s="24" t="s">
        <v>828</v>
      </c>
      <c r="H598" s="30">
        <v>0.4</v>
      </c>
      <c r="I598" s="24"/>
      <c r="J598" s="24"/>
      <c r="K598" s="31">
        <v>2</v>
      </c>
      <c r="L598" s="24"/>
      <c r="M598" s="24"/>
      <c r="N598" s="31"/>
      <c r="O598" s="24"/>
      <c r="P598" s="24"/>
      <c r="Q598" s="24"/>
      <c r="R598" s="15">
        <f t="shared" si="30"/>
        <v>0.297</v>
      </c>
    </row>
    <row r="599" spans="1:18">
      <c r="A599" s="24">
        <v>1323</v>
      </c>
      <c r="B599" s="24" t="s">
        <v>19</v>
      </c>
      <c r="C599" s="24" t="s">
        <v>20</v>
      </c>
      <c r="D599" s="24" t="s">
        <v>4971</v>
      </c>
      <c r="E599" s="24" t="s">
        <v>2845</v>
      </c>
      <c r="F599" s="29" t="s">
        <v>1922</v>
      </c>
      <c r="G599" s="24" t="s">
        <v>4589</v>
      </c>
      <c r="H599" s="30">
        <v>0.6</v>
      </c>
      <c r="I599" s="24"/>
      <c r="J599" s="24"/>
      <c r="K599" s="31">
        <v>2</v>
      </c>
      <c r="L599" s="24"/>
      <c r="M599" s="24"/>
      <c r="N599" s="31"/>
      <c r="O599" s="24"/>
      <c r="P599" s="24"/>
      <c r="Q599" s="24"/>
      <c r="R599" s="15">
        <f t="shared" si="30"/>
        <v>0.297</v>
      </c>
    </row>
    <row r="600" spans="1:18">
      <c r="A600" s="24">
        <v>1324</v>
      </c>
      <c r="B600" s="24" t="s">
        <v>19</v>
      </c>
      <c r="C600" s="24" t="s">
        <v>20</v>
      </c>
      <c r="D600" s="24" t="s">
        <v>4972</v>
      </c>
      <c r="E600" s="24" t="s">
        <v>1525</v>
      </c>
      <c r="F600" s="29" t="s">
        <v>1922</v>
      </c>
      <c r="G600" s="24" t="s">
        <v>805</v>
      </c>
      <c r="H600" s="30">
        <v>0.5</v>
      </c>
      <c r="I600" s="24"/>
      <c r="J600" s="24"/>
      <c r="K600" s="31">
        <v>2</v>
      </c>
      <c r="L600" s="24"/>
      <c r="M600" s="24"/>
      <c r="N600" s="31"/>
      <c r="O600" s="24"/>
      <c r="P600" s="24"/>
      <c r="Q600" s="24"/>
      <c r="R600" s="15">
        <f t="shared" si="30"/>
        <v>0.297</v>
      </c>
    </row>
    <row r="601" spans="1:18">
      <c r="A601" s="24">
        <v>1325</v>
      </c>
      <c r="B601" s="24" t="s">
        <v>19</v>
      </c>
      <c r="C601" s="24" t="s">
        <v>20</v>
      </c>
      <c r="D601" s="24" t="s">
        <v>4973</v>
      </c>
      <c r="E601" s="24" t="s">
        <v>1525</v>
      </c>
      <c r="F601" s="29" t="s">
        <v>1922</v>
      </c>
      <c r="G601" s="24" t="s">
        <v>4738</v>
      </c>
      <c r="H601" s="30">
        <v>0.3</v>
      </c>
      <c r="I601" s="24"/>
      <c r="J601" s="24"/>
      <c r="K601" s="31">
        <v>2</v>
      </c>
      <c r="L601" s="24"/>
      <c r="M601" s="24"/>
      <c r="N601" s="31"/>
      <c r="O601" s="24"/>
      <c r="P601" s="24"/>
      <c r="Q601" s="24"/>
      <c r="R601" s="15">
        <f t="shared" si="30"/>
        <v>0.297</v>
      </c>
    </row>
    <row r="602" spans="1:18">
      <c r="A602" s="24">
        <v>1326</v>
      </c>
      <c r="B602" s="24" t="s">
        <v>19</v>
      </c>
      <c r="C602" s="24" t="s">
        <v>20</v>
      </c>
      <c r="D602" s="24" t="s">
        <v>4974</v>
      </c>
      <c r="E602" s="24" t="s">
        <v>4975</v>
      </c>
      <c r="F602" s="29" t="s">
        <v>1922</v>
      </c>
      <c r="G602" s="24" t="s">
        <v>805</v>
      </c>
      <c r="H602" s="30">
        <v>0.5</v>
      </c>
      <c r="I602" s="24"/>
      <c r="J602" s="24"/>
      <c r="K602" s="31">
        <v>2</v>
      </c>
      <c r="L602" s="24"/>
      <c r="M602" s="24"/>
      <c r="N602" s="31"/>
      <c r="O602" s="24"/>
      <c r="P602" s="24"/>
      <c r="Q602" s="24"/>
      <c r="R602" s="15">
        <f t="shared" si="30"/>
        <v>0.297</v>
      </c>
    </row>
    <row r="603" spans="1:18">
      <c r="A603" s="24">
        <v>1327</v>
      </c>
      <c r="B603" s="24" t="s">
        <v>19</v>
      </c>
      <c r="C603" s="24" t="s">
        <v>20</v>
      </c>
      <c r="D603" s="24" t="s">
        <v>4976</v>
      </c>
      <c r="E603" s="24" t="s">
        <v>1838</v>
      </c>
      <c r="F603" s="29" t="s">
        <v>1922</v>
      </c>
      <c r="G603" s="24" t="s">
        <v>4639</v>
      </c>
      <c r="H603" s="30">
        <v>0.4</v>
      </c>
      <c r="I603" s="24"/>
      <c r="J603" s="24"/>
      <c r="K603" s="31">
        <v>2</v>
      </c>
      <c r="L603" s="24"/>
      <c r="M603" s="24"/>
      <c r="N603" s="31"/>
      <c r="O603" s="24"/>
      <c r="P603" s="24"/>
      <c r="Q603" s="24"/>
      <c r="R603" s="15">
        <f t="shared" si="30"/>
        <v>0.297</v>
      </c>
    </row>
    <row r="604" spans="1:18">
      <c r="A604" s="24">
        <v>1328</v>
      </c>
      <c r="B604" s="24" t="s">
        <v>19</v>
      </c>
      <c r="C604" s="24" t="s">
        <v>20</v>
      </c>
      <c r="D604" s="24" t="s">
        <v>4977</v>
      </c>
      <c r="E604" s="24" t="s">
        <v>4978</v>
      </c>
      <c r="F604" s="29" t="s">
        <v>1922</v>
      </c>
      <c r="G604" s="24" t="s">
        <v>4726</v>
      </c>
      <c r="H604" s="30">
        <v>0.2</v>
      </c>
      <c r="I604" s="24"/>
      <c r="J604" s="24"/>
      <c r="K604" s="31">
        <v>2</v>
      </c>
      <c r="L604" s="24"/>
      <c r="M604" s="24"/>
      <c r="N604" s="31"/>
      <c r="O604" s="24"/>
      <c r="P604" s="24"/>
      <c r="Q604" s="24"/>
      <c r="R604" s="15">
        <f t="shared" si="30"/>
        <v>0.297</v>
      </c>
    </row>
    <row r="605" spans="1:18">
      <c r="A605" s="24">
        <v>1329</v>
      </c>
      <c r="B605" s="24" t="s">
        <v>19</v>
      </c>
      <c r="C605" s="24" t="s">
        <v>20</v>
      </c>
      <c r="D605" s="24" t="s">
        <v>4979</v>
      </c>
      <c r="E605" s="24" t="s">
        <v>4980</v>
      </c>
      <c r="F605" s="29" t="s">
        <v>1922</v>
      </c>
      <c r="G605" s="24" t="s">
        <v>4689</v>
      </c>
      <c r="H605" s="30">
        <v>0.4</v>
      </c>
      <c r="I605" s="24"/>
      <c r="J605" s="24"/>
      <c r="K605" s="31">
        <v>2</v>
      </c>
      <c r="L605" s="24"/>
      <c r="M605" s="24"/>
      <c r="N605" s="31"/>
      <c r="O605" s="24"/>
      <c r="P605" s="24"/>
      <c r="Q605" s="24"/>
      <c r="R605" s="15">
        <f t="shared" si="30"/>
        <v>0.297</v>
      </c>
    </row>
    <row r="606" spans="1:18">
      <c r="A606" s="24">
        <v>1330</v>
      </c>
      <c r="B606" s="24" t="s">
        <v>19</v>
      </c>
      <c r="C606" s="24" t="s">
        <v>20</v>
      </c>
      <c r="D606" s="24" t="s">
        <v>4981</v>
      </c>
      <c r="E606" s="24" t="s">
        <v>4982</v>
      </c>
      <c r="F606" s="29" t="s">
        <v>1922</v>
      </c>
      <c r="G606" s="24" t="s">
        <v>4726</v>
      </c>
      <c r="H606" s="30">
        <v>0.2</v>
      </c>
      <c r="I606" s="24"/>
      <c r="J606" s="24"/>
      <c r="K606" s="31">
        <v>2</v>
      </c>
      <c r="L606" s="24"/>
      <c r="M606" s="24"/>
      <c r="N606" s="31"/>
      <c r="O606" s="24"/>
      <c r="P606" s="24"/>
      <c r="Q606" s="24"/>
      <c r="R606" s="15">
        <f t="shared" si="30"/>
        <v>0.297</v>
      </c>
    </row>
    <row r="607" spans="1:18">
      <c r="A607" s="24">
        <v>1331</v>
      </c>
      <c r="B607" s="24" t="s">
        <v>19</v>
      </c>
      <c r="C607" s="24" t="s">
        <v>20</v>
      </c>
      <c r="D607" s="24" t="s">
        <v>4983</v>
      </c>
      <c r="E607" s="24" t="s">
        <v>4984</v>
      </c>
      <c r="F607" s="29" t="s">
        <v>1922</v>
      </c>
      <c r="G607" s="24" t="s">
        <v>4985</v>
      </c>
      <c r="H607" s="30">
        <v>0.5</v>
      </c>
      <c r="I607" s="24"/>
      <c r="J607" s="24"/>
      <c r="K607" s="31">
        <v>2</v>
      </c>
      <c r="L607" s="24"/>
      <c r="M607" s="24"/>
      <c r="N607" s="31"/>
      <c r="O607" s="24"/>
      <c r="P607" s="24"/>
      <c r="Q607" s="24"/>
      <c r="R607" s="15">
        <f t="shared" si="30"/>
        <v>0.297</v>
      </c>
    </row>
    <row r="608" spans="1:18">
      <c r="A608" s="24">
        <v>1332</v>
      </c>
      <c r="B608" s="24" t="s">
        <v>19</v>
      </c>
      <c r="C608" s="24" t="s">
        <v>20</v>
      </c>
      <c r="D608" s="24" t="s">
        <v>4986</v>
      </c>
      <c r="E608" s="24" t="s">
        <v>4987</v>
      </c>
      <c r="F608" s="29" t="s">
        <v>1922</v>
      </c>
      <c r="G608" s="24" t="s">
        <v>4988</v>
      </c>
      <c r="H608" s="30">
        <v>0.4</v>
      </c>
      <c r="I608" s="24"/>
      <c r="J608" s="24"/>
      <c r="K608" s="31">
        <v>2</v>
      </c>
      <c r="L608" s="24"/>
      <c r="M608" s="24"/>
      <c r="N608" s="31"/>
      <c r="O608" s="24"/>
      <c r="P608" s="24"/>
      <c r="Q608" s="24"/>
      <c r="R608" s="15">
        <f t="shared" si="30"/>
        <v>0.297</v>
      </c>
    </row>
    <row r="609" spans="1:18">
      <c r="A609" s="24">
        <v>1333</v>
      </c>
      <c r="B609" s="24" t="s">
        <v>19</v>
      </c>
      <c r="C609" s="24" t="s">
        <v>20</v>
      </c>
      <c r="D609" s="24" t="s">
        <v>4989</v>
      </c>
      <c r="E609" s="24" t="s">
        <v>4990</v>
      </c>
      <c r="F609" s="29" t="s">
        <v>1922</v>
      </c>
      <c r="G609" s="24" t="s">
        <v>828</v>
      </c>
      <c r="H609" s="30">
        <v>0.4</v>
      </c>
      <c r="I609" s="24"/>
      <c r="J609" s="24"/>
      <c r="K609" s="31">
        <v>2</v>
      </c>
      <c r="L609" s="24"/>
      <c r="M609" s="24"/>
      <c r="N609" s="31"/>
      <c r="O609" s="24"/>
      <c r="P609" s="24"/>
      <c r="Q609" s="24"/>
      <c r="R609" s="15">
        <f t="shared" si="30"/>
        <v>0.297</v>
      </c>
    </row>
    <row r="610" spans="1:18">
      <c r="A610" s="24">
        <v>1334</v>
      </c>
      <c r="B610" s="24" t="s">
        <v>19</v>
      </c>
      <c r="C610" s="24" t="s">
        <v>20</v>
      </c>
      <c r="D610" s="24" t="s">
        <v>4991</v>
      </c>
      <c r="E610" s="24" t="s">
        <v>4676</v>
      </c>
      <c r="F610" s="29" t="s">
        <v>1922</v>
      </c>
      <c r="G610" s="24" t="s">
        <v>4992</v>
      </c>
      <c r="H610" s="30">
        <v>0.3</v>
      </c>
      <c r="I610" s="24"/>
      <c r="J610" s="24"/>
      <c r="K610" s="31">
        <v>2</v>
      </c>
      <c r="L610" s="24"/>
      <c r="M610" s="24"/>
      <c r="N610" s="31"/>
      <c r="O610" s="24"/>
      <c r="P610" s="24"/>
      <c r="Q610" s="24"/>
      <c r="R610" s="15">
        <f t="shared" si="30"/>
        <v>0.297</v>
      </c>
    </row>
    <row r="611" spans="1:18">
      <c r="A611" s="24">
        <v>1335</v>
      </c>
      <c r="B611" s="24" t="s">
        <v>19</v>
      </c>
      <c r="C611" s="24" t="s">
        <v>20</v>
      </c>
      <c r="D611" s="24" t="s">
        <v>4993</v>
      </c>
      <c r="E611" s="24" t="s">
        <v>791</v>
      </c>
      <c r="F611" s="29" t="s">
        <v>1922</v>
      </c>
      <c r="G611" s="24" t="s">
        <v>4625</v>
      </c>
      <c r="H611" s="30">
        <v>0.5</v>
      </c>
      <c r="I611" s="24"/>
      <c r="J611" s="24"/>
      <c r="K611" s="31">
        <v>2</v>
      </c>
      <c r="L611" s="24"/>
      <c r="M611" s="24"/>
      <c r="N611" s="31"/>
      <c r="O611" s="24"/>
      <c r="P611" s="24"/>
      <c r="Q611" s="24"/>
      <c r="R611" s="15">
        <f t="shared" si="30"/>
        <v>0.297</v>
      </c>
    </row>
    <row r="612" spans="1:18">
      <c r="A612" s="24">
        <v>1336</v>
      </c>
      <c r="B612" s="24" t="s">
        <v>19</v>
      </c>
      <c r="C612" s="24" t="s">
        <v>20</v>
      </c>
      <c r="D612" s="24" t="s">
        <v>4994</v>
      </c>
      <c r="E612" s="24" t="s">
        <v>905</v>
      </c>
      <c r="F612" s="29" t="s">
        <v>1922</v>
      </c>
      <c r="G612" s="24" t="s">
        <v>4689</v>
      </c>
      <c r="H612" s="30">
        <v>0.4</v>
      </c>
      <c r="I612" s="24"/>
      <c r="J612" s="24"/>
      <c r="K612" s="31">
        <v>2</v>
      </c>
      <c r="L612" s="24"/>
      <c r="M612" s="24"/>
      <c r="N612" s="31"/>
      <c r="O612" s="24"/>
      <c r="P612" s="24"/>
      <c r="Q612" s="24"/>
      <c r="R612" s="15">
        <f t="shared" si="30"/>
        <v>0.297</v>
      </c>
    </row>
    <row r="613" spans="1:18">
      <c r="A613" s="24">
        <v>1337</v>
      </c>
      <c r="B613" s="24" t="s">
        <v>19</v>
      </c>
      <c r="C613" s="24" t="s">
        <v>20</v>
      </c>
      <c r="D613" s="24" t="s">
        <v>4995</v>
      </c>
      <c r="E613" s="24" t="s">
        <v>4996</v>
      </c>
      <c r="F613" s="29" t="s">
        <v>1922</v>
      </c>
      <c r="G613" s="24" t="s">
        <v>4738</v>
      </c>
      <c r="H613" s="30">
        <v>0.3</v>
      </c>
      <c r="I613" s="24"/>
      <c r="J613" s="24"/>
      <c r="K613" s="31">
        <v>2</v>
      </c>
      <c r="L613" s="24"/>
      <c r="M613" s="24"/>
      <c r="N613" s="31"/>
      <c r="O613" s="24"/>
      <c r="P613" s="24"/>
      <c r="Q613" s="24"/>
      <c r="R613" s="15">
        <f t="shared" si="30"/>
        <v>0.297</v>
      </c>
    </row>
    <row r="614" spans="1:18">
      <c r="A614" s="24">
        <v>1338</v>
      </c>
      <c r="B614" s="24" t="s">
        <v>19</v>
      </c>
      <c r="C614" s="24" t="s">
        <v>20</v>
      </c>
      <c r="D614" s="24" t="s">
        <v>4997</v>
      </c>
      <c r="E614" s="24" t="s">
        <v>4998</v>
      </c>
      <c r="F614" s="29" t="s">
        <v>1922</v>
      </c>
      <c r="G614" s="24" t="s">
        <v>4999</v>
      </c>
      <c r="H614" s="30">
        <v>0.8</v>
      </c>
      <c r="I614" s="24"/>
      <c r="J614" s="24"/>
      <c r="K614" s="31">
        <v>2</v>
      </c>
      <c r="L614" s="24"/>
      <c r="M614" s="24"/>
      <c r="N614" s="31"/>
      <c r="O614" s="24"/>
      <c r="P614" s="24"/>
      <c r="Q614" s="24"/>
      <c r="R614" s="15">
        <f t="shared" si="30"/>
        <v>0.297</v>
      </c>
    </row>
    <row r="615" spans="1:18">
      <c r="A615" s="24">
        <v>1339</v>
      </c>
      <c r="B615" s="24" t="s">
        <v>19</v>
      </c>
      <c r="C615" s="24" t="s">
        <v>20</v>
      </c>
      <c r="D615" s="24" t="s">
        <v>5000</v>
      </c>
      <c r="E615" s="24" t="s">
        <v>5001</v>
      </c>
      <c r="F615" s="29" t="s">
        <v>1922</v>
      </c>
      <c r="G615" s="24" t="s">
        <v>4774</v>
      </c>
      <c r="H615" s="30">
        <v>0.4</v>
      </c>
      <c r="I615" s="24"/>
      <c r="J615" s="24"/>
      <c r="K615" s="31">
        <v>2</v>
      </c>
      <c r="L615" s="24"/>
      <c r="M615" s="24"/>
      <c r="N615" s="31"/>
      <c r="O615" s="24"/>
      <c r="P615" s="24"/>
      <c r="Q615" s="24"/>
      <c r="R615" s="15">
        <f t="shared" ref="R615:R646" si="31">J615*0.4461+K615*0.1485+L615*0.15*0.004+I615*0.0145+M615*0.145+N615*0.015+O615*0.01+P615*0.16+Q615*0.2</f>
        <v>0.297</v>
      </c>
    </row>
    <row r="616" spans="1:18">
      <c r="A616" s="24">
        <v>1340</v>
      </c>
      <c r="B616" s="24" t="s">
        <v>19</v>
      </c>
      <c r="C616" s="24" t="s">
        <v>20</v>
      </c>
      <c r="D616" s="24" t="s">
        <v>5002</v>
      </c>
      <c r="E616" s="24" t="s">
        <v>5003</v>
      </c>
      <c r="F616" s="29" t="s">
        <v>1922</v>
      </c>
      <c r="G616" s="24" t="s">
        <v>5004</v>
      </c>
      <c r="H616" s="30">
        <v>1.7</v>
      </c>
      <c r="I616" s="24">
        <v>100</v>
      </c>
      <c r="J616" s="24"/>
      <c r="K616" s="31">
        <v>2</v>
      </c>
      <c r="L616" s="24"/>
      <c r="M616" s="24"/>
      <c r="N616" s="31"/>
      <c r="O616" s="24"/>
      <c r="P616" s="24"/>
      <c r="Q616" s="24"/>
      <c r="R616" s="15">
        <f t="shared" si="31"/>
        <v>1.747</v>
      </c>
    </row>
    <row r="617" spans="1:18">
      <c r="A617" s="24">
        <v>1341</v>
      </c>
      <c r="B617" s="24" t="s">
        <v>19</v>
      </c>
      <c r="C617" s="24" t="s">
        <v>20</v>
      </c>
      <c r="D617" s="24" t="s">
        <v>5005</v>
      </c>
      <c r="E617" s="24" t="s">
        <v>4497</v>
      </c>
      <c r="F617" s="29" t="s">
        <v>1922</v>
      </c>
      <c r="G617" s="24" t="s">
        <v>5006</v>
      </c>
      <c r="H617" s="30">
        <v>0.4</v>
      </c>
      <c r="I617" s="24"/>
      <c r="J617" s="24"/>
      <c r="K617" s="31">
        <v>2</v>
      </c>
      <c r="L617" s="24"/>
      <c r="M617" s="24"/>
      <c r="N617" s="31"/>
      <c r="O617" s="24"/>
      <c r="P617" s="24"/>
      <c r="Q617" s="24"/>
      <c r="R617" s="15">
        <f t="shared" si="31"/>
        <v>0.297</v>
      </c>
    </row>
    <row r="618" spans="1:18">
      <c r="A618" s="24">
        <v>1342</v>
      </c>
      <c r="B618" s="24" t="s">
        <v>19</v>
      </c>
      <c r="C618" s="24" t="s">
        <v>20</v>
      </c>
      <c r="D618" s="24" t="s">
        <v>5007</v>
      </c>
      <c r="E618" s="24" t="s">
        <v>5008</v>
      </c>
      <c r="F618" s="29" t="s">
        <v>1922</v>
      </c>
      <c r="G618" s="24" t="s">
        <v>5009</v>
      </c>
      <c r="H618" s="30">
        <v>0.3</v>
      </c>
      <c r="I618" s="24"/>
      <c r="J618" s="24"/>
      <c r="K618" s="31">
        <v>2</v>
      </c>
      <c r="L618" s="24"/>
      <c r="M618" s="24"/>
      <c r="N618" s="31"/>
      <c r="O618" s="24"/>
      <c r="P618" s="24"/>
      <c r="Q618" s="24"/>
      <c r="R618" s="15">
        <f t="shared" si="31"/>
        <v>0.297</v>
      </c>
    </row>
    <row r="619" spans="1:18">
      <c r="A619" s="24">
        <v>1343</v>
      </c>
      <c r="B619" s="24" t="s">
        <v>19</v>
      </c>
      <c r="C619" s="24" t="s">
        <v>20</v>
      </c>
      <c r="D619" s="24" t="s">
        <v>5010</v>
      </c>
      <c r="E619" s="24" t="s">
        <v>5011</v>
      </c>
      <c r="F619" s="29" t="s">
        <v>1922</v>
      </c>
      <c r="G619" s="24" t="s">
        <v>4882</v>
      </c>
      <c r="H619" s="30">
        <v>0.4</v>
      </c>
      <c r="I619" s="24"/>
      <c r="J619" s="24"/>
      <c r="K619" s="31">
        <v>2</v>
      </c>
      <c r="L619" s="24"/>
      <c r="M619" s="24"/>
      <c r="N619" s="31"/>
      <c r="O619" s="24"/>
      <c r="P619" s="24"/>
      <c r="Q619" s="24"/>
      <c r="R619" s="15">
        <f t="shared" si="31"/>
        <v>0.297</v>
      </c>
    </row>
    <row r="620" spans="1:18">
      <c r="A620" s="24">
        <v>1344</v>
      </c>
      <c r="B620" s="24" t="s">
        <v>19</v>
      </c>
      <c r="C620" s="24" t="s">
        <v>20</v>
      </c>
      <c r="D620" s="24" t="s">
        <v>5012</v>
      </c>
      <c r="E620" s="24" t="s">
        <v>5013</v>
      </c>
      <c r="F620" s="29" t="s">
        <v>1922</v>
      </c>
      <c r="G620" s="24" t="s">
        <v>5014</v>
      </c>
      <c r="H620" s="30">
        <v>1</v>
      </c>
      <c r="I620" s="24">
        <v>390</v>
      </c>
      <c r="J620" s="24"/>
      <c r="K620" s="31">
        <v>2</v>
      </c>
      <c r="L620" s="24"/>
      <c r="M620" s="24"/>
      <c r="N620" s="31"/>
      <c r="O620" s="24"/>
      <c r="P620" s="24"/>
      <c r="Q620" s="24"/>
      <c r="R620" s="15">
        <f t="shared" si="31"/>
        <v>5.952</v>
      </c>
    </row>
    <row r="621" spans="1:18">
      <c r="A621" s="24">
        <v>1345</v>
      </c>
      <c r="B621" s="24" t="s">
        <v>19</v>
      </c>
      <c r="C621" s="24" t="s">
        <v>20</v>
      </c>
      <c r="D621" s="24" t="s">
        <v>5015</v>
      </c>
      <c r="E621" s="24" t="s">
        <v>5016</v>
      </c>
      <c r="F621" s="29" t="s">
        <v>1922</v>
      </c>
      <c r="G621" s="24" t="s">
        <v>5017</v>
      </c>
      <c r="H621" s="30">
        <v>1</v>
      </c>
      <c r="I621" s="24">
        <v>400</v>
      </c>
      <c r="J621" s="24"/>
      <c r="K621" s="31">
        <v>2</v>
      </c>
      <c r="L621" s="24"/>
      <c r="M621" s="24"/>
      <c r="N621" s="31"/>
      <c r="O621" s="24"/>
      <c r="P621" s="24"/>
      <c r="Q621" s="24"/>
      <c r="R621" s="15">
        <f t="shared" si="31"/>
        <v>6.097</v>
      </c>
    </row>
    <row r="622" spans="1:18">
      <c r="A622" s="24">
        <v>1346</v>
      </c>
      <c r="B622" s="24" t="s">
        <v>19</v>
      </c>
      <c r="C622" s="24" t="s">
        <v>20</v>
      </c>
      <c r="D622" s="24" t="s">
        <v>5018</v>
      </c>
      <c r="E622" s="24" t="s">
        <v>5019</v>
      </c>
      <c r="F622" s="29" t="s">
        <v>1922</v>
      </c>
      <c r="G622" s="24" t="s">
        <v>4871</v>
      </c>
      <c r="H622" s="30">
        <v>0.5</v>
      </c>
      <c r="I622" s="24"/>
      <c r="J622" s="24"/>
      <c r="K622" s="31">
        <v>2</v>
      </c>
      <c r="L622" s="24"/>
      <c r="M622" s="24"/>
      <c r="N622" s="31"/>
      <c r="O622" s="24"/>
      <c r="P622" s="24"/>
      <c r="Q622" s="24"/>
      <c r="R622" s="15">
        <f t="shared" si="31"/>
        <v>0.297</v>
      </c>
    </row>
    <row r="623" spans="1:18">
      <c r="A623" s="24">
        <v>1347</v>
      </c>
      <c r="B623" s="24" t="s">
        <v>19</v>
      </c>
      <c r="C623" s="24" t="s">
        <v>20</v>
      </c>
      <c r="D623" s="24" t="s">
        <v>5020</v>
      </c>
      <c r="E623" s="24" t="s">
        <v>4729</v>
      </c>
      <c r="F623" s="29" t="s">
        <v>1922</v>
      </c>
      <c r="G623" s="24" t="s">
        <v>5021</v>
      </c>
      <c r="H623" s="30">
        <v>0.3</v>
      </c>
      <c r="I623" s="24">
        <v>150</v>
      </c>
      <c r="J623" s="24"/>
      <c r="K623" s="31">
        <v>2</v>
      </c>
      <c r="L623" s="24"/>
      <c r="M623" s="24"/>
      <c r="N623" s="31"/>
      <c r="O623" s="24"/>
      <c r="P623" s="24"/>
      <c r="Q623" s="24"/>
      <c r="R623" s="15">
        <f t="shared" si="31"/>
        <v>2.472</v>
      </c>
    </row>
    <row r="624" spans="1:18">
      <c r="A624" s="24">
        <v>1348</v>
      </c>
      <c r="B624" s="24" t="s">
        <v>19</v>
      </c>
      <c r="C624" s="24" t="s">
        <v>20</v>
      </c>
      <c r="D624" s="24" t="s">
        <v>5022</v>
      </c>
      <c r="E624" s="24" t="s">
        <v>5023</v>
      </c>
      <c r="F624" s="29" t="s">
        <v>1922</v>
      </c>
      <c r="G624" s="24" t="s">
        <v>4897</v>
      </c>
      <c r="H624" s="30">
        <v>0.5</v>
      </c>
      <c r="I624" s="24"/>
      <c r="J624" s="24"/>
      <c r="K624" s="31">
        <v>2</v>
      </c>
      <c r="L624" s="24"/>
      <c r="M624" s="24"/>
      <c r="N624" s="31"/>
      <c r="O624" s="24"/>
      <c r="P624" s="24"/>
      <c r="Q624" s="24"/>
      <c r="R624" s="15">
        <f t="shared" si="31"/>
        <v>0.297</v>
      </c>
    </row>
    <row r="625" spans="1:18">
      <c r="A625" s="24">
        <v>1349</v>
      </c>
      <c r="B625" s="24" t="s">
        <v>19</v>
      </c>
      <c r="C625" s="24" t="s">
        <v>20</v>
      </c>
      <c r="D625" s="24" t="s">
        <v>5024</v>
      </c>
      <c r="E625" s="24" t="s">
        <v>5025</v>
      </c>
      <c r="F625" s="29" t="s">
        <v>1922</v>
      </c>
      <c r="G625" s="24" t="s">
        <v>5026</v>
      </c>
      <c r="H625" s="30">
        <v>0.6</v>
      </c>
      <c r="I625" s="24">
        <v>300</v>
      </c>
      <c r="J625" s="24"/>
      <c r="K625" s="31">
        <v>2</v>
      </c>
      <c r="L625" s="24"/>
      <c r="M625" s="24"/>
      <c r="N625" s="31"/>
      <c r="O625" s="24"/>
      <c r="P625" s="24"/>
      <c r="Q625" s="24"/>
      <c r="R625" s="15">
        <f t="shared" si="31"/>
        <v>4.647</v>
      </c>
    </row>
    <row r="626" spans="1:18">
      <c r="A626" s="24">
        <v>1350</v>
      </c>
      <c r="B626" s="24" t="s">
        <v>19</v>
      </c>
      <c r="C626" s="24" t="s">
        <v>20</v>
      </c>
      <c r="D626" s="24" t="s">
        <v>5027</v>
      </c>
      <c r="E626" s="24" t="s">
        <v>5028</v>
      </c>
      <c r="F626" s="29" t="s">
        <v>1922</v>
      </c>
      <c r="G626" s="24" t="s">
        <v>828</v>
      </c>
      <c r="H626" s="30">
        <v>0.4</v>
      </c>
      <c r="I626" s="24"/>
      <c r="J626" s="24"/>
      <c r="K626" s="31">
        <v>2</v>
      </c>
      <c r="L626" s="24"/>
      <c r="M626" s="24"/>
      <c r="N626" s="31"/>
      <c r="O626" s="24"/>
      <c r="P626" s="24"/>
      <c r="Q626" s="24"/>
      <c r="R626" s="15">
        <f t="shared" si="31"/>
        <v>0.297</v>
      </c>
    </row>
    <row r="627" spans="1:18">
      <c r="A627" s="24">
        <v>1351</v>
      </c>
      <c r="B627" s="24" t="s">
        <v>19</v>
      </c>
      <c r="C627" s="24" t="s">
        <v>20</v>
      </c>
      <c r="D627" s="24" t="s">
        <v>5029</v>
      </c>
      <c r="E627" s="24" t="s">
        <v>5030</v>
      </c>
      <c r="F627" s="29" t="s">
        <v>1922</v>
      </c>
      <c r="G627" s="24" t="s">
        <v>5031</v>
      </c>
      <c r="H627" s="30">
        <v>0.4</v>
      </c>
      <c r="I627" s="24"/>
      <c r="J627" s="24"/>
      <c r="K627" s="31">
        <v>2</v>
      </c>
      <c r="L627" s="24"/>
      <c r="M627" s="24"/>
      <c r="N627" s="31"/>
      <c r="O627" s="24"/>
      <c r="P627" s="24"/>
      <c r="Q627" s="24"/>
      <c r="R627" s="15">
        <f t="shared" si="31"/>
        <v>0.297</v>
      </c>
    </row>
    <row r="628" spans="1:18">
      <c r="A628" s="24">
        <v>1352</v>
      </c>
      <c r="B628" s="24" t="s">
        <v>19</v>
      </c>
      <c r="C628" s="24" t="s">
        <v>20</v>
      </c>
      <c r="D628" s="24" t="s">
        <v>5032</v>
      </c>
      <c r="E628" s="24" t="s">
        <v>5033</v>
      </c>
      <c r="F628" s="29" t="s">
        <v>1922</v>
      </c>
      <c r="G628" s="24" t="s">
        <v>5034</v>
      </c>
      <c r="H628" s="30">
        <v>0.3</v>
      </c>
      <c r="I628" s="24"/>
      <c r="J628" s="24"/>
      <c r="K628" s="31">
        <v>2</v>
      </c>
      <c r="L628" s="24"/>
      <c r="M628" s="24"/>
      <c r="N628" s="31"/>
      <c r="O628" s="24"/>
      <c r="P628" s="24"/>
      <c r="Q628" s="24"/>
      <c r="R628" s="15">
        <f t="shared" si="31"/>
        <v>0.297</v>
      </c>
    </row>
    <row r="629" spans="1:18">
      <c r="A629" s="24">
        <v>1353</v>
      </c>
      <c r="B629" s="24" t="s">
        <v>19</v>
      </c>
      <c r="C629" s="24" t="s">
        <v>20</v>
      </c>
      <c r="D629" s="24" t="s">
        <v>5035</v>
      </c>
      <c r="E629" s="24" t="s">
        <v>5036</v>
      </c>
      <c r="F629" s="29" t="s">
        <v>1922</v>
      </c>
      <c r="G629" s="24" t="s">
        <v>4869</v>
      </c>
      <c r="H629" s="30">
        <v>0.5</v>
      </c>
      <c r="I629" s="24"/>
      <c r="J629" s="24"/>
      <c r="K629" s="31">
        <v>2</v>
      </c>
      <c r="L629" s="24"/>
      <c r="M629" s="24"/>
      <c r="N629" s="31"/>
      <c r="O629" s="24"/>
      <c r="P629" s="24"/>
      <c r="Q629" s="24"/>
      <c r="R629" s="15">
        <f t="shared" si="31"/>
        <v>0.297</v>
      </c>
    </row>
    <row r="630" spans="1:18">
      <c r="A630" s="24">
        <v>1354</v>
      </c>
      <c r="B630" s="24" t="s">
        <v>19</v>
      </c>
      <c r="C630" s="24" t="s">
        <v>20</v>
      </c>
      <c r="D630" s="24" t="s">
        <v>5037</v>
      </c>
      <c r="E630" s="24" t="s">
        <v>5038</v>
      </c>
      <c r="F630" s="29" t="s">
        <v>1922</v>
      </c>
      <c r="G630" s="24" t="s">
        <v>4890</v>
      </c>
      <c r="H630" s="30">
        <v>0.4</v>
      </c>
      <c r="I630" s="24"/>
      <c r="J630" s="24"/>
      <c r="K630" s="31">
        <v>2</v>
      </c>
      <c r="L630" s="24"/>
      <c r="M630" s="24"/>
      <c r="N630" s="31"/>
      <c r="O630" s="24"/>
      <c r="P630" s="24"/>
      <c r="Q630" s="24"/>
      <c r="R630" s="15">
        <f t="shared" si="31"/>
        <v>0.297</v>
      </c>
    </row>
    <row r="631" spans="1:18">
      <c r="A631" s="24">
        <v>1355</v>
      </c>
      <c r="B631" s="24" t="s">
        <v>19</v>
      </c>
      <c r="C631" s="24" t="s">
        <v>20</v>
      </c>
      <c r="D631" s="24" t="s">
        <v>5039</v>
      </c>
      <c r="E631" s="24" t="s">
        <v>1052</v>
      </c>
      <c r="F631" s="29" t="s">
        <v>1922</v>
      </c>
      <c r="G631" s="24" t="s">
        <v>818</v>
      </c>
      <c r="H631" s="30">
        <v>0.3</v>
      </c>
      <c r="I631" s="24"/>
      <c r="J631" s="24"/>
      <c r="K631" s="31">
        <v>2</v>
      </c>
      <c r="L631" s="24"/>
      <c r="M631" s="24"/>
      <c r="N631" s="31"/>
      <c r="O631" s="24"/>
      <c r="P631" s="24"/>
      <c r="Q631" s="24"/>
      <c r="R631" s="15">
        <f t="shared" si="31"/>
        <v>0.297</v>
      </c>
    </row>
    <row r="632" spans="1:18">
      <c r="A632" s="24">
        <v>1356</v>
      </c>
      <c r="B632" s="24" t="s">
        <v>19</v>
      </c>
      <c r="C632" s="24" t="s">
        <v>20</v>
      </c>
      <c r="D632" s="24" t="s">
        <v>5040</v>
      </c>
      <c r="E632" s="24" t="s">
        <v>5041</v>
      </c>
      <c r="F632" s="29" t="s">
        <v>1922</v>
      </c>
      <c r="G632" s="24" t="s">
        <v>5042</v>
      </c>
      <c r="H632" s="30">
        <v>0.4</v>
      </c>
      <c r="I632" s="24"/>
      <c r="J632" s="24"/>
      <c r="K632" s="31">
        <v>2</v>
      </c>
      <c r="L632" s="24"/>
      <c r="M632" s="24"/>
      <c r="N632" s="31"/>
      <c r="O632" s="24"/>
      <c r="P632" s="24"/>
      <c r="Q632" s="24"/>
      <c r="R632" s="15">
        <f t="shared" si="31"/>
        <v>0.297</v>
      </c>
    </row>
    <row r="633" spans="1:18">
      <c r="A633" s="24">
        <v>1357</v>
      </c>
      <c r="B633" s="24" t="s">
        <v>19</v>
      </c>
      <c r="C633" s="24" t="s">
        <v>20</v>
      </c>
      <c r="D633" s="24" t="s">
        <v>5043</v>
      </c>
      <c r="E633" s="24" t="s">
        <v>5044</v>
      </c>
      <c r="F633" s="29" t="s">
        <v>1922</v>
      </c>
      <c r="G633" s="24" t="s">
        <v>5045</v>
      </c>
      <c r="H633" s="30">
        <v>0.8</v>
      </c>
      <c r="I633" s="24"/>
      <c r="J633" s="24"/>
      <c r="K633" s="31">
        <v>2</v>
      </c>
      <c r="L633" s="24"/>
      <c r="M633" s="24"/>
      <c r="N633" s="31"/>
      <c r="O633" s="24"/>
      <c r="P633" s="24"/>
      <c r="Q633" s="24"/>
      <c r="R633" s="15">
        <f t="shared" si="31"/>
        <v>0.297</v>
      </c>
    </row>
    <row r="634" spans="1:18">
      <c r="A634" s="24">
        <v>1358</v>
      </c>
      <c r="B634" s="24" t="s">
        <v>19</v>
      </c>
      <c r="C634" s="24" t="s">
        <v>20</v>
      </c>
      <c r="D634" s="24" t="s">
        <v>5046</v>
      </c>
      <c r="E634" s="24" t="s">
        <v>5047</v>
      </c>
      <c r="F634" s="29" t="s">
        <v>1922</v>
      </c>
      <c r="G634" s="24" t="s">
        <v>5048</v>
      </c>
      <c r="H634" s="30">
        <v>0.4</v>
      </c>
      <c r="I634" s="24"/>
      <c r="J634" s="24"/>
      <c r="K634" s="31">
        <v>2</v>
      </c>
      <c r="L634" s="24"/>
      <c r="M634" s="24"/>
      <c r="N634" s="31"/>
      <c r="O634" s="24"/>
      <c r="P634" s="24"/>
      <c r="Q634" s="24"/>
      <c r="R634" s="15">
        <f t="shared" si="31"/>
        <v>0.297</v>
      </c>
    </row>
    <row r="635" spans="1:18">
      <c r="A635" s="24">
        <v>1359</v>
      </c>
      <c r="B635" s="24" t="s">
        <v>19</v>
      </c>
      <c r="C635" s="24" t="s">
        <v>20</v>
      </c>
      <c r="D635" s="24" t="s">
        <v>5049</v>
      </c>
      <c r="E635" s="24" t="s">
        <v>5050</v>
      </c>
      <c r="F635" s="29" t="s">
        <v>1922</v>
      </c>
      <c r="G635" s="24" t="s">
        <v>4724</v>
      </c>
      <c r="H635" s="30">
        <v>0.3</v>
      </c>
      <c r="I635" s="24"/>
      <c r="J635" s="24"/>
      <c r="K635" s="31">
        <v>2</v>
      </c>
      <c r="L635" s="24"/>
      <c r="M635" s="24"/>
      <c r="N635" s="31"/>
      <c r="O635" s="24"/>
      <c r="P635" s="24"/>
      <c r="Q635" s="24"/>
      <c r="R635" s="15">
        <f t="shared" si="31"/>
        <v>0.297</v>
      </c>
    </row>
    <row r="636" spans="1:18">
      <c r="A636" s="24">
        <v>1360</v>
      </c>
      <c r="B636" s="24" t="s">
        <v>19</v>
      </c>
      <c r="C636" s="24" t="s">
        <v>20</v>
      </c>
      <c r="D636" s="24" t="s">
        <v>5051</v>
      </c>
      <c r="E636" s="24" t="s">
        <v>5052</v>
      </c>
      <c r="F636" s="29" t="s">
        <v>1922</v>
      </c>
      <c r="G636" s="24" t="s">
        <v>818</v>
      </c>
      <c r="H636" s="30">
        <v>0.3</v>
      </c>
      <c r="I636" s="24"/>
      <c r="J636" s="24"/>
      <c r="K636" s="31">
        <v>2</v>
      </c>
      <c r="L636" s="24"/>
      <c r="M636" s="24"/>
      <c r="N636" s="31"/>
      <c r="O636" s="24"/>
      <c r="P636" s="24"/>
      <c r="Q636" s="24"/>
      <c r="R636" s="15">
        <f t="shared" si="31"/>
        <v>0.297</v>
      </c>
    </row>
    <row r="637" spans="1:18">
      <c r="A637" s="24">
        <v>1361</v>
      </c>
      <c r="B637" s="24" t="s">
        <v>19</v>
      </c>
      <c r="C637" s="24" t="s">
        <v>20</v>
      </c>
      <c r="D637" s="24" t="s">
        <v>5053</v>
      </c>
      <c r="E637" s="24" t="s">
        <v>5054</v>
      </c>
      <c r="F637" s="29" t="s">
        <v>1922</v>
      </c>
      <c r="G637" s="24" t="s">
        <v>4738</v>
      </c>
      <c r="H637" s="30">
        <v>0.3</v>
      </c>
      <c r="I637" s="24"/>
      <c r="J637" s="24"/>
      <c r="K637" s="31">
        <v>2</v>
      </c>
      <c r="L637" s="24"/>
      <c r="M637" s="24"/>
      <c r="N637" s="31"/>
      <c r="O637" s="24"/>
      <c r="P637" s="24"/>
      <c r="Q637" s="24"/>
      <c r="R637" s="15">
        <f t="shared" si="31"/>
        <v>0.297</v>
      </c>
    </row>
    <row r="638" spans="1:18">
      <c r="A638" s="24">
        <v>1362</v>
      </c>
      <c r="B638" s="24" t="s">
        <v>19</v>
      </c>
      <c r="C638" s="24" t="s">
        <v>20</v>
      </c>
      <c r="D638" s="24" t="s">
        <v>5055</v>
      </c>
      <c r="E638" s="24" t="s">
        <v>2998</v>
      </c>
      <c r="F638" s="29" t="s">
        <v>1922</v>
      </c>
      <c r="G638" s="24" t="s">
        <v>4639</v>
      </c>
      <c r="H638" s="30">
        <v>0.4</v>
      </c>
      <c r="I638" s="24"/>
      <c r="J638" s="24"/>
      <c r="K638" s="31">
        <v>2</v>
      </c>
      <c r="L638" s="24"/>
      <c r="M638" s="24"/>
      <c r="N638" s="31"/>
      <c r="O638" s="24"/>
      <c r="P638" s="24"/>
      <c r="Q638" s="24"/>
      <c r="R638" s="15">
        <f t="shared" si="31"/>
        <v>0.297</v>
      </c>
    </row>
    <row r="639" spans="1:18">
      <c r="A639" s="24">
        <v>1363</v>
      </c>
      <c r="B639" s="24" t="s">
        <v>19</v>
      </c>
      <c r="C639" s="24" t="s">
        <v>20</v>
      </c>
      <c r="D639" s="24" t="s">
        <v>5056</v>
      </c>
      <c r="E639" s="24" t="s">
        <v>5057</v>
      </c>
      <c r="F639" s="29" t="s">
        <v>1922</v>
      </c>
      <c r="G639" s="24" t="s">
        <v>4797</v>
      </c>
      <c r="H639" s="30">
        <v>0.4</v>
      </c>
      <c r="I639" s="24"/>
      <c r="J639" s="24"/>
      <c r="K639" s="31">
        <v>2</v>
      </c>
      <c r="L639" s="24"/>
      <c r="M639" s="24"/>
      <c r="N639" s="31"/>
      <c r="O639" s="24"/>
      <c r="P639" s="24"/>
      <c r="Q639" s="24"/>
      <c r="R639" s="15">
        <f t="shared" si="31"/>
        <v>0.297</v>
      </c>
    </row>
    <row r="640" spans="1:18">
      <c r="A640" s="24">
        <v>1364</v>
      </c>
      <c r="B640" s="24" t="s">
        <v>19</v>
      </c>
      <c r="C640" s="24" t="s">
        <v>20</v>
      </c>
      <c r="D640" s="24" t="s">
        <v>5058</v>
      </c>
      <c r="E640" s="24" t="s">
        <v>5059</v>
      </c>
      <c r="F640" s="29" t="s">
        <v>1922</v>
      </c>
      <c r="G640" s="24" t="s">
        <v>805</v>
      </c>
      <c r="H640" s="30">
        <v>0.6</v>
      </c>
      <c r="I640" s="24"/>
      <c r="J640" s="24"/>
      <c r="K640" s="31">
        <v>2</v>
      </c>
      <c r="L640" s="24"/>
      <c r="M640" s="24"/>
      <c r="N640" s="31"/>
      <c r="O640" s="24"/>
      <c r="P640" s="24"/>
      <c r="Q640" s="24"/>
      <c r="R640" s="15">
        <f t="shared" si="31"/>
        <v>0.297</v>
      </c>
    </row>
    <row r="641" spans="1:18">
      <c r="A641" s="24">
        <v>1365</v>
      </c>
      <c r="B641" s="24" t="s">
        <v>19</v>
      </c>
      <c r="C641" s="24" t="s">
        <v>20</v>
      </c>
      <c r="D641" s="24" t="s">
        <v>5060</v>
      </c>
      <c r="E641" s="24" t="s">
        <v>5061</v>
      </c>
      <c r="F641" s="29" t="s">
        <v>1922</v>
      </c>
      <c r="G641" s="24" t="s">
        <v>4625</v>
      </c>
      <c r="H641" s="30">
        <v>0.5</v>
      </c>
      <c r="I641" s="24"/>
      <c r="J641" s="24"/>
      <c r="K641" s="31">
        <v>2</v>
      </c>
      <c r="L641" s="24"/>
      <c r="M641" s="24"/>
      <c r="N641" s="31"/>
      <c r="O641" s="24"/>
      <c r="P641" s="24"/>
      <c r="Q641" s="24"/>
      <c r="R641" s="15">
        <f t="shared" si="31"/>
        <v>0.297</v>
      </c>
    </row>
    <row r="642" spans="1:18">
      <c r="A642" s="24">
        <v>1366</v>
      </c>
      <c r="B642" s="24" t="s">
        <v>19</v>
      </c>
      <c r="C642" s="24" t="s">
        <v>20</v>
      </c>
      <c r="D642" s="24" t="s">
        <v>5062</v>
      </c>
      <c r="E642" s="24" t="s">
        <v>5063</v>
      </c>
      <c r="F642" s="29" t="s">
        <v>1922</v>
      </c>
      <c r="G642" s="24" t="s">
        <v>5064</v>
      </c>
      <c r="H642" s="30">
        <v>0.4</v>
      </c>
      <c r="I642" s="24"/>
      <c r="J642" s="24"/>
      <c r="K642" s="31">
        <v>2</v>
      </c>
      <c r="L642" s="24"/>
      <c r="M642" s="24"/>
      <c r="N642" s="31"/>
      <c r="O642" s="24"/>
      <c r="P642" s="24"/>
      <c r="Q642" s="24"/>
      <c r="R642" s="15">
        <f t="shared" si="31"/>
        <v>0.297</v>
      </c>
    </row>
    <row r="643" spans="1:18">
      <c r="A643" s="24">
        <v>1367</v>
      </c>
      <c r="B643" s="24" t="s">
        <v>19</v>
      </c>
      <c r="C643" s="24" t="s">
        <v>20</v>
      </c>
      <c r="D643" s="24" t="s">
        <v>5065</v>
      </c>
      <c r="E643" s="24" t="s">
        <v>5066</v>
      </c>
      <c r="F643" s="29" t="s">
        <v>1922</v>
      </c>
      <c r="G643" s="24" t="s">
        <v>5067</v>
      </c>
      <c r="H643" s="30">
        <v>1.8</v>
      </c>
      <c r="I643" s="24">
        <v>200</v>
      </c>
      <c r="J643" s="24"/>
      <c r="K643" s="31">
        <v>2</v>
      </c>
      <c r="L643" s="24"/>
      <c r="M643" s="24"/>
      <c r="N643" s="31"/>
      <c r="O643" s="24"/>
      <c r="P643" s="24"/>
      <c r="Q643" s="24"/>
      <c r="R643" s="15">
        <f t="shared" si="31"/>
        <v>3.197</v>
      </c>
    </row>
    <row r="644" spans="1:18">
      <c r="A644" s="24">
        <v>1368</v>
      </c>
      <c r="B644" s="24" t="s">
        <v>19</v>
      </c>
      <c r="C644" s="24" t="s">
        <v>20</v>
      </c>
      <c r="D644" s="24" t="s">
        <v>5068</v>
      </c>
      <c r="E644" s="24" t="s">
        <v>5069</v>
      </c>
      <c r="F644" s="29" t="s">
        <v>1922</v>
      </c>
      <c r="G644" s="24" t="s">
        <v>4963</v>
      </c>
      <c r="H644" s="30">
        <v>0.4</v>
      </c>
      <c r="I644" s="24"/>
      <c r="J644" s="24"/>
      <c r="K644" s="31">
        <v>2</v>
      </c>
      <c r="L644" s="24"/>
      <c r="M644" s="24"/>
      <c r="N644" s="31"/>
      <c r="O644" s="24"/>
      <c r="P644" s="24"/>
      <c r="Q644" s="24"/>
      <c r="R644" s="15">
        <f t="shared" si="31"/>
        <v>0.297</v>
      </c>
    </row>
    <row r="645" spans="1:18">
      <c r="A645" s="24">
        <v>1369</v>
      </c>
      <c r="B645" s="24" t="s">
        <v>19</v>
      </c>
      <c r="C645" s="24" t="s">
        <v>20</v>
      </c>
      <c r="D645" s="24" t="s">
        <v>5070</v>
      </c>
      <c r="E645" s="24" t="s">
        <v>5071</v>
      </c>
      <c r="F645" s="29" t="s">
        <v>1922</v>
      </c>
      <c r="G645" s="24" t="s">
        <v>5072</v>
      </c>
      <c r="H645" s="30">
        <v>1.8</v>
      </c>
      <c r="I645" s="24">
        <v>100</v>
      </c>
      <c r="J645" s="24"/>
      <c r="K645" s="31">
        <v>2</v>
      </c>
      <c r="L645" s="24"/>
      <c r="M645" s="24"/>
      <c r="N645" s="31"/>
      <c r="O645" s="24"/>
      <c r="P645" s="24"/>
      <c r="Q645" s="24"/>
      <c r="R645" s="15">
        <f t="shared" si="31"/>
        <v>1.747</v>
      </c>
    </row>
    <row r="646" spans="1:18">
      <c r="A646" s="24">
        <v>1370</v>
      </c>
      <c r="B646" s="24" t="s">
        <v>19</v>
      </c>
      <c r="C646" s="24" t="s">
        <v>20</v>
      </c>
      <c r="D646" s="24" t="s">
        <v>5073</v>
      </c>
      <c r="E646" s="24" t="s">
        <v>5074</v>
      </c>
      <c r="F646" s="29" t="s">
        <v>1922</v>
      </c>
      <c r="G646" s="24" t="s">
        <v>818</v>
      </c>
      <c r="H646" s="30">
        <v>0.3</v>
      </c>
      <c r="I646" s="24"/>
      <c r="J646" s="24"/>
      <c r="K646" s="31">
        <v>2</v>
      </c>
      <c r="L646" s="24"/>
      <c r="M646" s="24"/>
      <c r="N646" s="31"/>
      <c r="O646" s="24"/>
      <c r="P646" s="24"/>
      <c r="Q646" s="24"/>
      <c r="R646" s="15">
        <f t="shared" ref="R646" si="32">J646*0.4461+K646*0.1485+L646*0.15*0.004+I646*0.0145+M646*0.145+N646*0.015+O646*0.01+P646*0.16+Q646*0.2</f>
        <v>0.297</v>
      </c>
    </row>
    <row r="647" spans="1:18">
      <c r="A647" s="24">
        <v>1371</v>
      </c>
      <c r="B647" s="24" t="s">
        <v>19</v>
      </c>
      <c r="C647" s="24" t="s">
        <v>20</v>
      </c>
      <c r="D647" s="24" t="s">
        <v>5075</v>
      </c>
      <c r="E647" s="24" t="s">
        <v>5076</v>
      </c>
      <c r="F647" s="29" t="s">
        <v>1922</v>
      </c>
      <c r="G647" s="24" t="s">
        <v>4738</v>
      </c>
      <c r="H647" s="30">
        <v>0.3</v>
      </c>
      <c r="I647" s="24"/>
      <c r="J647" s="24"/>
      <c r="K647" s="31">
        <v>2</v>
      </c>
      <c r="L647" s="24"/>
      <c r="M647" s="24"/>
      <c r="N647" s="31"/>
      <c r="O647" s="24"/>
      <c r="P647" s="24"/>
      <c r="Q647" s="24"/>
      <c r="R647" s="15">
        <f t="shared" ref="R647:R678" si="33">J647*0.4461+K647*0.1485+L647*0.15*0.004+I647*0.0145+M647*0.145+N647*0.015+O647*0.01+P647*0.16+Q647*0.2</f>
        <v>0.297</v>
      </c>
    </row>
    <row r="648" spans="1:18">
      <c r="A648" s="24">
        <v>1372</v>
      </c>
      <c r="B648" s="24" t="s">
        <v>19</v>
      </c>
      <c r="C648" s="24" t="s">
        <v>20</v>
      </c>
      <c r="D648" s="24" t="s">
        <v>5077</v>
      </c>
      <c r="E648" s="24" t="s">
        <v>5078</v>
      </c>
      <c r="F648" s="29" t="s">
        <v>1922</v>
      </c>
      <c r="G648" s="24" t="s">
        <v>4792</v>
      </c>
      <c r="H648" s="30">
        <v>0.5</v>
      </c>
      <c r="I648" s="24">
        <v>800</v>
      </c>
      <c r="J648" s="24"/>
      <c r="K648" s="31">
        <v>2</v>
      </c>
      <c r="L648" s="24"/>
      <c r="M648" s="24"/>
      <c r="N648" s="31"/>
      <c r="O648" s="24"/>
      <c r="P648" s="24"/>
      <c r="Q648" s="24"/>
      <c r="R648" s="15">
        <f t="shared" si="33"/>
        <v>11.897</v>
      </c>
    </row>
    <row r="649" spans="1:18">
      <c r="A649" s="24">
        <v>1373</v>
      </c>
      <c r="B649" s="24" t="s">
        <v>19</v>
      </c>
      <c r="C649" s="24" t="s">
        <v>20</v>
      </c>
      <c r="D649" s="24" t="s">
        <v>5079</v>
      </c>
      <c r="E649" s="24" t="s">
        <v>5080</v>
      </c>
      <c r="F649" s="29" t="s">
        <v>1922</v>
      </c>
      <c r="G649" s="24" t="s">
        <v>4689</v>
      </c>
      <c r="H649" s="30">
        <v>0.4</v>
      </c>
      <c r="I649" s="24"/>
      <c r="J649" s="24"/>
      <c r="K649" s="31">
        <v>2</v>
      </c>
      <c r="L649" s="24"/>
      <c r="M649" s="24"/>
      <c r="N649" s="31"/>
      <c r="O649" s="24"/>
      <c r="P649" s="24"/>
      <c r="Q649" s="24"/>
      <c r="R649" s="15">
        <f t="shared" si="33"/>
        <v>0.297</v>
      </c>
    </row>
    <row r="650" spans="1:18">
      <c r="A650" s="24">
        <v>1374</v>
      </c>
      <c r="B650" s="24" t="s">
        <v>19</v>
      </c>
      <c r="C650" s="24" t="s">
        <v>20</v>
      </c>
      <c r="D650" s="24" t="s">
        <v>5081</v>
      </c>
      <c r="E650" s="24" t="s">
        <v>5082</v>
      </c>
      <c r="F650" s="29" t="s">
        <v>1922</v>
      </c>
      <c r="G650" s="24" t="s">
        <v>5031</v>
      </c>
      <c r="H650" s="30">
        <v>0.4</v>
      </c>
      <c r="I650" s="24"/>
      <c r="J650" s="24"/>
      <c r="K650" s="31">
        <v>2</v>
      </c>
      <c r="L650" s="24"/>
      <c r="M650" s="24"/>
      <c r="N650" s="31"/>
      <c r="O650" s="24"/>
      <c r="P650" s="24"/>
      <c r="Q650" s="24"/>
      <c r="R650" s="15">
        <f t="shared" si="33"/>
        <v>0.297</v>
      </c>
    </row>
    <row r="651" spans="1:18">
      <c r="A651" s="24">
        <v>1375</v>
      </c>
      <c r="B651" s="24" t="s">
        <v>19</v>
      </c>
      <c r="C651" s="24" t="s">
        <v>20</v>
      </c>
      <c r="D651" s="24" t="s">
        <v>5083</v>
      </c>
      <c r="E651" s="24" t="s">
        <v>4443</v>
      </c>
      <c r="F651" s="29" t="s">
        <v>1922</v>
      </c>
      <c r="G651" s="24" t="s">
        <v>5084</v>
      </c>
      <c r="H651" s="30">
        <v>0.6</v>
      </c>
      <c r="I651" s="24"/>
      <c r="J651" s="24"/>
      <c r="K651" s="31">
        <v>2</v>
      </c>
      <c r="L651" s="24"/>
      <c r="M651" s="24"/>
      <c r="N651" s="31"/>
      <c r="O651" s="24"/>
      <c r="P651" s="24"/>
      <c r="Q651" s="24"/>
      <c r="R651" s="15">
        <f t="shared" si="33"/>
        <v>0.297</v>
      </c>
    </row>
    <row r="652" spans="1:18">
      <c r="A652" s="24">
        <v>1376</v>
      </c>
      <c r="B652" s="24" t="s">
        <v>19</v>
      </c>
      <c r="C652" s="24" t="s">
        <v>20</v>
      </c>
      <c r="D652" s="24" t="s">
        <v>5085</v>
      </c>
      <c r="E652" s="24" t="s">
        <v>3391</v>
      </c>
      <c r="F652" s="29" t="s">
        <v>1922</v>
      </c>
      <c r="G652" s="24" t="s">
        <v>4882</v>
      </c>
      <c r="H652" s="30">
        <v>0.4</v>
      </c>
      <c r="I652" s="24"/>
      <c r="J652" s="24"/>
      <c r="K652" s="31">
        <v>2</v>
      </c>
      <c r="L652" s="24"/>
      <c r="M652" s="24"/>
      <c r="N652" s="31"/>
      <c r="O652" s="24"/>
      <c r="P652" s="24"/>
      <c r="Q652" s="24"/>
      <c r="R652" s="15">
        <f t="shared" si="33"/>
        <v>0.297</v>
      </c>
    </row>
    <row r="653" spans="1:18">
      <c r="A653" s="24">
        <v>1377</v>
      </c>
      <c r="B653" s="24" t="s">
        <v>19</v>
      </c>
      <c r="C653" s="24" t="s">
        <v>20</v>
      </c>
      <c r="D653" s="24" t="s">
        <v>5086</v>
      </c>
      <c r="E653" s="24" t="s">
        <v>3391</v>
      </c>
      <c r="F653" s="29" t="s">
        <v>1922</v>
      </c>
      <c r="G653" s="24" t="s">
        <v>813</v>
      </c>
      <c r="H653" s="30">
        <v>0.2</v>
      </c>
      <c r="I653" s="24">
        <v>250</v>
      </c>
      <c r="J653" s="24"/>
      <c r="K653" s="31">
        <v>2</v>
      </c>
      <c r="L653" s="24"/>
      <c r="M653" s="24"/>
      <c r="N653" s="31"/>
      <c r="O653" s="24"/>
      <c r="P653" s="24"/>
      <c r="Q653" s="24"/>
      <c r="R653" s="15">
        <f t="shared" si="33"/>
        <v>3.922</v>
      </c>
    </row>
    <row r="654" spans="1:18">
      <c r="A654" s="24">
        <v>1378</v>
      </c>
      <c r="B654" s="24" t="s">
        <v>19</v>
      </c>
      <c r="C654" s="24" t="s">
        <v>20</v>
      </c>
      <c r="D654" s="24" t="s">
        <v>5087</v>
      </c>
      <c r="E654" s="24" t="s">
        <v>3096</v>
      </c>
      <c r="F654" s="29" t="s">
        <v>1922</v>
      </c>
      <c r="G654" s="24" t="s">
        <v>5088</v>
      </c>
      <c r="H654" s="30">
        <v>0.7</v>
      </c>
      <c r="I654" s="24"/>
      <c r="J654" s="24"/>
      <c r="K654" s="31">
        <v>2</v>
      </c>
      <c r="L654" s="24"/>
      <c r="M654" s="24"/>
      <c r="N654" s="31"/>
      <c r="O654" s="24"/>
      <c r="P654" s="24"/>
      <c r="Q654" s="24"/>
      <c r="R654" s="15">
        <f t="shared" si="33"/>
        <v>0.297</v>
      </c>
    </row>
    <row r="655" spans="1:18">
      <c r="A655" s="24">
        <v>1379</v>
      </c>
      <c r="B655" s="24" t="s">
        <v>19</v>
      </c>
      <c r="C655" s="24" t="s">
        <v>20</v>
      </c>
      <c r="D655" s="24" t="s">
        <v>5089</v>
      </c>
      <c r="E655" s="24" t="s">
        <v>4473</v>
      </c>
      <c r="F655" s="29" t="s">
        <v>1922</v>
      </c>
      <c r="G655" s="24" t="s">
        <v>4689</v>
      </c>
      <c r="H655" s="30">
        <v>0.4</v>
      </c>
      <c r="I655" s="24"/>
      <c r="J655" s="24"/>
      <c r="K655" s="31">
        <v>2</v>
      </c>
      <c r="L655" s="24"/>
      <c r="M655" s="24"/>
      <c r="N655" s="31"/>
      <c r="O655" s="24"/>
      <c r="P655" s="24"/>
      <c r="Q655" s="24"/>
      <c r="R655" s="15">
        <f t="shared" si="33"/>
        <v>0.297</v>
      </c>
    </row>
    <row r="656" spans="1:18">
      <c r="A656" s="24">
        <v>1380</v>
      </c>
      <c r="B656" s="24" t="s">
        <v>19</v>
      </c>
      <c r="C656" s="24" t="s">
        <v>20</v>
      </c>
      <c r="D656" s="24" t="s">
        <v>5090</v>
      </c>
      <c r="E656" s="24" t="s">
        <v>5091</v>
      </c>
      <c r="F656" s="29" t="s">
        <v>1922</v>
      </c>
      <c r="G656" s="24" t="s">
        <v>4797</v>
      </c>
      <c r="H656" s="30">
        <v>0.4</v>
      </c>
      <c r="I656" s="24"/>
      <c r="J656" s="24"/>
      <c r="K656" s="31">
        <v>2</v>
      </c>
      <c r="L656" s="24"/>
      <c r="M656" s="24"/>
      <c r="N656" s="31"/>
      <c r="O656" s="24"/>
      <c r="P656" s="24"/>
      <c r="Q656" s="24"/>
      <c r="R656" s="15">
        <f t="shared" si="33"/>
        <v>0.297</v>
      </c>
    </row>
    <row r="657" spans="1:18">
      <c r="A657" s="24">
        <v>1381</v>
      </c>
      <c r="B657" s="24" t="s">
        <v>19</v>
      </c>
      <c r="C657" s="24" t="s">
        <v>20</v>
      </c>
      <c r="D657" s="24" t="s">
        <v>5092</v>
      </c>
      <c r="E657" s="24" t="s">
        <v>5093</v>
      </c>
      <c r="F657" s="29" t="s">
        <v>1922</v>
      </c>
      <c r="G657" s="24" t="s">
        <v>4689</v>
      </c>
      <c r="H657" s="30">
        <v>0.4</v>
      </c>
      <c r="I657" s="24"/>
      <c r="J657" s="24"/>
      <c r="K657" s="31">
        <v>2</v>
      </c>
      <c r="L657" s="24"/>
      <c r="M657" s="24"/>
      <c r="N657" s="31"/>
      <c r="O657" s="24"/>
      <c r="P657" s="24"/>
      <c r="Q657" s="24"/>
      <c r="R657" s="15">
        <f t="shared" si="33"/>
        <v>0.297</v>
      </c>
    </row>
    <row r="658" spans="1:18">
      <c r="A658" s="24">
        <v>1382</v>
      </c>
      <c r="B658" s="24" t="s">
        <v>19</v>
      </c>
      <c r="C658" s="24" t="s">
        <v>20</v>
      </c>
      <c r="D658" s="24" t="s">
        <v>5094</v>
      </c>
      <c r="E658" s="24" t="s">
        <v>277</v>
      </c>
      <c r="F658" s="29" t="s">
        <v>1922</v>
      </c>
      <c r="G658" s="24" t="s">
        <v>828</v>
      </c>
      <c r="H658" s="30">
        <v>0.4</v>
      </c>
      <c r="I658" s="24"/>
      <c r="J658" s="24"/>
      <c r="K658" s="31">
        <v>2</v>
      </c>
      <c r="L658" s="24"/>
      <c r="M658" s="24"/>
      <c r="N658" s="31"/>
      <c r="O658" s="24"/>
      <c r="P658" s="24"/>
      <c r="Q658" s="24"/>
      <c r="R658" s="15">
        <f t="shared" si="33"/>
        <v>0.297</v>
      </c>
    </row>
    <row r="659" spans="1:18">
      <c r="A659" s="24">
        <v>1383</v>
      </c>
      <c r="B659" s="24" t="s">
        <v>19</v>
      </c>
      <c r="C659" s="24" t="s">
        <v>20</v>
      </c>
      <c r="D659" s="24" t="s">
        <v>5095</v>
      </c>
      <c r="E659" s="24" t="s">
        <v>277</v>
      </c>
      <c r="F659" s="29" t="s">
        <v>1922</v>
      </c>
      <c r="G659" s="24" t="s">
        <v>4781</v>
      </c>
      <c r="H659" s="30">
        <v>0.6</v>
      </c>
      <c r="I659" s="24"/>
      <c r="J659" s="24"/>
      <c r="K659" s="31">
        <v>2</v>
      </c>
      <c r="L659" s="24"/>
      <c r="M659" s="24"/>
      <c r="N659" s="31"/>
      <c r="O659" s="24"/>
      <c r="P659" s="24"/>
      <c r="Q659" s="24"/>
      <c r="R659" s="15">
        <f t="shared" si="33"/>
        <v>0.297</v>
      </c>
    </row>
    <row r="660" spans="1:18">
      <c r="A660" s="24">
        <v>1384</v>
      </c>
      <c r="B660" s="24" t="s">
        <v>19</v>
      </c>
      <c r="C660" s="24" t="s">
        <v>20</v>
      </c>
      <c r="D660" s="24" t="s">
        <v>5096</v>
      </c>
      <c r="E660" s="24" t="s">
        <v>5097</v>
      </c>
      <c r="F660" s="29" t="s">
        <v>1922</v>
      </c>
      <c r="G660" s="24" t="s">
        <v>5088</v>
      </c>
      <c r="H660" s="30">
        <v>0.7</v>
      </c>
      <c r="I660" s="24"/>
      <c r="J660" s="24"/>
      <c r="K660" s="31">
        <v>2</v>
      </c>
      <c r="L660" s="24"/>
      <c r="M660" s="24"/>
      <c r="N660" s="31"/>
      <c r="O660" s="24"/>
      <c r="P660" s="24"/>
      <c r="Q660" s="24"/>
      <c r="R660" s="15">
        <f t="shared" si="33"/>
        <v>0.297</v>
      </c>
    </row>
    <row r="661" spans="1:18">
      <c r="A661" s="24">
        <v>1385</v>
      </c>
      <c r="B661" s="24" t="s">
        <v>19</v>
      </c>
      <c r="C661" s="24" t="s">
        <v>20</v>
      </c>
      <c r="D661" s="24" t="s">
        <v>4835</v>
      </c>
      <c r="E661" s="24" t="s">
        <v>4836</v>
      </c>
      <c r="F661" s="29" t="s">
        <v>1939</v>
      </c>
      <c r="G661" s="24" t="s">
        <v>834</v>
      </c>
      <c r="H661" s="30">
        <v>0.4</v>
      </c>
      <c r="I661" s="24"/>
      <c r="J661" s="24"/>
      <c r="K661" s="31">
        <v>2</v>
      </c>
      <c r="L661" s="24"/>
      <c r="M661" s="24"/>
      <c r="N661" s="31"/>
      <c r="O661" s="24"/>
      <c r="P661" s="24"/>
      <c r="Q661" s="24"/>
      <c r="R661" s="15">
        <f t="shared" si="33"/>
        <v>0.297</v>
      </c>
    </row>
    <row r="662" spans="1:18">
      <c r="A662" s="24">
        <v>1386</v>
      </c>
      <c r="B662" s="24" t="s">
        <v>19</v>
      </c>
      <c r="C662" s="24" t="s">
        <v>20</v>
      </c>
      <c r="D662" s="24" t="s">
        <v>4835</v>
      </c>
      <c r="E662" s="24" t="s">
        <v>4836</v>
      </c>
      <c r="F662" s="29" t="s">
        <v>2294</v>
      </c>
      <c r="G662" s="24" t="s">
        <v>739</v>
      </c>
      <c r="H662" s="30">
        <v>0.3</v>
      </c>
      <c r="I662" s="24"/>
      <c r="J662" s="24"/>
      <c r="K662" s="31">
        <v>2</v>
      </c>
      <c r="L662" s="24"/>
      <c r="M662" s="24"/>
      <c r="N662" s="31"/>
      <c r="O662" s="24"/>
      <c r="P662" s="24"/>
      <c r="Q662" s="24"/>
      <c r="R662" s="15">
        <f t="shared" si="33"/>
        <v>0.297</v>
      </c>
    </row>
    <row r="663" spans="1:18">
      <c r="A663" s="24">
        <v>1387</v>
      </c>
      <c r="B663" s="24" t="s">
        <v>19</v>
      </c>
      <c r="C663" s="24" t="s">
        <v>20</v>
      </c>
      <c r="D663" s="24" t="s">
        <v>5098</v>
      </c>
      <c r="E663" s="24" t="s">
        <v>5099</v>
      </c>
      <c r="F663" s="29" t="s">
        <v>1922</v>
      </c>
      <c r="G663" s="24" t="s">
        <v>805</v>
      </c>
      <c r="H663" s="30">
        <v>0.5</v>
      </c>
      <c r="I663" s="24"/>
      <c r="J663" s="24"/>
      <c r="K663" s="31">
        <v>2</v>
      </c>
      <c r="L663" s="24"/>
      <c r="M663" s="24"/>
      <c r="N663" s="31"/>
      <c r="O663" s="24"/>
      <c r="P663" s="24"/>
      <c r="Q663" s="24"/>
      <c r="R663" s="15">
        <f t="shared" si="33"/>
        <v>0.297</v>
      </c>
    </row>
    <row r="664" spans="1:18">
      <c r="A664" s="24">
        <v>1388</v>
      </c>
      <c r="B664" s="24" t="s">
        <v>19</v>
      </c>
      <c r="C664" s="24" t="s">
        <v>20</v>
      </c>
      <c r="D664" s="24" t="s">
        <v>5100</v>
      </c>
      <c r="E664" s="24" t="s">
        <v>5101</v>
      </c>
      <c r="F664" s="29" t="s">
        <v>1922</v>
      </c>
      <c r="G664" s="24" t="s">
        <v>4910</v>
      </c>
      <c r="H664" s="30">
        <v>0.4</v>
      </c>
      <c r="I664" s="24"/>
      <c r="J664" s="24"/>
      <c r="K664" s="31">
        <v>2</v>
      </c>
      <c r="L664" s="24"/>
      <c r="M664" s="24"/>
      <c r="N664" s="31"/>
      <c r="O664" s="24"/>
      <c r="P664" s="24"/>
      <c r="Q664" s="24"/>
      <c r="R664" s="15">
        <f t="shared" si="33"/>
        <v>0.297</v>
      </c>
    </row>
    <row r="665" spans="1:18">
      <c r="A665" s="24">
        <v>1389</v>
      </c>
      <c r="B665" s="24" t="s">
        <v>19</v>
      </c>
      <c r="C665" s="24" t="s">
        <v>20</v>
      </c>
      <c r="D665" s="24" t="s">
        <v>5102</v>
      </c>
      <c r="E665" s="24" t="s">
        <v>5103</v>
      </c>
      <c r="F665" s="29" t="s">
        <v>1922</v>
      </c>
      <c r="G665" s="24" t="s">
        <v>4625</v>
      </c>
      <c r="H665" s="30">
        <v>0.5</v>
      </c>
      <c r="I665" s="24"/>
      <c r="J665" s="24"/>
      <c r="K665" s="31">
        <v>2</v>
      </c>
      <c r="L665" s="24"/>
      <c r="M665" s="24"/>
      <c r="N665" s="31"/>
      <c r="O665" s="24"/>
      <c r="P665" s="24"/>
      <c r="Q665" s="24"/>
      <c r="R665" s="15">
        <f t="shared" si="33"/>
        <v>0.297</v>
      </c>
    </row>
    <row r="666" spans="1:18">
      <c r="A666" s="24">
        <v>1390</v>
      </c>
      <c r="B666" s="24" t="s">
        <v>19</v>
      </c>
      <c r="C666" s="24" t="s">
        <v>20</v>
      </c>
      <c r="D666" s="24" t="s">
        <v>5102</v>
      </c>
      <c r="E666" s="24" t="s">
        <v>5103</v>
      </c>
      <c r="F666" s="29" t="s">
        <v>5104</v>
      </c>
      <c r="G666" s="24" t="s">
        <v>5105</v>
      </c>
      <c r="H666" s="30">
        <v>0.4</v>
      </c>
      <c r="I666" s="24"/>
      <c r="J666" s="24"/>
      <c r="K666" s="31">
        <v>2</v>
      </c>
      <c r="L666" s="24"/>
      <c r="M666" s="24"/>
      <c r="N666" s="31"/>
      <c r="O666" s="24"/>
      <c r="P666" s="24"/>
      <c r="Q666" s="24"/>
      <c r="R666" s="15">
        <f t="shared" si="33"/>
        <v>0.297</v>
      </c>
    </row>
    <row r="667" spans="1:18">
      <c r="A667" s="24">
        <v>1391</v>
      </c>
      <c r="B667" s="24" t="s">
        <v>19</v>
      </c>
      <c r="C667" s="24" t="s">
        <v>20</v>
      </c>
      <c r="D667" s="24" t="s">
        <v>5106</v>
      </c>
      <c r="E667" s="24" t="s">
        <v>4058</v>
      </c>
      <c r="F667" s="29" t="s">
        <v>1922</v>
      </c>
      <c r="G667" s="24" t="s">
        <v>5107</v>
      </c>
      <c r="H667" s="30">
        <v>0.4</v>
      </c>
      <c r="I667" s="24"/>
      <c r="J667" s="24"/>
      <c r="K667" s="31">
        <v>2</v>
      </c>
      <c r="L667" s="24"/>
      <c r="M667" s="24"/>
      <c r="N667" s="31"/>
      <c r="O667" s="24"/>
      <c r="P667" s="24"/>
      <c r="Q667" s="24"/>
      <c r="R667" s="15">
        <f t="shared" si="33"/>
        <v>0.297</v>
      </c>
    </row>
    <row r="668" spans="1:18">
      <c r="A668" s="24">
        <v>1392</v>
      </c>
      <c r="B668" s="24" t="s">
        <v>19</v>
      </c>
      <c r="C668" s="24" t="s">
        <v>20</v>
      </c>
      <c r="D668" s="24" t="s">
        <v>5098</v>
      </c>
      <c r="E668" s="24" t="s">
        <v>5099</v>
      </c>
      <c r="F668" s="29" t="s">
        <v>1939</v>
      </c>
      <c r="G668" s="24" t="s">
        <v>5108</v>
      </c>
      <c r="H668" s="30">
        <v>0.3</v>
      </c>
      <c r="I668" s="24"/>
      <c r="J668" s="24"/>
      <c r="K668" s="31">
        <v>2</v>
      </c>
      <c r="L668" s="24"/>
      <c r="M668" s="24"/>
      <c r="N668" s="31"/>
      <c r="O668" s="24"/>
      <c r="P668" s="24"/>
      <c r="Q668" s="24"/>
      <c r="R668" s="15">
        <f t="shared" si="33"/>
        <v>0.297</v>
      </c>
    </row>
    <row r="669" spans="1:18">
      <c r="A669" s="24">
        <v>1393</v>
      </c>
      <c r="B669" s="24" t="s">
        <v>19</v>
      </c>
      <c r="C669" s="24" t="s">
        <v>20</v>
      </c>
      <c r="D669" s="24" t="s">
        <v>5098</v>
      </c>
      <c r="E669" s="24" t="s">
        <v>5099</v>
      </c>
      <c r="F669" s="29" t="s">
        <v>738</v>
      </c>
      <c r="G669" s="24" t="s">
        <v>741</v>
      </c>
      <c r="H669" s="30">
        <v>0.5</v>
      </c>
      <c r="I669" s="24"/>
      <c r="J669" s="24"/>
      <c r="K669" s="31">
        <v>2</v>
      </c>
      <c r="L669" s="24"/>
      <c r="M669" s="24"/>
      <c r="N669" s="31"/>
      <c r="O669" s="24"/>
      <c r="P669" s="24"/>
      <c r="Q669" s="24"/>
      <c r="R669" s="15">
        <f t="shared" si="33"/>
        <v>0.297</v>
      </c>
    </row>
    <row r="670" spans="1:18">
      <c r="A670" s="24">
        <v>1394</v>
      </c>
      <c r="B670" s="24" t="s">
        <v>19</v>
      </c>
      <c r="C670" s="24" t="s">
        <v>20</v>
      </c>
      <c r="D670" s="24" t="s">
        <v>5109</v>
      </c>
      <c r="E670" s="24" t="s">
        <v>5110</v>
      </c>
      <c r="F670" s="29" t="s">
        <v>1922</v>
      </c>
      <c r="G670" s="24" t="s">
        <v>836</v>
      </c>
      <c r="H670" s="30">
        <v>0.6</v>
      </c>
      <c r="I670" s="24"/>
      <c r="J670" s="24"/>
      <c r="K670" s="31">
        <v>2</v>
      </c>
      <c r="L670" s="24"/>
      <c r="M670" s="24"/>
      <c r="N670" s="31"/>
      <c r="O670" s="24"/>
      <c r="P670" s="24"/>
      <c r="Q670" s="24"/>
      <c r="R670" s="15">
        <f t="shared" si="33"/>
        <v>0.297</v>
      </c>
    </row>
    <row r="671" spans="1:18">
      <c r="A671" s="24">
        <v>1395</v>
      </c>
      <c r="B671" s="24" t="s">
        <v>19</v>
      </c>
      <c r="C671" s="24" t="s">
        <v>20</v>
      </c>
      <c r="D671" s="24" t="s">
        <v>5111</v>
      </c>
      <c r="E671" s="24" t="s">
        <v>200</v>
      </c>
      <c r="F671" s="29" t="s">
        <v>1922</v>
      </c>
      <c r="G671" s="24" t="s">
        <v>801</v>
      </c>
      <c r="H671" s="30">
        <v>1</v>
      </c>
      <c r="I671" s="24">
        <v>400</v>
      </c>
      <c r="J671" s="24"/>
      <c r="K671" s="31">
        <v>2</v>
      </c>
      <c r="L671" s="24"/>
      <c r="M671" s="24"/>
      <c r="N671" s="31"/>
      <c r="O671" s="24"/>
      <c r="P671" s="24"/>
      <c r="Q671" s="24"/>
      <c r="R671" s="15">
        <f t="shared" si="33"/>
        <v>6.097</v>
      </c>
    </row>
    <row r="672" spans="1:18">
      <c r="A672" s="24">
        <v>1396</v>
      </c>
      <c r="B672" s="24" t="s">
        <v>19</v>
      </c>
      <c r="C672" s="24" t="s">
        <v>20</v>
      </c>
      <c r="D672" s="24" t="s">
        <v>5112</v>
      </c>
      <c r="E672" s="24" t="s">
        <v>5113</v>
      </c>
      <c r="F672" s="29" t="s">
        <v>1922</v>
      </c>
      <c r="G672" s="24" t="s">
        <v>836</v>
      </c>
      <c r="H672" s="30">
        <v>0.6</v>
      </c>
      <c r="I672" s="24"/>
      <c r="J672" s="24"/>
      <c r="K672" s="31">
        <v>2</v>
      </c>
      <c r="L672" s="24"/>
      <c r="M672" s="24"/>
      <c r="N672" s="31"/>
      <c r="O672" s="24"/>
      <c r="P672" s="24"/>
      <c r="Q672" s="24"/>
      <c r="R672" s="15">
        <f t="shared" si="33"/>
        <v>0.297</v>
      </c>
    </row>
    <row r="673" spans="1:18">
      <c r="A673" s="24">
        <v>1397</v>
      </c>
      <c r="B673" s="24" t="s">
        <v>19</v>
      </c>
      <c r="C673" s="24" t="s">
        <v>20</v>
      </c>
      <c r="D673" s="24" t="s">
        <v>5114</v>
      </c>
      <c r="E673" s="24" t="s">
        <v>5115</v>
      </c>
      <c r="F673" s="29" t="s">
        <v>1922</v>
      </c>
      <c r="G673" s="24" t="s">
        <v>805</v>
      </c>
      <c r="H673" s="30">
        <v>0.5</v>
      </c>
      <c r="I673" s="24"/>
      <c r="J673" s="24"/>
      <c r="K673" s="31">
        <v>2</v>
      </c>
      <c r="L673" s="24"/>
      <c r="M673" s="24"/>
      <c r="N673" s="31"/>
      <c r="O673" s="24"/>
      <c r="P673" s="24"/>
      <c r="Q673" s="24"/>
      <c r="R673" s="15">
        <f t="shared" si="33"/>
        <v>0.297</v>
      </c>
    </row>
    <row r="674" spans="1:18">
      <c r="A674" s="24">
        <v>1398</v>
      </c>
      <c r="B674" s="24" t="s">
        <v>19</v>
      </c>
      <c r="C674" s="24" t="s">
        <v>20</v>
      </c>
      <c r="D674" s="24" t="s">
        <v>5116</v>
      </c>
      <c r="E674" s="24" t="s">
        <v>5117</v>
      </c>
      <c r="F674" s="29" t="s">
        <v>1922</v>
      </c>
      <c r="G674" s="24" t="s">
        <v>4689</v>
      </c>
      <c r="H674" s="30">
        <v>0.4</v>
      </c>
      <c r="I674" s="24"/>
      <c r="J674" s="24"/>
      <c r="K674" s="31">
        <v>2</v>
      </c>
      <c r="L674" s="24"/>
      <c r="M674" s="24"/>
      <c r="N674" s="31"/>
      <c r="O674" s="24"/>
      <c r="P674" s="24"/>
      <c r="Q674" s="24"/>
      <c r="R674" s="15">
        <f t="shared" si="33"/>
        <v>0.297</v>
      </c>
    </row>
    <row r="675" spans="1:18">
      <c r="A675" s="24">
        <v>1399</v>
      </c>
      <c r="B675" s="24" t="s">
        <v>19</v>
      </c>
      <c r="C675" s="24" t="s">
        <v>20</v>
      </c>
      <c r="D675" s="24" t="s">
        <v>5118</v>
      </c>
      <c r="E675" s="24" t="s">
        <v>5054</v>
      </c>
      <c r="F675" s="29" t="s">
        <v>1922</v>
      </c>
      <c r="G675" s="24" t="s">
        <v>828</v>
      </c>
      <c r="H675" s="30">
        <v>0.4</v>
      </c>
      <c r="I675" s="24"/>
      <c r="J675" s="24"/>
      <c r="K675" s="31">
        <v>2</v>
      </c>
      <c r="L675" s="24"/>
      <c r="M675" s="24"/>
      <c r="N675" s="31"/>
      <c r="O675" s="24"/>
      <c r="P675" s="24"/>
      <c r="Q675" s="24"/>
      <c r="R675" s="15">
        <f t="shared" si="33"/>
        <v>0.297</v>
      </c>
    </row>
    <row r="676" spans="1:18">
      <c r="A676" s="24">
        <v>1400</v>
      </c>
      <c r="B676" s="24" t="s">
        <v>19</v>
      </c>
      <c r="C676" s="24" t="s">
        <v>20</v>
      </c>
      <c r="D676" s="24" t="s">
        <v>5119</v>
      </c>
      <c r="E676" s="24" t="s">
        <v>5120</v>
      </c>
      <c r="F676" s="29" t="s">
        <v>1922</v>
      </c>
      <c r="G676" s="24" t="s">
        <v>752</v>
      </c>
      <c r="H676" s="30">
        <v>2</v>
      </c>
      <c r="I676" s="24">
        <v>1300</v>
      </c>
      <c r="J676" s="24"/>
      <c r="K676" s="31">
        <v>2</v>
      </c>
      <c r="L676" s="24"/>
      <c r="M676" s="24"/>
      <c r="N676" s="31"/>
      <c r="O676" s="24"/>
      <c r="P676" s="24"/>
      <c r="Q676" s="24"/>
      <c r="R676" s="15">
        <f t="shared" si="33"/>
        <v>19.147</v>
      </c>
    </row>
    <row r="677" spans="1:18">
      <c r="A677" s="24">
        <v>1401</v>
      </c>
      <c r="B677" s="24" t="s">
        <v>19</v>
      </c>
      <c r="C677" s="24" t="s">
        <v>20</v>
      </c>
      <c r="D677" s="24" t="s">
        <v>5121</v>
      </c>
      <c r="E677" s="24" t="s">
        <v>4279</v>
      </c>
      <c r="F677" s="29" t="s">
        <v>1922</v>
      </c>
      <c r="G677" s="24" t="s">
        <v>805</v>
      </c>
      <c r="H677" s="30">
        <v>0.5</v>
      </c>
      <c r="I677" s="24"/>
      <c r="J677" s="24"/>
      <c r="K677" s="31">
        <v>2</v>
      </c>
      <c r="L677" s="24"/>
      <c r="M677" s="24"/>
      <c r="N677" s="31"/>
      <c r="O677" s="24"/>
      <c r="P677" s="24"/>
      <c r="Q677" s="24"/>
      <c r="R677" s="15">
        <f t="shared" si="33"/>
        <v>0.297</v>
      </c>
    </row>
    <row r="678" spans="1:18">
      <c r="A678" s="24">
        <v>1402</v>
      </c>
      <c r="B678" s="24" t="s">
        <v>19</v>
      </c>
      <c r="C678" s="24" t="s">
        <v>20</v>
      </c>
      <c r="D678" s="24" t="s">
        <v>5122</v>
      </c>
      <c r="E678" s="24" t="s">
        <v>5123</v>
      </c>
      <c r="F678" s="29" t="s">
        <v>1922</v>
      </c>
      <c r="G678" s="24" t="s">
        <v>801</v>
      </c>
      <c r="H678" s="30">
        <v>1</v>
      </c>
      <c r="I678" s="24">
        <v>700</v>
      </c>
      <c r="J678" s="24"/>
      <c r="K678" s="31">
        <v>2</v>
      </c>
      <c r="L678" s="24"/>
      <c r="M678" s="24"/>
      <c r="N678" s="31"/>
      <c r="O678" s="24"/>
      <c r="P678" s="24"/>
      <c r="Q678" s="24"/>
      <c r="R678" s="15">
        <f t="shared" si="33"/>
        <v>10.447</v>
      </c>
    </row>
    <row r="679" spans="1:18">
      <c r="A679" s="24">
        <v>1403</v>
      </c>
      <c r="B679" s="24" t="s">
        <v>19</v>
      </c>
      <c r="C679" s="24" t="s">
        <v>20</v>
      </c>
      <c r="D679" s="24" t="s">
        <v>5109</v>
      </c>
      <c r="E679" s="24" t="s">
        <v>5110</v>
      </c>
      <c r="F679" s="29" t="s">
        <v>1939</v>
      </c>
      <c r="G679" s="24" t="s">
        <v>1959</v>
      </c>
      <c r="H679" s="30">
        <v>0.6</v>
      </c>
      <c r="I679" s="24"/>
      <c r="J679" s="24"/>
      <c r="K679" s="31">
        <v>2</v>
      </c>
      <c r="L679" s="24"/>
      <c r="M679" s="24"/>
      <c r="N679" s="31"/>
      <c r="O679" s="24"/>
      <c r="P679" s="24"/>
      <c r="Q679" s="24"/>
      <c r="R679" s="15">
        <f t="shared" ref="R679:R710" si="34">J679*0.4461+K679*0.1485+L679*0.15*0.004+I679*0.0145+M679*0.145+N679*0.015+O679*0.01+P679*0.16+Q679*0.2</f>
        <v>0.297</v>
      </c>
    </row>
    <row r="680" spans="1:18">
      <c r="A680" s="24">
        <v>1404</v>
      </c>
      <c r="B680" s="24" t="s">
        <v>19</v>
      </c>
      <c r="C680" s="24" t="s">
        <v>20</v>
      </c>
      <c r="D680" s="24" t="s">
        <v>5124</v>
      </c>
      <c r="E680" s="24" t="s">
        <v>5125</v>
      </c>
      <c r="F680" s="29" t="s">
        <v>1922</v>
      </c>
      <c r="G680" s="24" t="s">
        <v>800</v>
      </c>
      <c r="H680" s="30">
        <v>0.9</v>
      </c>
      <c r="I680" s="24">
        <v>300</v>
      </c>
      <c r="J680" s="24"/>
      <c r="K680" s="31">
        <v>2</v>
      </c>
      <c r="L680" s="24"/>
      <c r="M680" s="24"/>
      <c r="N680" s="31"/>
      <c r="O680" s="24"/>
      <c r="P680" s="24"/>
      <c r="Q680" s="24"/>
      <c r="R680" s="15">
        <f t="shared" si="34"/>
        <v>4.647</v>
      </c>
    </row>
    <row r="681" spans="1:18">
      <c r="A681" s="24">
        <v>1405</v>
      </c>
      <c r="B681" s="24" t="s">
        <v>19</v>
      </c>
      <c r="C681" s="24" t="s">
        <v>20</v>
      </c>
      <c r="D681" s="24" t="s">
        <v>5124</v>
      </c>
      <c r="E681" s="24" t="s">
        <v>5125</v>
      </c>
      <c r="F681" s="29" t="s">
        <v>1992</v>
      </c>
      <c r="G681" s="24" t="s">
        <v>5126</v>
      </c>
      <c r="H681" s="30">
        <v>0.2</v>
      </c>
      <c r="I681" s="24">
        <v>300</v>
      </c>
      <c r="J681" s="24"/>
      <c r="K681" s="31">
        <v>2</v>
      </c>
      <c r="L681" s="24"/>
      <c r="M681" s="24"/>
      <c r="N681" s="31"/>
      <c r="O681" s="24"/>
      <c r="P681" s="24"/>
      <c r="Q681" s="24"/>
      <c r="R681" s="15">
        <f t="shared" si="34"/>
        <v>4.647</v>
      </c>
    </row>
    <row r="682" spans="1:18">
      <c r="A682" s="24">
        <v>1406</v>
      </c>
      <c r="B682" s="24" t="s">
        <v>19</v>
      </c>
      <c r="C682" s="24" t="s">
        <v>20</v>
      </c>
      <c r="D682" s="24" t="s">
        <v>5124</v>
      </c>
      <c r="E682" s="24" t="s">
        <v>5125</v>
      </c>
      <c r="F682" s="29" t="s">
        <v>752</v>
      </c>
      <c r="G682" s="24" t="s">
        <v>5127</v>
      </c>
      <c r="H682" s="30">
        <v>0.3</v>
      </c>
      <c r="I682" s="24"/>
      <c r="J682" s="24"/>
      <c r="K682" s="31">
        <v>2</v>
      </c>
      <c r="L682" s="24"/>
      <c r="M682" s="24"/>
      <c r="N682" s="31"/>
      <c r="O682" s="24"/>
      <c r="P682" s="24"/>
      <c r="Q682" s="24"/>
      <c r="R682" s="15">
        <f t="shared" si="34"/>
        <v>0.297</v>
      </c>
    </row>
    <row r="683" spans="1:18">
      <c r="A683" s="24">
        <v>1407</v>
      </c>
      <c r="B683" s="24" t="s">
        <v>19</v>
      </c>
      <c r="C683" s="24" t="s">
        <v>20</v>
      </c>
      <c r="D683" s="24" t="s">
        <v>5128</v>
      </c>
      <c r="E683" s="24" t="s">
        <v>5129</v>
      </c>
      <c r="F683" s="29" t="s">
        <v>1922</v>
      </c>
      <c r="G683" s="24" t="s">
        <v>4689</v>
      </c>
      <c r="H683" s="30">
        <v>0.4</v>
      </c>
      <c r="I683" s="24"/>
      <c r="J683" s="24"/>
      <c r="K683" s="31">
        <v>2</v>
      </c>
      <c r="L683" s="24"/>
      <c r="M683" s="24"/>
      <c r="N683" s="31"/>
      <c r="O683" s="24"/>
      <c r="P683" s="24"/>
      <c r="Q683" s="24"/>
      <c r="R683" s="15">
        <f t="shared" si="34"/>
        <v>0.297</v>
      </c>
    </row>
    <row r="684" spans="1:18">
      <c r="A684" s="24">
        <v>1408</v>
      </c>
      <c r="B684" s="24" t="s">
        <v>19</v>
      </c>
      <c r="C684" s="24" t="s">
        <v>20</v>
      </c>
      <c r="D684" s="24" t="s">
        <v>5130</v>
      </c>
      <c r="E684" s="24" t="s">
        <v>5131</v>
      </c>
      <c r="F684" s="29" t="s">
        <v>1922</v>
      </c>
      <c r="G684" s="24" t="s">
        <v>801</v>
      </c>
      <c r="H684" s="30">
        <v>1</v>
      </c>
      <c r="I684" s="24">
        <v>150</v>
      </c>
      <c r="J684" s="24"/>
      <c r="K684" s="31">
        <v>2</v>
      </c>
      <c r="L684" s="24"/>
      <c r="M684" s="24"/>
      <c r="N684" s="31"/>
      <c r="O684" s="24"/>
      <c r="P684" s="24"/>
      <c r="Q684" s="24">
        <v>2</v>
      </c>
      <c r="R684" s="15">
        <f t="shared" si="34"/>
        <v>2.872</v>
      </c>
    </row>
    <row r="685" spans="1:18">
      <c r="A685" s="24">
        <v>1409</v>
      </c>
      <c r="B685" s="24" t="s">
        <v>19</v>
      </c>
      <c r="C685" s="24" t="s">
        <v>20</v>
      </c>
      <c r="D685" s="24" t="s">
        <v>5132</v>
      </c>
      <c r="E685" s="24" t="s">
        <v>5133</v>
      </c>
      <c r="F685" s="29" t="s">
        <v>1922</v>
      </c>
      <c r="G685" s="24" t="s">
        <v>5134</v>
      </c>
      <c r="H685" s="30">
        <v>2</v>
      </c>
      <c r="I685" s="24">
        <v>720</v>
      </c>
      <c r="J685" s="24"/>
      <c r="K685" s="31">
        <v>2</v>
      </c>
      <c r="L685" s="24"/>
      <c r="M685" s="24"/>
      <c r="N685" s="31"/>
      <c r="O685" s="24"/>
      <c r="P685" s="24"/>
      <c r="Q685" s="24"/>
      <c r="R685" s="15">
        <f t="shared" si="34"/>
        <v>10.737</v>
      </c>
    </row>
    <row r="686" spans="1:18">
      <c r="A686" s="24">
        <v>1410</v>
      </c>
      <c r="B686" s="24" t="s">
        <v>19</v>
      </c>
      <c r="C686" s="24" t="s">
        <v>20</v>
      </c>
      <c r="D686" s="24" t="s">
        <v>5135</v>
      </c>
      <c r="E686" s="24" t="s">
        <v>5136</v>
      </c>
      <c r="F686" s="29" t="s">
        <v>1922</v>
      </c>
      <c r="G686" s="24" t="s">
        <v>805</v>
      </c>
      <c r="H686" s="30">
        <v>0.5</v>
      </c>
      <c r="I686" s="24"/>
      <c r="J686" s="24"/>
      <c r="K686" s="31">
        <v>2</v>
      </c>
      <c r="L686" s="24"/>
      <c r="M686" s="24"/>
      <c r="N686" s="31"/>
      <c r="O686" s="24"/>
      <c r="P686" s="24"/>
      <c r="Q686" s="24"/>
      <c r="R686" s="15">
        <f t="shared" si="34"/>
        <v>0.297</v>
      </c>
    </row>
    <row r="687" spans="1:18">
      <c r="A687" s="24">
        <v>1411</v>
      </c>
      <c r="B687" s="24" t="s">
        <v>19</v>
      </c>
      <c r="C687" s="24" t="s">
        <v>20</v>
      </c>
      <c r="D687" s="24" t="s">
        <v>5137</v>
      </c>
      <c r="E687" s="24" t="s">
        <v>5138</v>
      </c>
      <c r="F687" s="29" t="s">
        <v>1922</v>
      </c>
      <c r="G687" s="24" t="s">
        <v>4689</v>
      </c>
      <c r="H687" s="30">
        <v>0.4</v>
      </c>
      <c r="I687" s="24"/>
      <c r="J687" s="24"/>
      <c r="K687" s="31">
        <v>2</v>
      </c>
      <c r="L687" s="24"/>
      <c r="M687" s="24"/>
      <c r="N687" s="31"/>
      <c r="O687" s="24"/>
      <c r="P687" s="24"/>
      <c r="Q687" s="24"/>
      <c r="R687" s="15">
        <f t="shared" si="34"/>
        <v>0.297</v>
      </c>
    </row>
    <row r="688" spans="1:18">
      <c r="A688" s="24">
        <v>1412</v>
      </c>
      <c r="B688" s="24" t="s">
        <v>19</v>
      </c>
      <c r="C688" s="24" t="s">
        <v>20</v>
      </c>
      <c r="D688" s="24" t="s">
        <v>5139</v>
      </c>
      <c r="E688" s="24" t="s">
        <v>5140</v>
      </c>
      <c r="F688" s="29" t="s">
        <v>1922</v>
      </c>
      <c r="G688" s="24" t="s">
        <v>1938</v>
      </c>
      <c r="H688" s="30">
        <v>2.9</v>
      </c>
      <c r="I688" s="24">
        <v>200</v>
      </c>
      <c r="J688" s="24"/>
      <c r="K688" s="31">
        <v>2</v>
      </c>
      <c r="L688" s="24"/>
      <c r="M688" s="24"/>
      <c r="N688" s="31"/>
      <c r="O688" s="24"/>
      <c r="P688" s="24"/>
      <c r="Q688" s="24"/>
      <c r="R688" s="15">
        <f t="shared" si="34"/>
        <v>3.197</v>
      </c>
    </row>
    <row r="689" spans="1:18">
      <c r="A689" s="24">
        <v>1413</v>
      </c>
      <c r="B689" s="24" t="s">
        <v>19</v>
      </c>
      <c r="C689" s="24" t="s">
        <v>20</v>
      </c>
      <c r="D689" s="24" t="s">
        <v>5141</v>
      </c>
      <c r="E689" s="24" t="s">
        <v>5140</v>
      </c>
      <c r="F689" s="29" t="s">
        <v>1922</v>
      </c>
      <c r="G689" s="24" t="s">
        <v>805</v>
      </c>
      <c r="H689" s="30">
        <v>0.5</v>
      </c>
      <c r="I689" s="24"/>
      <c r="J689" s="24"/>
      <c r="K689" s="31">
        <v>2</v>
      </c>
      <c r="L689" s="24"/>
      <c r="M689" s="24"/>
      <c r="N689" s="31"/>
      <c r="O689" s="24"/>
      <c r="P689" s="24"/>
      <c r="Q689" s="24"/>
      <c r="R689" s="15">
        <f t="shared" si="34"/>
        <v>0.297</v>
      </c>
    </row>
    <row r="690" spans="1:18">
      <c r="A690" s="24">
        <v>1414</v>
      </c>
      <c r="B690" s="24" t="s">
        <v>19</v>
      </c>
      <c r="C690" s="24" t="s">
        <v>20</v>
      </c>
      <c r="D690" s="24" t="s">
        <v>5141</v>
      </c>
      <c r="E690" s="24" t="s">
        <v>5142</v>
      </c>
      <c r="F690" s="29" t="s">
        <v>1924</v>
      </c>
      <c r="G690" s="24" t="s">
        <v>2060</v>
      </c>
      <c r="H690" s="30">
        <v>0.3</v>
      </c>
      <c r="I690" s="24"/>
      <c r="J690" s="24"/>
      <c r="K690" s="31">
        <v>2</v>
      </c>
      <c r="L690" s="24"/>
      <c r="M690" s="24"/>
      <c r="N690" s="31"/>
      <c r="O690" s="24"/>
      <c r="P690" s="24"/>
      <c r="Q690" s="24"/>
      <c r="R690" s="15">
        <f t="shared" si="34"/>
        <v>0.297</v>
      </c>
    </row>
    <row r="691" spans="1:18">
      <c r="A691" s="24">
        <v>1415</v>
      </c>
      <c r="B691" s="24" t="s">
        <v>19</v>
      </c>
      <c r="C691" s="24" t="s">
        <v>20</v>
      </c>
      <c r="D691" s="24" t="s">
        <v>5143</v>
      </c>
      <c r="E691" s="24" t="s">
        <v>5144</v>
      </c>
      <c r="F691" s="29" t="s">
        <v>1922</v>
      </c>
      <c r="G691" s="24" t="s">
        <v>836</v>
      </c>
      <c r="H691" s="30">
        <v>0.6</v>
      </c>
      <c r="I691" s="24"/>
      <c r="J691" s="24"/>
      <c r="K691" s="31">
        <v>2</v>
      </c>
      <c r="L691" s="24"/>
      <c r="M691" s="24"/>
      <c r="N691" s="31"/>
      <c r="O691" s="24"/>
      <c r="P691" s="24"/>
      <c r="Q691" s="24"/>
      <c r="R691" s="15">
        <f t="shared" si="34"/>
        <v>0.297</v>
      </c>
    </row>
    <row r="692" spans="1:18">
      <c r="A692" s="24">
        <v>1416</v>
      </c>
      <c r="B692" s="24" t="s">
        <v>19</v>
      </c>
      <c r="C692" s="24" t="s">
        <v>20</v>
      </c>
      <c r="D692" s="24" t="s">
        <v>5145</v>
      </c>
      <c r="E692" s="24" t="s">
        <v>2984</v>
      </c>
      <c r="F692" s="29" t="s">
        <v>1922</v>
      </c>
      <c r="G692" s="24" t="s">
        <v>4625</v>
      </c>
      <c r="H692" s="30">
        <v>0.5</v>
      </c>
      <c r="I692" s="24"/>
      <c r="J692" s="24"/>
      <c r="K692" s="31">
        <v>2</v>
      </c>
      <c r="L692" s="24"/>
      <c r="M692" s="24"/>
      <c r="N692" s="31"/>
      <c r="O692" s="24"/>
      <c r="P692" s="24"/>
      <c r="Q692" s="24"/>
      <c r="R692" s="15">
        <f t="shared" si="34"/>
        <v>0.297</v>
      </c>
    </row>
    <row r="693" spans="1:18">
      <c r="A693" s="24">
        <v>1417</v>
      </c>
      <c r="B693" s="24" t="s">
        <v>19</v>
      </c>
      <c r="C693" s="24" t="s">
        <v>20</v>
      </c>
      <c r="D693" s="24" t="s">
        <v>5146</v>
      </c>
      <c r="E693" s="24" t="s">
        <v>2472</v>
      </c>
      <c r="F693" s="29" t="s">
        <v>1922</v>
      </c>
      <c r="G693" s="24" t="s">
        <v>761</v>
      </c>
      <c r="H693" s="30">
        <v>0.3</v>
      </c>
      <c r="I693" s="24"/>
      <c r="J693" s="24"/>
      <c r="K693" s="31">
        <v>2</v>
      </c>
      <c r="L693" s="24"/>
      <c r="M693" s="24"/>
      <c r="N693" s="31"/>
      <c r="O693" s="24"/>
      <c r="P693" s="24"/>
      <c r="Q693" s="24"/>
      <c r="R693" s="15">
        <f t="shared" si="34"/>
        <v>0.297</v>
      </c>
    </row>
    <row r="694" spans="1:18">
      <c r="A694" s="24">
        <v>1418</v>
      </c>
      <c r="B694" s="24" t="s">
        <v>19</v>
      </c>
      <c r="C694" s="24" t="s">
        <v>20</v>
      </c>
      <c r="D694" s="24" t="s">
        <v>5147</v>
      </c>
      <c r="E694" s="24" t="s">
        <v>5148</v>
      </c>
      <c r="F694" s="29" t="s">
        <v>1922</v>
      </c>
      <c r="G694" s="24" t="s">
        <v>1926</v>
      </c>
      <c r="H694" s="30">
        <v>2.1</v>
      </c>
      <c r="I694" s="24">
        <v>1380</v>
      </c>
      <c r="J694" s="24"/>
      <c r="K694" s="31">
        <v>2</v>
      </c>
      <c r="L694" s="24"/>
      <c r="M694" s="24"/>
      <c r="N694" s="31"/>
      <c r="O694" s="24"/>
      <c r="P694" s="24"/>
      <c r="Q694" s="24"/>
      <c r="R694" s="15">
        <f t="shared" si="34"/>
        <v>20.307</v>
      </c>
    </row>
    <row r="695" spans="1:18">
      <c r="A695" s="24">
        <v>1419</v>
      </c>
      <c r="B695" s="24" t="s">
        <v>19</v>
      </c>
      <c r="C695" s="24" t="s">
        <v>20</v>
      </c>
      <c r="D695" s="24" t="s">
        <v>5149</v>
      </c>
      <c r="E695" s="24" t="s">
        <v>455</v>
      </c>
      <c r="F695" s="29" t="s">
        <v>1922</v>
      </c>
      <c r="G695" s="24" t="s">
        <v>801</v>
      </c>
      <c r="H695" s="30">
        <v>1</v>
      </c>
      <c r="I695" s="24">
        <v>470</v>
      </c>
      <c r="J695" s="24"/>
      <c r="K695" s="31">
        <v>2</v>
      </c>
      <c r="L695" s="24"/>
      <c r="M695" s="24"/>
      <c r="N695" s="31"/>
      <c r="O695" s="24"/>
      <c r="P695" s="24"/>
      <c r="Q695" s="24">
        <v>2</v>
      </c>
      <c r="R695" s="15">
        <f t="shared" si="34"/>
        <v>7.512</v>
      </c>
    </row>
    <row r="696" spans="1:18">
      <c r="A696" s="24">
        <v>1420</v>
      </c>
      <c r="B696" s="24" t="s">
        <v>19</v>
      </c>
      <c r="C696" s="24" t="s">
        <v>20</v>
      </c>
      <c r="D696" s="24" t="s">
        <v>5149</v>
      </c>
      <c r="E696" s="24" t="s">
        <v>455</v>
      </c>
      <c r="F696" s="29" t="s">
        <v>834</v>
      </c>
      <c r="G696" s="24" t="s">
        <v>5150</v>
      </c>
      <c r="H696" s="30">
        <v>0.6</v>
      </c>
      <c r="I696" s="24"/>
      <c r="J696" s="24"/>
      <c r="K696" s="31">
        <v>2</v>
      </c>
      <c r="L696" s="24"/>
      <c r="M696" s="24"/>
      <c r="N696" s="31"/>
      <c r="O696" s="24"/>
      <c r="P696" s="24"/>
      <c r="Q696" s="24"/>
      <c r="R696" s="15">
        <f t="shared" si="34"/>
        <v>0.297</v>
      </c>
    </row>
    <row r="697" spans="1:18">
      <c r="A697" s="24">
        <v>1421</v>
      </c>
      <c r="B697" s="24" t="s">
        <v>19</v>
      </c>
      <c r="C697" s="24" t="s">
        <v>20</v>
      </c>
      <c r="D697" s="24" t="s">
        <v>5151</v>
      </c>
      <c r="E697" s="24" t="s">
        <v>5152</v>
      </c>
      <c r="F697" s="29" t="s">
        <v>1922</v>
      </c>
      <c r="G697" s="24" t="s">
        <v>813</v>
      </c>
      <c r="H697" s="30">
        <v>0.2</v>
      </c>
      <c r="I697" s="24"/>
      <c r="J697" s="24"/>
      <c r="K697" s="31">
        <v>2</v>
      </c>
      <c r="L697" s="24"/>
      <c r="M697" s="24"/>
      <c r="N697" s="31"/>
      <c r="O697" s="24"/>
      <c r="P697" s="24"/>
      <c r="Q697" s="24"/>
      <c r="R697" s="15">
        <f t="shared" si="34"/>
        <v>0.297</v>
      </c>
    </row>
    <row r="698" spans="1:18">
      <c r="A698" s="24">
        <v>1422</v>
      </c>
      <c r="B698" s="24" t="s">
        <v>19</v>
      </c>
      <c r="C698" s="24" t="s">
        <v>20</v>
      </c>
      <c r="D698" s="24" t="s">
        <v>5153</v>
      </c>
      <c r="E698" s="24" t="s">
        <v>5154</v>
      </c>
      <c r="F698" s="29" t="s">
        <v>1922</v>
      </c>
      <c r="G698" s="24" t="s">
        <v>800</v>
      </c>
      <c r="H698" s="30">
        <v>0.9</v>
      </c>
      <c r="I698" s="24">
        <v>300</v>
      </c>
      <c r="J698" s="24"/>
      <c r="K698" s="31">
        <v>2</v>
      </c>
      <c r="L698" s="24"/>
      <c r="M698" s="24"/>
      <c r="N698" s="31"/>
      <c r="O698" s="24"/>
      <c r="P698" s="24"/>
      <c r="Q698" s="24"/>
      <c r="R698" s="15">
        <f t="shared" si="34"/>
        <v>4.647</v>
      </c>
    </row>
    <row r="699" spans="1:18">
      <c r="A699" s="24">
        <v>1423</v>
      </c>
      <c r="B699" s="24" t="s">
        <v>19</v>
      </c>
      <c r="C699" s="24" t="s">
        <v>20</v>
      </c>
      <c r="D699" s="24" t="s">
        <v>5155</v>
      </c>
      <c r="E699" s="24" t="s">
        <v>5156</v>
      </c>
      <c r="F699" s="29" t="s">
        <v>1922</v>
      </c>
      <c r="G699" s="24" t="s">
        <v>4625</v>
      </c>
      <c r="H699" s="30">
        <v>0.5</v>
      </c>
      <c r="I699" s="24"/>
      <c r="J699" s="24"/>
      <c r="K699" s="31">
        <v>2</v>
      </c>
      <c r="L699" s="24"/>
      <c r="M699" s="24"/>
      <c r="N699" s="31"/>
      <c r="O699" s="24"/>
      <c r="P699" s="24"/>
      <c r="Q699" s="24"/>
      <c r="R699" s="15">
        <f t="shared" si="34"/>
        <v>0.297</v>
      </c>
    </row>
    <row r="700" spans="1:18">
      <c r="A700" s="24">
        <v>1424</v>
      </c>
      <c r="B700" s="24" t="s">
        <v>19</v>
      </c>
      <c r="C700" s="24" t="s">
        <v>20</v>
      </c>
      <c r="D700" s="24" t="s">
        <v>5157</v>
      </c>
      <c r="E700" s="24" t="s">
        <v>2147</v>
      </c>
      <c r="F700" s="29" t="s">
        <v>1922</v>
      </c>
      <c r="G700" s="24" t="s">
        <v>828</v>
      </c>
      <c r="H700" s="30">
        <v>0.4</v>
      </c>
      <c r="I700" s="24"/>
      <c r="J700" s="24"/>
      <c r="K700" s="31">
        <v>2</v>
      </c>
      <c r="L700" s="24"/>
      <c r="M700" s="24"/>
      <c r="N700" s="31"/>
      <c r="O700" s="24"/>
      <c r="P700" s="24"/>
      <c r="Q700" s="24"/>
      <c r="R700" s="15">
        <f t="shared" si="34"/>
        <v>0.297</v>
      </c>
    </row>
    <row r="701" spans="1:18">
      <c r="A701" s="24">
        <v>1425</v>
      </c>
      <c r="B701" s="24" t="s">
        <v>19</v>
      </c>
      <c r="C701" s="24" t="s">
        <v>20</v>
      </c>
      <c r="D701" s="24" t="s">
        <v>5128</v>
      </c>
      <c r="E701" s="24" t="s">
        <v>5129</v>
      </c>
      <c r="F701" s="29" t="s">
        <v>1939</v>
      </c>
      <c r="G701" s="24" t="s">
        <v>1990</v>
      </c>
      <c r="H701" s="30">
        <v>0.5</v>
      </c>
      <c r="I701" s="24"/>
      <c r="J701" s="24"/>
      <c r="K701" s="31">
        <v>2</v>
      </c>
      <c r="L701" s="24"/>
      <c r="M701" s="24"/>
      <c r="N701" s="31"/>
      <c r="O701" s="24"/>
      <c r="P701" s="24"/>
      <c r="Q701" s="24"/>
      <c r="R701" s="15">
        <f t="shared" si="34"/>
        <v>0.297</v>
      </c>
    </row>
    <row r="702" spans="1:18">
      <c r="A702" s="24">
        <v>1426</v>
      </c>
      <c r="B702" s="24" t="s">
        <v>19</v>
      </c>
      <c r="C702" s="24" t="s">
        <v>20</v>
      </c>
      <c r="D702" s="24" t="s">
        <v>5128</v>
      </c>
      <c r="E702" s="24" t="s">
        <v>5129</v>
      </c>
      <c r="F702" s="29" t="s">
        <v>737</v>
      </c>
      <c r="G702" s="24" t="s">
        <v>738</v>
      </c>
      <c r="H702" s="30">
        <v>0.2</v>
      </c>
      <c r="I702" s="24"/>
      <c r="J702" s="24"/>
      <c r="K702" s="31">
        <v>2</v>
      </c>
      <c r="L702" s="24"/>
      <c r="M702" s="24"/>
      <c r="N702" s="31"/>
      <c r="O702" s="24"/>
      <c r="P702" s="24"/>
      <c r="Q702" s="24"/>
      <c r="R702" s="15">
        <f t="shared" si="34"/>
        <v>0.297</v>
      </c>
    </row>
    <row r="703" spans="1:18">
      <c r="A703" s="24">
        <v>1427</v>
      </c>
      <c r="B703" s="24" t="s">
        <v>19</v>
      </c>
      <c r="C703" s="24" t="s">
        <v>20</v>
      </c>
      <c r="D703" s="24" t="s">
        <v>5158</v>
      </c>
      <c r="E703" s="24" t="s">
        <v>5159</v>
      </c>
      <c r="F703" s="29" t="s">
        <v>1922</v>
      </c>
      <c r="G703" s="24" t="s">
        <v>828</v>
      </c>
      <c r="H703" s="30">
        <v>0.4</v>
      </c>
      <c r="I703" s="24"/>
      <c r="J703" s="24"/>
      <c r="K703" s="31">
        <v>2</v>
      </c>
      <c r="L703" s="24"/>
      <c r="M703" s="24"/>
      <c r="N703" s="31"/>
      <c r="O703" s="24"/>
      <c r="P703" s="24"/>
      <c r="Q703" s="24"/>
      <c r="R703" s="15">
        <f t="shared" si="34"/>
        <v>0.297</v>
      </c>
    </row>
    <row r="704" spans="1:18">
      <c r="A704" s="24">
        <v>1428</v>
      </c>
      <c r="B704" s="24" t="s">
        <v>19</v>
      </c>
      <c r="C704" s="24" t="s">
        <v>20</v>
      </c>
      <c r="D704" s="24" t="s">
        <v>5160</v>
      </c>
      <c r="E704" s="24" t="s">
        <v>5161</v>
      </c>
      <c r="F704" s="29" t="s">
        <v>1922</v>
      </c>
      <c r="G704" s="24" t="s">
        <v>4689</v>
      </c>
      <c r="H704" s="30">
        <v>0.4</v>
      </c>
      <c r="I704" s="24"/>
      <c r="J704" s="24"/>
      <c r="K704" s="31">
        <v>2</v>
      </c>
      <c r="L704" s="24"/>
      <c r="M704" s="24"/>
      <c r="N704" s="31"/>
      <c r="O704" s="24"/>
      <c r="P704" s="24"/>
      <c r="Q704" s="24"/>
      <c r="R704" s="15">
        <f t="shared" si="34"/>
        <v>0.297</v>
      </c>
    </row>
    <row r="705" spans="1:18">
      <c r="A705" s="24">
        <v>1429</v>
      </c>
      <c r="B705" s="24" t="s">
        <v>19</v>
      </c>
      <c r="C705" s="24" t="s">
        <v>20</v>
      </c>
      <c r="D705" s="24" t="s">
        <v>5162</v>
      </c>
      <c r="E705" s="24" t="s">
        <v>5163</v>
      </c>
      <c r="F705" s="29" t="s">
        <v>1922</v>
      </c>
      <c r="G705" s="24" t="s">
        <v>761</v>
      </c>
      <c r="H705" s="30">
        <v>0.3</v>
      </c>
      <c r="I705" s="24"/>
      <c r="J705" s="24"/>
      <c r="K705" s="31">
        <v>2</v>
      </c>
      <c r="L705" s="24"/>
      <c r="M705" s="24"/>
      <c r="N705" s="31"/>
      <c r="O705" s="24"/>
      <c r="P705" s="24"/>
      <c r="Q705" s="24"/>
      <c r="R705" s="15">
        <f t="shared" si="34"/>
        <v>0.297</v>
      </c>
    </row>
    <row r="706" spans="1:18">
      <c r="A706" s="24">
        <v>1430</v>
      </c>
      <c r="B706" s="24" t="s">
        <v>19</v>
      </c>
      <c r="C706" s="24" t="s">
        <v>20</v>
      </c>
      <c r="D706" s="24" t="s">
        <v>5164</v>
      </c>
      <c r="E706" s="24" t="s">
        <v>5165</v>
      </c>
      <c r="F706" s="29" t="s">
        <v>1922</v>
      </c>
      <c r="G706" s="24" t="s">
        <v>4625</v>
      </c>
      <c r="H706" s="30">
        <v>0.5</v>
      </c>
      <c r="I706" s="24"/>
      <c r="J706" s="24"/>
      <c r="K706" s="31">
        <v>2</v>
      </c>
      <c r="L706" s="24"/>
      <c r="M706" s="24"/>
      <c r="N706" s="31"/>
      <c r="O706" s="24"/>
      <c r="P706" s="24"/>
      <c r="Q706" s="24"/>
      <c r="R706" s="15">
        <f t="shared" si="34"/>
        <v>0.297</v>
      </c>
    </row>
    <row r="707" spans="1:18">
      <c r="A707" s="24">
        <v>1431</v>
      </c>
      <c r="B707" s="24" t="s">
        <v>19</v>
      </c>
      <c r="C707" s="24" t="s">
        <v>20</v>
      </c>
      <c r="D707" s="24" t="s">
        <v>5166</v>
      </c>
      <c r="E707" s="24" t="s">
        <v>5167</v>
      </c>
      <c r="F707" s="29" t="s">
        <v>1922</v>
      </c>
      <c r="G707" s="24" t="s">
        <v>836</v>
      </c>
      <c r="H707" s="30">
        <v>0.6</v>
      </c>
      <c r="I707" s="24"/>
      <c r="J707" s="24"/>
      <c r="K707" s="31">
        <v>2</v>
      </c>
      <c r="L707" s="24"/>
      <c r="M707" s="24"/>
      <c r="N707" s="31"/>
      <c r="O707" s="24"/>
      <c r="P707" s="24"/>
      <c r="Q707" s="24"/>
      <c r="R707" s="15">
        <f t="shared" si="34"/>
        <v>0.297</v>
      </c>
    </row>
    <row r="708" spans="1:18">
      <c r="A708" s="24">
        <v>1432</v>
      </c>
      <c r="B708" s="24" t="s">
        <v>19</v>
      </c>
      <c r="C708" s="24" t="s">
        <v>20</v>
      </c>
      <c r="D708" s="24" t="s">
        <v>5168</v>
      </c>
      <c r="E708" s="24" t="s">
        <v>5169</v>
      </c>
      <c r="F708" s="29" t="s">
        <v>1922</v>
      </c>
      <c r="G708" s="24" t="s">
        <v>5170</v>
      </c>
      <c r="H708" s="30">
        <v>0.5</v>
      </c>
      <c r="I708" s="24">
        <v>450</v>
      </c>
      <c r="J708" s="24"/>
      <c r="K708" s="31">
        <v>2</v>
      </c>
      <c r="L708" s="24"/>
      <c r="M708" s="24"/>
      <c r="N708" s="31"/>
      <c r="O708" s="24"/>
      <c r="P708" s="24"/>
      <c r="Q708" s="24"/>
      <c r="R708" s="15">
        <f t="shared" si="34"/>
        <v>6.822</v>
      </c>
    </row>
    <row r="709" spans="1:18">
      <c r="A709" s="24">
        <v>1433</v>
      </c>
      <c r="B709" s="24" t="s">
        <v>19</v>
      </c>
      <c r="C709" s="24" t="s">
        <v>20</v>
      </c>
      <c r="D709" s="24" t="s">
        <v>5171</v>
      </c>
      <c r="E709" s="24" t="s">
        <v>5172</v>
      </c>
      <c r="F709" s="29" t="s">
        <v>1922</v>
      </c>
      <c r="G709" s="24" t="s">
        <v>4792</v>
      </c>
      <c r="H709" s="30">
        <v>0.5</v>
      </c>
      <c r="I709" s="24"/>
      <c r="J709" s="24"/>
      <c r="K709" s="31">
        <v>2</v>
      </c>
      <c r="L709" s="24"/>
      <c r="M709" s="24"/>
      <c r="N709" s="31"/>
      <c r="O709" s="24"/>
      <c r="P709" s="24"/>
      <c r="Q709" s="24"/>
      <c r="R709" s="15">
        <f t="shared" si="34"/>
        <v>0.297</v>
      </c>
    </row>
    <row r="710" spans="1:18">
      <c r="A710" s="24">
        <v>1434</v>
      </c>
      <c r="B710" s="24" t="s">
        <v>19</v>
      </c>
      <c r="C710" s="24" t="s">
        <v>20</v>
      </c>
      <c r="D710" s="24" t="s">
        <v>5173</v>
      </c>
      <c r="E710" s="24" t="s">
        <v>5174</v>
      </c>
      <c r="F710" s="29" t="s">
        <v>1922</v>
      </c>
      <c r="G710" s="24" t="s">
        <v>5175</v>
      </c>
      <c r="H710" s="30">
        <v>0.6</v>
      </c>
      <c r="I710" s="24">
        <v>620</v>
      </c>
      <c r="J710" s="24"/>
      <c r="K710" s="31">
        <v>2</v>
      </c>
      <c r="L710" s="24"/>
      <c r="M710" s="24"/>
      <c r="N710" s="31"/>
      <c r="O710" s="24"/>
      <c r="P710" s="24"/>
      <c r="Q710" s="24"/>
      <c r="R710" s="15">
        <f t="shared" ref="R710" si="35">J710*0.4461+K710*0.1485+L710*0.15*0.004+I710*0.0145+M710*0.145+N710*0.015+O710*0.01+P710*0.16+Q710*0.2</f>
        <v>9.287</v>
      </c>
    </row>
    <row r="711" spans="1:18">
      <c r="A711" s="24">
        <v>1435</v>
      </c>
      <c r="B711" s="24" t="s">
        <v>19</v>
      </c>
      <c r="C711" s="24" t="s">
        <v>20</v>
      </c>
      <c r="D711" s="24" t="s">
        <v>5176</v>
      </c>
      <c r="E711" s="24" t="s">
        <v>5177</v>
      </c>
      <c r="F711" s="29" t="s">
        <v>1922</v>
      </c>
      <c r="G711" s="24" t="s">
        <v>828</v>
      </c>
      <c r="H711" s="30">
        <v>0.4</v>
      </c>
      <c r="I711" s="24"/>
      <c r="J711" s="24"/>
      <c r="K711" s="31">
        <v>2</v>
      </c>
      <c r="L711" s="24"/>
      <c r="M711" s="24"/>
      <c r="N711" s="31"/>
      <c r="O711" s="24"/>
      <c r="P711" s="24"/>
      <c r="Q711" s="24"/>
      <c r="R711" s="15">
        <f t="shared" ref="R711:R742" si="36">J711*0.4461+K711*0.1485+L711*0.15*0.004+I711*0.0145+M711*0.145+N711*0.015+O711*0.01+P711*0.16+Q711*0.2</f>
        <v>0.297</v>
      </c>
    </row>
    <row r="712" spans="1:18">
      <c r="A712" s="24">
        <v>1437</v>
      </c>
      <c r="B712" s="24" t="s">
        <v>19</v>
      </c>
      <c r="C712" s="24" t="s">
        <v>20</v>
      </c>
      <c r="D712" s="24" t="s">
        <v>4747</v>
      </c>
      <c r="E712" s="24" t="s">
        <v>4748</v>
      </c>
      <c r="F712" s="29" t="s">
        <v>821</v>
      </c>
      <c r="G712" s="24" t="s">
        <v>829</v>
      </c>
      <c r="H712" s="30">
        <v>2</v>
      </c>
      <c r="I712" s="24">
        <v>1250</v>
      </c>
      <c r="J712" s="24"/>
      <c r="K712" s="31">
        <v>2</v>
      </c>
      <c r="L712" s="24"/>
      <c r="M712" s="24"/>
      <c r="N712" s="31"/>
      <c r="O712" s="24"/>
      <c r="P712" s="24"/>
      <c r="Q712" s="24"/>
      <c r="R712" s="15">
        <f t="shared" si="36"/>
        <v>18.422</v>
      </c>
    </row>
    <row r="713" spans="1:18">
      <c r="A713" s="24">
        <v>1438</v>
      </c>
      <c r="B713" s="24" t="s">
        <v>19</v>
      </c>
      <c r="C713" s="24" t="s">
        <v>20</v>
      </c>
      <c r="D713" s="24" t="s">
        <v>5178</v>
      </c>
      <c r="E713" s="24" t="s">
        <v>5179</v>
      </c>
      <c r="F713" s="29" t="s">
        <v>5180</v>
      </c>
      <c r="G713" s="24" t="s">
        <v>5181</v>
      </c>
      <c r="H713" s="30">
        <v>0.2</v>
      </c>
      <c r="I713" s="24"/>
      <c r="J713" s="24"/>
      <c r="K713" s="31">
        <v>2</v>
      </c>
      <c r="L713" s="24"/>
      <c r="M713" s="24"/>
      <c r="N713" s="31"/>
      <c r="O713" s="24"/>
      <c r="P713" s="24"/>
      <c r="Q713" s="24"/>
      <c r="R713" s="15">
        <f t="shared" si="36"/>
        <v>0.297</v>
      </c>
    </row>
    <row r="714" spans="1:18">
      <c r="A714" s="24">
        <v>1439</v>
      </c>
      <c r="B714" s="24" t="s">
        <v>19</v>
      </c>
      <c r="C714" s="24" t="s">
        <v>20</v>
      </c>
      <c r="D714" s="24" t="s">
        <v>5182</v>
      </c>
      <c r="E714" s="24" t="s">
        <v>5183</v>
      </c>
      <c r="F714" s="29" t="s">
        <v>733</v>
      </c>
      <c r="G714" s="24" t="s">
        <v>5184</v>
      </c>
      <c r="H714" s="30">
        <v>0.5</v>
      </c>
      <c r="I714" s="24"/>
      <c r="J714" s="24"/>
      <c r="K714" s="31">
        <v>2</v>
      </c>
      <c r="L714" s="24"/>
      <c r="M714" s="24"/>
      <c r="N714" s="31"/>
      <c r="O714" s="24"/>
      <c r="P714" s="24"/>
      <c r="Q714" s="24"/>
      <c r="R714" s="15">
        <f t="shared" si="36"/>
        <v>0.297</v>
      </c>
    </row>
    <row r="715" spans="1:18">
      <c r="A715" s="24">
        <v>1440</v>
      </c>
      <c r="B715" s="24" t="s">
        <v>19</v>
      </c>
      <c r="C715" s="24" t="s">
        <v>20</v>
      </c>
      <c r="D715" s="24" t="s">
        <v>5147</v>
      </c>
      <c r="E715" s="24" t="s">
        <v>5148</v>
      </c>
      <c r="F715" s="29" t="s">
        <v>1926</v>
      </c>
      <c r="G715" s="24" t="s">
        <v>831</v>
      </c>
      <c r="H715" s="30">
        <v>0.2</v>
      </c>
      <c r="I715" s="24"/>
      <c r="J715" s="24"/>
      <c r="K715" s="31">
        <v>2</v>
      </c>
      <c r="L715" s="24"/>
      <c r="M715" s="24"/>
      <c r="N715" s="31"/>
      <c r="O715" s="24"/>
      <c r="P715" s="24"/>
      <c r="Q715" s="24"/>
      <c r="R715" s="15">
        <f t="shared" si="36"/>
        <v>0.297</v>
      </c>
    </row>
    <row r="716" spans="1:18">
      <c r="A716" s="24">
        <v>1441</v>
      </c>
      <c r="B716" s="24" t="s">
        <v>19</v>
      </c>
      <c r="C716" s="24" t="s">
        <v>20</v>
      </c>
      <c r="D716" s="24" t="s">
        <v>5158</v>
      </c>
      <c r="E716" s="24" t="s">
        <v>5159</v>
      </c>
      <c r="F716" s="29" t="s">
        <v>1939</v>
      </c>
      <c r="G716" s="24" t="s">
        <v>834</v>
      </c>
      <c r="H716" s="30">
        <v>0.4</v>
      </c>
      <c r="I716" s="24"/>
      <c r="J716" s="24"/>
      <c r="K716" s="31">
        <v>2</v>
      </c>
      <c r="L716" s="24"/>
      <c r="M716" s="24"/>
      <c r="N716" s="31"/>
      <c r="O716" s="24"/>
      <c r="P716" s="24"/>
      <c r="Q716" s="24"/>
      <c r="R716" s="15">
        <f t="shared" si="36"/>
        <v>0.297</v>
      </c>
    </row>
    <row r="717" spans="1:18">
      <c r="A717" s="24">
        <v>1442</v>
      </c>
      <c r="B717" s="24" t="s">
        <v>19</v>
      </c>
      <c r="C717" s="32" t="s">
        <v>21</v>
      </c>
      <c r="D717" s="24" t="s">
        <v>5185</v>
      </c>
      <c r="E717" s="24" t="s">
        <v>5186</v>
      </c>
      <c r="F717" s="33" t="s">
        <v>53</v>
      </c>
      <c r="G717" s="33" t="s">
        <v>75</v>
      </c>
      <c r="H717" s="30">
        <v>0.1</v>
      </c>
      <c r="I717" s="35">
        <v>52</v>
      </c>
      <c r="J717" s="35"/>
      <c r="K717" s="35">
        <v>4</v>
      </c>
      <c r="L717" s="35"/>
      <c r="M717" s="35"/>
      <c r="N717" s="35"/>
      <c r="O717" s="35"/>
      <c r="P717" s="35"/>
      <c r="Q717" s="35"/>
      <c r="R717" s="15">
        <f t="shared" si="36"/>
        <v>1.348</v>
      </c>
    </row>
    <row r="718" spans="1:18">
      <c r="A718" s="24">
        <v>1443</v>
      </c>
      <c r="B718" s="24" t="s">
        <v>19</v>
      </c>
      <c r="C718" s="32" t="s">
        <v>21</v>
      </c>
      <c r="D718" s="24" t="s">
        <v>5185</v>
      </c>
      <c r="E718" s="24" t="s">
        <v>5186</v>
      </c>
      <c r="F718" s="33" t="s">
        <v>186</v>
      </c>
      <c r="G718" s="33" t="s">
        <v>54</v>
      </c>
      <c r="H718" s="30">
        <v>1.2</v>
      </c>
      <c r="I718" s="35">
        <v>200</v>
      </c>
      <c r="J718" s="35"/>
      <c r="K718" s="35">
        <v>2</v>
      </c>
      <c r="L718" s="35"/>
      <c r="M718" s="35"/>
      <c r="N718" s="35"/>
      <c r="O718" s="35"/>
      <c r="P718" s="35"/>
      <c r="Q718" s="35"/>
      <c r="R718" s="15">
        <f t="shared" si="36"/>
        <v>3.197</v>
      </c>
    </row>
    <row r="719" spans="1:18">
      <c r="A719" s="24">
        <v>1444</v>
      </c>
      <c r="B719" s="24" t="s">
        <v>19</v>
      </c>
      <c r="C719" s="32" t="s">
        <v>21</v>
      </c>
      <c r="D719" s="24" t="s">
        <v>5187</v>
      </c>
      <c r="E719" s="24" t="s">
        <v>5188</v>
      </c>
      <c r="F719" s="33" t="s">
        <v>258</v>
      </c>
      <c r="G719" s="33" t="s">
        <v>83</v>
      </c>
      <c r="H719" s="30">
        <v>0.3</v>
      </c>
      <c r="I719" s="35">
        <v>252</v>
      </c>
      <c r="J719" s="35"/>
      <c r="K719" s="35"/>
      <c r="L719" s="35"/>
      <c r="M719" s="35"/>
      <c r="N719" s="35"/>
      <c r="O719" s="35"/>
      <c r="P719" s="35"/>
      <c r="Q719" s="35"/>
      <c r="R719" s="15">
        <f t="shared" si="36"/>
        <v>3.654</v>
      </c>
    </row>
    <row r="720" spans="1:18">
      <c r="A720" s="24">
        <v>1445</v>
      </c>
      <c r="B720" s="24" t="s">
        <v>19</v>
      </c>
      <c r="C720" s="32" t="s">
        <v>21</v>
      </c>
      <c r="D720" s="24" t="s">
        <v>5187</v>
      </c>
      <c r="E720" s="24" t="s">
        <v>5188</v>
      </c>
      <c r="F720" s="33" t="s">
        <v>188</v>
      </c>
      <c r="G720" s="33" t="s">
        <v>1239</v>
      </c>
      <c r="H720" s="30">
        <v>0.2</v>
      </c>
      <c r="I720" s="35">
        <v>200</v>
      </c>
      <c r="J720" s="35"/>
      <c r="K720" s="35"/>
      <c r="L720" s="35"/>
      <c r="M720" s="35"/>
      <c r="N720" s="35"/>
      <c r="O720" s="35"/>
      <c r="P720" s="35"/>
      <c r="Q720" s="35"/>
      <c r="R720" s="15">
        <f t="shared" si="36"/>
        <v>2.9</v>
      </c>
    </row>
    <row r="721" spans="1:18">
      <c r="A721" s="24">
        <v>1446</v>
      </c>
      <c r="B721" s="24" t="s">
        <v>19</v>
      </c>
      <c r="C721" s="32" t="s">
        <v>21</v>
      </c>
      <c r="D721" s="24" t="s">
        <v>5189</v>
      </c>
      <c r="E721" s="24" t="s">
        <v>2458</v>
      </c>
      <c r="F721" s="33" t="s">
        <v>106</v>
      </c>
      <c r="G721" s="33" t="s">
        <v>54</v>
      </c>
      <c r="H721" s="30">
        <v>0.4</v>
      </c>
      <c r="I721" s="35">
        <v>400</v>
      </c>
      <c r="J721" s="35"/>
      <c r="K721" s="35"/>
      <c r="L721" s="35"/>
      <c r="M721" s="35"/>
      <c r="N721" s="35"/>
      <c r="O721" s="35"/>
      <c r="P721" s="35"/>
      <c r="Q721" s="35"/>
      <c r="R721" s="15">
        <f t="shared" si="36"/>
        <v>5.8</v>
      </c>
    </row>
    <row r="722" spans="1:18">
      <c r="A722" s="24">
        <v>1447</v>
      </c>
      <c r="B722" s="24" t="s">
        <v>19</v>
      </c>
      <c r="C722" s="32" t="s">
        <v>21</v>
      </c>
      <c r="D722" s="24" t="s">
        <v>5189</v>
      </c>
      <c r="E722" s="24" t="s">
        <v>2458</v>
      </c>
      <c r="F722" s="33" t="s">
        <v>351</v>
      </c>
      <c r="G722" s="33" t="s">
        <v>187</v>
      </c>
      <c r="H722" s="30">
        <v>0.2</v>
      </c>
      <c r="I722" s="35">
        <v>180</v>
      </c>
      <c r="J722" s="35"/>
      <c r="K722" s="35"/>
      <c r="L722" s="35"/>
      <c r="M722" s="35"/>
      <c r="N722" s="35"/>
      <c r="O722" s="35"/>
      <c r="P722" s="35"/>
      <c r="Q722" s="35"/>
      <c r="R722" s="15">
        <f t="shared" si="36"/>
        <v>2.61</v>
      </c>
    </row>
    <row r="723" spans="1:18">
      <c r="A723" s="24">
        <v>1448</v>
      </c>
      <c r="B723" s="24" t="s">
        <v>19</v>
      </c>
      <c r="C723" s="32" t="s">
        <v>21</v>
      </c>
      <c r="D723" s="24" t="s">
        <v>5189</v>
      </c>
      <c r="E723" s="24" t="s">
        <v>2458</v>
      </c>
      <c r="F723" s="33" t="s">
        <v>124</v>
      </c>
      <c r="G723" s="33" t="s">
        <v>346</v>
      </c>
      <c r="H723" s="30">
        <v>0.2</v>
      </c>
      <c r="I723" s="35">
        <v>150</v>
      </c>
      <c r="J723" s="35"/>
      <c r="K723" s="35"/>
      <c r="L723" s="35"/>
      <c r="M723" s="35"/>
      <c r="N723" s="35"/>
      <c r="O723" s="35"/>
      <c r="P723" s="35"/>
      <c r="Q723" s="35"/>
      <c r="R723" s="15">
        <f t="shared" si="36"/>
        <v>2.175</v>
      </c>
    </row>
    <row r="724" spans="1:18">
      <c r="A724" s="24">
        <v>1449</v>
      </c>
      <c r="B724" s="24" t="s">
        <v>19</v>
      </c>
      <c r="C724" s="32" t="s">
        <v>21</v>
      </c>
      <c r="D724" s="24" t="s">
        <v>5190</v>
      </c>
      <c r="E724" s="24" t="s">
        <v>5191</v>
      </c>
      <c r="F724" s="33" t="s">
        <v>100</v>
      </c>
      <c r="G724" s="33" t="s">
        <v>53</v>
      </c>
      <c r="H724" s="30">
        <v>0.1</v>
      </c>
      <c r="I724" s="35">
        <v>60</v>
      </c>
      <c r="J724" s="35"/>
      <c r="K724" s="35">
        <v>3</v>
      </c>
      <c r="L724" s="35"/>
      <c r="M724" s="35"/>
      <c r="N724" s="35"/>
      <c r="O724" s="35"/>
      <c r="P724" s="35"/>
      <c r="Q724" s="35"/>
      <c r="R724" s="15">
        <f t="shared" si="36"/>
        <v>1.3155</v>
      </c>
    </row>
    <row r="725" spans="1:18">
      <c r="A725" s="24">
        <v>1450</v>
      </c>
      <c r="B725" s="24" t="s">
        <v>19</v>
      </c>
      <c r="C725" s="32" t="s">
        <v>21</v>
      </c>
      <c r="D725" s="24" t="s">
        <v>5192</v>
      </c>
      <c r="E725" s="24" t="s">
        <v>5193</v>
      </c>
      <c r="F725" s="33" t="s">
        <v>60</v>
      </c>
      <c r="G725" s="33" t="s">
        <v>82</v>
      </c>
      <c r="H725" s="30">
        <v>0.2</v>
      </c>
      <c r="I725" s="35">
        <v>150</v>
      </c>
      <c r="J725" s="35"/>
      <c r="K725" s="35">
        <v>3</v>
      </c>
      <c r="L725" s="35"/>
      <c r="M725" s="35"/>
      <c r="N725" s="35"/>
      <c r="O725" s="35"/>
      <c r="P725" s="35"/>
      <c r="Q725" s="35"/>
      <c r="R725" s="15">
        <f t="shared" si="36"/>
        <v>2.6205</v>
      </c>
    </row>
    <row r="726" spans="1:18">
      <c r="A726" s="24">
        <v>1451</v>
      </c>
      <c r="B726" s="24" t="s">
        <v>19</v>
      </c>
      <c r="C726" s="32" t="s">
        <v>21</v>
      </c>
      <c r="D726" s="24" t="s">
        <v>5194</v>
      </c>
      <c r="E726" s="24" t="s">
        <v>5195</v>
      </c>
      <c r="F726" s="33" t="s">
        <v>75</v>
      </c>
      <c r="G726" s="33" t="s">
        <v>60</v>
      </c>
      <c r="H726" s="30">
        <v>0.1</v>
      </c>
      <c r="I726" s="35">
        <v>100</v>
      </c>
      <c r="J726" s="35"/>
      <c r="K726" s="35">
        <v>2</v>
      </c>
      <c r="L726" s="35"/>
      <c r="M726" s="35"/>
      <c r="N726" s="35"/>
      <c r="O726" s="35"/>
      <c r="P726" s="35"/>
      <c r="Q726" s="35"/>
      <c r="R726" s="15">
        <f t="shared" si="36"/>
        <v>1.747</v>
      </c>
    </row>
    <row r="727" spans="1:18">
      <c r="A727" s="24">
        <v>1452</v>
      </c>
      <c r="B727" s="24" t="s">
        <v>19</v>
      </c>
      <c r="C727" s="32" t="s">
        <v>21</v>
      </c>
      <c r="D727" s="24" t="s">
        <v>5196</v>
      </c>
      <c r="E727" s="24" t="s">
        <v>5197</v>
      </c>
      <c r="F727" s="33" t="s">
        <v>192</v>
      </c>
      <c r="G727" s="33" t="s">
        <v>72</v>
      </c>
      <c r="H727" s="30">
        <v>0.2</v>
      </c>
      <c r="I727" s="35">
        <v>110</v>
      </c>
      <c r="J727" s="35"/>
      <c r="K727" s="35"/>
      <c r="L727" s="35"/>
      <c r="M727" s="35"/>
      <c r="N727" s="35"/>
      <c r="O727" s="35"/>
      <c r="P727" s="35"/>
      <c r="Q727" s="35"/>
      <c r="R727" s="15">
        <f t="shared" si="36"/>
        <v>1.595</v>
      </c>
    </row>
    <row r="728" spans="1:18">
      <c r="A728" s="24">
        <v>1453</v>
      </c>
      <c r="B728" s="24" t="s">
        <v>19</v>
      </c>
      <c r="C728" s="32" t="s">
        <v>21</v>
      </c>
      <c r="D728" s="24" t="s">
        <v>5198</v>
      </c>
      <c r="E728" s="24" t="s">
        <v>5199</v>
      </c>
      <c r="F728" s="33" t="s">
        <v>75</v>
      </c>
      <c r="G728" s="33" t="s">
        <v>82</v>
      </c>
      <c r="H728" s="30">
        <v>0.3</v>
      </c>
      <c r="I728" s="35">
        <v>260</v>
      </c>
      <c r="J728" s="35"/>
      <c r="K728" s="35"/>
      <c r="L728" s="35"/>
      <c r="M728" s="35"/>
      <c r="N728" s="35"/>
      <c r="O728" s="35"/>
      <c r="P728" s="35"/>
      <c r="Q728" s="35"/>
      <c r="R728" s="15">
        <f t="shared" si="36"/>
        <v>3.77</v>
      </c>
    </row>
    <row r="729" spans="1:18">
      <c r="A729" s="24">
        <v>1454</v>
      </c>
      <c r="B729" s="24" t="s">
        <v>19</v>
      </c>
      <c r="C729" s="32" t="s">
        <v>21</v>
      </c>
      <c r="D729" s="24" t="s">
        <v>5200</v>
      </c>
      <c r="E729" s="24" t="s">
        <v>5201</v>
      </c>
      <c r="F729" s="33" t="s">
        <v>163</v>
      </c>
      <c r="G729" s="33" t="s">
        <v>65</v>
      </c>
      <c r="H729" s="30">
        <v>1.4</v>
      </c>
      <c r="I729" s="35">
        <v>1400</v>
      </c>
      <c r="J729" s="35"/>
      <c r="K729" s="35">
        <v>6</v>
      </c>
      <c r="L729" s="35"/>
      <c r="M729" s="35"/>
      <c r="N729" s="35"/>
      <c r="O729" s="35"/>
      <c r="P729" s="35"/>
      <c r="Q729" s="35"/>
      <c r="R729" s="15">
        <f t="shared" si="36"/>
        <v>21.191</v>
      </c>
    </row>
    <row r="730" spans="1:18">
      <c r="A730" s="24">
        <v>1455</v>
      </c>
      <c r="B730" s="24" t="s">
        <v>19</v>
      </c>
      <c r="C730" s="32" t="s">
        <v>21</v>
      </c>
      <c r="D730" s="24" t="s">
        <v>5202</v>
      </c>
      <c r="E730" s="24" t="s">
        <v>5203</v>
      </c>
      <c r="F730" s="33" t="s">
        <v>64</v>
      </c>
      <c r="G730" s="33" t="s">
        <v>635</v>
      </c>
      <c r="H730" s="30">
        <v>0.1</v>
      </c>
      <c r="I730" s="35">
        <v>52</v>
      </c>
      <c r="J730" s="35"/>
      <c r="K730" s="35">
        <v>2</v>
      </c>
      <c r="L730" s="35"/>
      <c r="M730" s="35"/>
      <c r="N730" s="35"/>
      <c r="O730" s="35"/>
      <c r="P730" s="35"/>
      <c r="Q730" s="35"/>
      <c r="R730" s="15">
        <f t="shared" si="36"/>
        <v>1.051</v>
      </c>
    </row>
    <row r="731" spans="1:18">
      <c r="A731" s="24">
        <v>1456</v>
      </c>
      <c r="B731" s="24" t="s">
        <v>19</v>
      </c>
      <c r="C731" s="32" t="s">
        <v>21</v>
      </c>
      <c r="D731" s="24" t="s">
        <v>5202</v>
      </c>
      <c r="E731" s="24" t="s">
        <v>5203</v>
      </c>
      <c r="F731" s="33" t="s">
        <v>49</v>
      </c>
      <c r="G731" s="33" t="s">
        <v>618</v>
      </c>
      <c r="H731" s="30">
        <v>0.2</v>
      </c>
      <c r="I731" s="35">
        <v>112</v>
      </c>
      <c r="J731" s="35"/>
      <c r="K731" s="35">
        <v>4</v>
      </c>
      <c r="L731" s="35"/>
      <c r="M731" s="35"/>
      <c r="N731" s="35"/>
      <c r="O731" s="35"/>
      <c r="P731" s="35"/>
      <c r="Q731" s="35"/>
      <c r="R731" s="15">
        <f t="shared" si="36"/>
        <v>2.218</v>
      </c>
    </row>
    <row r="732" spans="1:18">
      <c r="A732" s="24">
        <v>1457</v>
      </c>
      <c r="B732" s="24" t="s">
        <v>19</v>
      </c>
      <c r="C732" s="32" t="s">
        <v>21</v>
      </c>
      <c r="D732" s="24" t="s">
        <v>5202</v>
      </c>
      <c r="E732" s="24" t="s">
        <v>5203</v>
      </c>
      <c r="F732" s="33" t="s">
        <v>124</v>
      </c>
      <c r="G732" s="33" t="s">
        <v>1670</v>
      </c>
      <c r="H732" s="30">
        <v>0.8</v>
      </c>
      <c r="I732" s="35">
        <v>800</v>
      </c>
      <c r="J732" s="35"/>
      <c r="K732" s="35">
        <v>2</v>
      </c>
      <c r="L732" s="35"/>
      <c r="M732" s="35"/>
      <c r="N732" s="35"/>
      <c r="O732" s="35"/>
      <c r="P732" s="35"/>
      <c r="Q732" s="35"/>
      <c r="R732" s="15">
        <f t="shared" si="36"/>
        <v>11.897</v>
      </c>
    </row>
    <row r="733" spans="1:18">
      <c r="A733" s="24">
        <v>1458</v>
      </c>
      <c r="B733" s="24" t="s">
        <v>19</v>
      </c>
      <c r="C733" s="32" t="s">
        <v>21</v>
      </c>
      <c r="D733" s="24" t="s">
        <v>5204</v>
      </c>
      <c r="E733" s="24" t="s">
        <v>5205</v>
      </c>
      <c r="F733" s="33" t="s">
        <v>83</v>
      </c>
      <c r="G733" s="33" t="s">
        <v>128</v>
      </c>
      <c r="H733" s="30">
        <v>0.4</v>
      </c>
      <c r="I733" s="35">
        <v>200</v>
      </c>
      <c r="J733" s="35"/>
      <c r="K733" s="35">
        <v>4</v>
      </c>
      <c r="L733" s="35"/>
      <c r="M733" s="35"/>
      <c r="N733" s="35"/>
      <c r="O733" s="35"/>
      <c r="P733" s="35"/>
      <c r="Q733" s="35"/>
      <c r="R733" s="15">
        <f t="shared" si="36"/>
        <v>3.494</v>
      </c>
    </row>
    <row r="734" spans="1:18">
      <c r="A734" s="24">
        <v>1459</v>
      </c>
      <c r="B734" s="24" t="s">
        <v>19</v>
      </c>
      <c r="C734" s="32" t="s">
        <v>21</v>
      </c>
      <c r="D734" s="24" t="s">
        <v>5204</v>
      </c>
      <c r="E734" s="24" t="s">
        <v>5205</v>
      </c>
      <c r="F734" s="33" t="s">
        <v>186</v>
      </c>
      <c r="G734" s="33" t="s">
        <v>192</v>
      </c>
      <c r="H734" s="30">
        <v>0.1</v>
      </c>
      <c r="I734" s="35">
        <v>100</v>
      </c>
      <c r="J734" s="35"/>
      <c r="K734" s="35"/>
      <c r="L734" s="35"/>
      <c r="M734" s="35"/>
      <c r="N734" s="35"/>
      <c r="O734" s="35"/>
      <c r="P734" s="35"/>
      <c r="Q734" s="35"/>
      <c r="R734" s="15">
        <f t="shared" si="36"/>
        <v>1.45</v>
      </c>
    </row>
    <row r="735" spans="1:18">
      <c r="A735" s="24">
        <v>1460</v>
      </c>
      <c r="B735" s="24" t="s">
        <v>19</v>
      </c>
      <c r="C735" s="32" t="s">
        <v>21</v>
      </c>
      <c r="D735" s="24" t="s">
        <v>5206</v>
      </c>
      <c r="E735" s="24" t="s">
        <v>5207</v>
      </c>
      <c r="F735" s="33" t="s">
        <v>186</v>
      </c>
      <c r="G735" s="33" t="s">
        <v>192</v>
      </c>
      <c r="H735" s="30">
        <v>0.1</v>
      </c>
      <c r="I735" s="35">
        <v>40</v>
      </c>
      <c r="J735" s="35"/>
      <c r="K735" s="35"/>
      <c r="L735" s="35"/>
      <c r="M735" s="35"/>
      <c r="N735" s="35"/>
      <c r="O735" s="35"/>
      <c r="P735" s="35"/>
      <c r="Q735" s="35"/>
      <c r="R735" s="15">
        <f t="shared" si="36"/>
        <v>0.58</v>
      </c>
    </row>
    <row r="736" spans="1:18">
      <c r="A736" s="24">
        <v>1461</v>
      </c>
      <c r="B736" s="24" t="s">
        <v>19</v>
      </c>
      <c r="C736" s="32" t="s">
        <v>21</v>
      </c>
      <c r="D736" s="24" t="s">
        <v>5206</v>
      </c>
      <c r="E736" s="24" t="s">
        <v>5207</v>
      </c>
      <c r="F736" s="33">
        <v>1800</v>
      </c>
      <c r="G736" s="33">
        <v>3100</v>
      </c>
      <c r="H736" s="30">
        <v>1.3</v>
      </c>
      <c r="I736" s="35">
        <v>1300</v>
      </c>
      <c r="J736" s="35"/>
      <c r="K736" s="35"/>
      <c r="L736" s="35"/>
      <c r="M736" s="35"/>
      <c r="N736" s="35"/>
      <c r="O736" s="35"/>
      <c r="P736" s="35"/>
      <c r="Q736" s="35"/>
      <c r="R736" s="15">
        <f t="shared" si="36"/>
        <v>18.85</v>
      </c>
    </row>
    <row r="737" spans="1:18">
      <c r="A737" s="24">
        <v>1462</v>
      </c>
      <c r="B737" s="24" t="s">
        <v>19</v>
      </c>
      <c r="C737" s="32" t="s">
        <v>21</v>
      </c>
      <c r="D737" s="24" t="s">
        <v>5206</v>
      </c>
      <c r="E737" s="24" t="s">
        <v>5207</v>
      </c>
      <c r="F737" s="33">
        <v>3400</v>
      </c>
      <c r="G737" s="33">
        <v>3500</v>
      </c>
      <c r="H737" s="30">
        <v>0.1</v>
      </c>
      <c r="I737" s="35">
        <v>100</v>
      </c>
      <c r="J737" s="35"/>
      <c r="K737" s="35"/>
      <c r="L737" s="35"/>
      <c r="M737" s="35"/>
      <c r="N737" s="35"/>
      <c r="O737" s="35"/>
      <c r="P737" s="35"/>
      <c r="Q737" s="35"/>
      <c r="R737" s="15">
        <f t="shared" si="36"/>
        <v>1.45</v>
      </c>
    </row>
    <row r="738" spans="1:18">
      <c r="A738" s="24">
        <v>1463</v>
      </c>
      <c r="B738" s="24" t="s">
        <v>19</v>
      </c>
      <c r="C738" s="32" t="s">
        <v>21</v>
      </c>
      <c r="D738" s="24" t="s">
        <v>5208</v>
      </c>
      <c r="E738" s="24" t="s">
        <v>5209</v>
      </c>
      <c r="F738" s="33">
        <v>300</v>
      </c>
      <c r="G738" s="33">
        <v>600</v>
      </c>
      <c r="H738" s="30">
        <v>0.3</v>
      </c>
      <c r="I738" s="35">
        <v>280</v>
      </c>
      <c r="J738" s="35"/>
      <c r="K738" s="35">
        <v>2</v>
      </c>
      <c r="L738" s="35"/>
      <c r="M738" s="35"/>
      <c r="N738" s="35"/>
      <c r="O738" s="35"/>
      <c r="P738" s="35"/>
      <c r="Q738" s="35"/>
      <c r="R738" s="15">
        <f t="shared" si="36"/>
        <v>4.357</v>
      </c>
    </row>
    <row r="739" spans="1:18">
      <c r="A739" s="24">
        <v>1464</v>
      </c>
      <c r="B739" s="24" t="s">
        <v>19</v>
      </c>
      <c r="C739" s="32" t="s">
        <v>21</v>
      </c>
      <c r="D739" s="24" t="s">
        <v>5208</v>
      </c>
      <c r="E739" s="24" t="s">
        <v>5209</v>
      </c>
      <c r="F739" s="33">
        <v>10100</v>
      </c>
      <c r="G739" s="33">
        <v>10300</v>
      </c>
      <c r="H739" s="30">
        <v>0.2</v>
      </c>
      <c r="I739" s="35">
        <v>200</v>
      </c>
      <c r="J739" s="35"/>
      <c r="K739" s="35"/>
      <c r="L739" s="35"/>
      <c r="M739" s="35"/>
      <c r="N739" s="35"/>
      <c r="O739" s="35"/>
      <c r="P739" s="35"/>
      <c r="Q739" s="35"/>
      <c r="R739" s="15">
        <f t="shared" si="36"/>
        <v>2.9</v>
      </c>
    </row>
    <row r="740" spans="1:18">
      <c r="A740" s="24">
        <v>1465</v>
      </c>
      <c r="B740" s="24" t="s">
        <v>19</v>
      </c>
      <c r="C740" s="32" t="s">
        <v>21</v>
      </c>
      <c r="D740" s="24" t="s">
        <v>5210</v>
      </c>
      <c r="E740" s="24" t="s">
        <v>5211</v>
      </c>
      <c r="F740" s="33">
        <v>300</v>
      </c>
      <c r="G740" s="33">
        <v>900</v>
      </c>
      <c r="H740" s="30">
        <v>0.6</v>
      </c>
      <c r="I740" s="35">
        <v>600</v>
      </c>
      <c r="J740" s="35"/>
      <c r="K740" s="35">
        <v>5</v>
      </c>
      <c r="L740" s="35"/>
      <c r="M740" s="35"/>
      <c r="N740" s="35"/>
      <c r="O740" s="35"/>
      <c r="P740" s="35"/>
      <c r="Q740" s="35"/>
      <c r="R740" s="15">
        <f t="shared" si="36"/>
        <v>9.4425</v>
      </c>
    </row>
    <row r="741" spans="1:18">
      <c r="A741" s="24">
        <v>1466</v>
      </c>
      <c r="B741" s="24" t="s">
        <v>19</v>
      </c>
      <c r="C741" s="32" t="s">
        <v>21</v>
      </c>
      <c r="D741" s="24" t="s">
        <v>5212</v>
      </c>
      <c r="E741" s="24" t="s">
        <v>5213</v>
      </c>
      <c r="F741" s="33">
        <v>300</v>
      </c>
      <c r="G741" s="33">
        <v>400</v>
      </c>
      <c r="H741" s="30">
        <v>0.1</v>
      </c>
      <c r="I741" s="35">
        <v>100</v>
      </c>
      <c r="J741" s="35"/>
      <c r="K741" s="35">
        <v>3</v>
      </c>
      <c r="L741" s="35"/>
      <c r="M741" s="35"/>
      <c r="N741" s="35"/>
      <c r="O741" s="35"/>
      <c r="P741" s="35"/>
      <c r="Q741" s="35"/>
      <c r="R741" s="15">
        <f t="shared" si="36"/>
        <v>1.8955</v>
      </c>
    </row>
    <row r="742" spans="1:18">
      <c r="A742" s="24">
        <v>1467</v>
      </c>
      <c r="B742" s="24" t="s">
        <v>19</v>
      </c>
      <c r="C742" s="32" t="s">
        <v>21</v>
      </c>
      <c r="D742" s="24" t="s">
        <v>5212</v>
      </c>
      <c r="E742" s="24" t="s">
        <v>5213</v>
      </c>
      <c r="F742" s="33">
        <v>400</v>
      </c>
      <c r="G742" s="33">
        <v>900</v>
      </c>
      <c r="H742" s="30">
        <v>0.5</v>
      </c>
      <c r="I742" s="35">
        <v>500</v>
      </c>
      <c r="J742" s="35"/>
      <c r="K742" s="35">
        <v>2</v>
      </c>
      <c r="L742" s="35"/>
      <c r="M742" s="35"/>
      <c r="N742" s="35"/>
      <c r="O742" s="35"/>
      <c r="P742" s="35"/>
      <c r="Q742" s="35"/>
      <c r="R742" s="15">
        <f t="shared" si="36"/>
        <v>7.547</v>
      </c>
    </row>
    <row r="743" spans="1:18">
      <c r="A743" s="24">
        <v>1468</v>
      </c>
      <c r="B743" s="24" t="s">
        <v>19</v>
      </c>
      <c r="C743" s="32" t="s">
        <v>21</v>
      </c>
      <c r="D743" s="24" t="s">
        <v>5212</v>
      </c>
      <c r="E743" s="24" t="s">
        <v>5213</v>
      </c>
      <c r="F743" s="33">
        <v>1800</v>
      </c>
      <c r="G743" s="33">
        <v>1900</v>
      </c>
      <c r="H743" s="30">
        <v>0.1</v>
      </c>
      <c r="I743" s="35">
        <v>80</v>
      </c>
      <c r="J743" s="35"/>
      <c r="K743" s="35">
        <v>2</v>
      </c>
      <c r="L743" s="35"/>
      <c r="M743" s="35"/>
      <c r="N743" s="35"/>
      <c r="O743" s="35"/>
      <c r="P743" s="35"/>
      <c r="Q743" s="35"/>
      <c r="R743" s="15">
        <f t="shared" ref="R743:R774" si="37">J743*0.4461+K743*0.1485+L743*0.15*0.004+I743*0.0145+M743*0.145+N743*0.015+O743*0.01+P743*0.16+Q743*0.2</f>
        <v>1.457</v>
      </c>
    </row>
    <row r="744" spans="1:18">
      <c r="A744" s="24">
        <v>1469</v>
      </c>
      <c r="B744" s="24" t="s">
        <v>19</v>
      </c>
      <c r="C744" s="32" t="s">
        <v>21</v>
      </c>
      <c r="D744" s="24" t="s">
        <v>5214</v>
      </c>
      <c r="E744" s="24" t="s">
        <v>5215</v>
      </c>
      <c r="F744" s="33">
        <v>100</v>
      </c>
      <c r="G744" s="33">
        <v>200</v>
      </c>
      <c r="H744" s="30">
        <v>0.1</v>
      </c>
      <c r="I744" s="35">
        <v>100</v>
      </c>
      <c r="J744" s="35"/>
      <c r="K744" s="35">
        <v>3</v>
      </c>
      <c r="L744" s="35"/>
      <c r="M744" s="35"/>
      <c r="N744" s="35"/>
      <c r="O744" s="35"/>
      <c r="P744" s="35"/>
      <c r="Q744" s="35"/>
      <c r="R744" s="15">
        <f t="shared" si="37"/>
        <v>1.8955</v>
      </c>
    </row>
    <row r="745" spans="1:18">
      <c r="A745" s="24">
        <v>1470</v>
      </c>
      <c r="B745" s="24" t="s">
        <v>19</v>
      </c>
      <c r="C745" s="32" t="s">
        <v>21</v>
      </c>
      <c r="D745" s="24" t="s">
        <v>5214</v>
      </c>
      <c r="E745" s="24" t="s">
        <v>5215</v>
      </c>
      <c r="F745" s="33">
        <v>300</v>
      </c>
      <c r="G745" s="33">
        <v>400</v>
      </c>
      <c r="H745" s="30">
        <v>0.1</v>
      </c>
      <c r="I745" s="35">
        <v>80</v>
      </c>
      <c r="J745" s="35"/>
      <c r="K745" s="35"/>
      <c r="L745" s="35"/>
      <c r="M745" s="35"/>
      <c r="N745" s="35"/>
      <c r="O745" s="35"/>
      <c r="P745" s="35"/>
      <c r="Q745" s="35"/>
      <c r="R745" s="15">
        <f t="shared" si="37"/>
        <v>1.16</v>
      </c>
    </row>
    <row r="746" spans="1:18">
      <c r="A746" s="24">
        <v>1471</v>
      </c>
      <c r="B746" s="24" t="s">
        <v>19</v>
      </c>
      <c r="C746" s="32" t="s">
        <v>21</v>
      </c>
      <c r="D746" s="24" t="s">
        <v>5214</v>
      </c>
      <c r="E746" s="24" t="s">
        <v>5215</v>
      </c>
      <c r="F746" s="33">
        <v>400</v>
      </c>
      <c r="G746" s="33">
        <v>1000</v>
      </c>
      <c r="H746" s="30">
        <v>0.6</v>
      </c>
      <c r="I746" s="35">
        <v>500</v>
      </c>
      <c r="J746" s="35"/>
      <c r="K746" s="35">
        <v>1</v>
      </c>
      <c r="L746" s="35"/>
      <c r="M746" s="35"/>
      <c r="N746" s="35"/>
      <c r="O746" s="35"/>
      <c r="P746" s="35"/>
      <c r="Q746" s="35"/>
      <c r="R746" s="15">
        <f t="shared" si="37"/>
        <v>7.3985</v>
      </c>
    </row>
    <row r="747" spans="1:18">
      <c r="A747" s="24">
        <v>1472</v>
      </c>
      <c r="B747" s="24" t="s">
        <v>19</v>
      </c>
      <c r="C747" s="32" t="s">
        <v>21</v>
      </c>
      <c r="D747" s="24" t="s">
        <v>5214</v>
      </c>
      <c r="E747" s="24" t="s">
        <v>5215</v>
      </c>
      <c r="F747" s="33">
        <v>1100</v>
      </c>
      <c r="G747" s="33">
        <v>2400</v>
      </c>
      <c r="H747" s="30">
        <v>1.3</v>
      </c>
      <c r="I747" s="35">
        <v>1200</v>
      </c>
      <c r="J747" s="35"/>
      <c r="K747" s="35">
        <v>2</v>
      </c>
      <c r="L747" s="35"/>
      <c r="M747" s="35"/>
      <c r="N747" s="35"/>
      <c r="O747" s="35"/>
      <c r="P747" s="35"/>
      <c r="Q747" s="35"/>
      <c r="R747" s="15">
        <f t="shared" si="37"/>
        <v>17.697</v>
      </c>
    </row>
    <row r="748" spans="1:18">
      <c r="A748" s="24">
        <v>1473</v>
      </c>
      <c r="B748" s="24" t="s">
        <v>19</v>
      </c>
      <c r="C748" s="32" t="s">
        <v>21</v>
      </c>
      <c r="D748" s="24" t="s">
        <v>5216</v>
      </c>
      <c r="E748" s="24" t="s">
        <v>5217</v>
      </c>
      <c r="F748" s="33">
        <v>500</v>
      </c>
      <c r="G748" s="33">
        <v>700</v>
      </c>
      <c r="H748" s="30">
        <v>0.2</v>
      </c>
      <c r="I748" s="35">
        <v>200</v>
      </c>
      <c r="J748" s="35"/>
      <c r="K748" s="35"/>
      <c r="L748" s="35"/>
      <c r="M748" s="35"/>
      <c r="N748" s="35"/>
      <c r="O748" s="35"/>
      <c r="P748" s="35"/>
      <c r="Q748" s="35"/>
      <c r="R748" s="15">
        <f t="shared" si="37"/>
        <v>2.9</v>
      </c>
    </row>
    <row r="749" spans="1:18">
      <c r="A749" s="24">
        <v>1474</v>
      </c>
      <c r="B749" s="24" t="s">
        <v>19</v>
      </c>
      <c r="C749" s="32" t="s">
        <v>21</v>
      </c>
      <c r="D749" s="24" t="s">
        <v>5216</v>
      </c>
      <c r="E749" s="24" t="s">
        <v>5217</v>
      </c>
      <c r="F749" s="33">
        <v>700</v>
      </c>
      <c r="G749" s="33">
        <v>900</v>
      </c>
      <c r="H749" s="30">
        <v>0.2</v>
      </c>
      <c r="I749" s="35">
        <v>140</v>
      </c>
      <c r="J749" s="35"/>
      <c r="K749" s="35"/>
      <c r="L749" s="35"/>
      <c r="M749" s="35"/>
      <c r="N749" s="35"/>
      <c r="O749" s="35"/>
      <c r="P749" s="35"/>
      <c r="Q749" s="35"/>
      <c r="R749" s="15">
        <f t="shared" si="37"/>
        <v>2.03</v>
      </c>
    </row>
    <row r="750" spans="1:18">
      <c r="A750" s="24">
        <v>1475</v>
      </c>
      <c r="B750" s="24" t="s">
        <v>19</v>
      </c>
      <c r="C750" s="32" t="s">
        <v>21</v>
      </c>
      <c r="D750" s="24" t="s">
        <v>5216</v>
      </c>
      <c r="E750" s="24" t="s">
        <v>5217</v>
      </c>
      <c r="F750" s="33">
        <v>900</v>
      </c>
      <c r="G750" s="33">
        <v>1100</v>
      </c>
      <c r="H750" s="30">
        <v>0.2</v>
      </c>
      <c r="I750" s="35">
        <v>120</v>
      </c>
      <c r="J750" s="35"/>
      <c r="K750" s="35"/>
      <c r="L750" s="35"/>
      <c r="M750" s="35"/>
      <c r="N750" s="35"/>
      <c r="O750" s="35"/>
      <c r="P750" s="35"/>
      <c r="Q750" s="35"/>
      <c r="R750" s="15">
        <f t="shared" si="37"/>
        <v>1.74</v>
      </c>
    </row>
    <row r="751" spans="1:18">
      <c r="A751" s="24">
        <v>1476</v>
      </c>
      <c r="B751" s="24" t="s">
        <v>19</v>
      </c>
      <c r="C751" s="32" t="s">
        <v>21</v>
      </c>
      <c r="D751" s="24" t="s">
        <v>5218</v>
      </c>
      <c r="E751" s="24" t="s">
        <v>5219</v>
      </c>
      <c r="F751" s="33">
        <v>300</v>
      </c>
      <c r="G751" s="33">
        <v>400</v>
      </c>
      <c r="H751" s="30">
        <v>0.1</v>
      </c>
      <c r="I751" s="35">
        <v>80</v>
      </c>
      <c r="J751" s="35"/>
      <c r="K751" s="35"/>
      <c r="L751" s="35"/>
      <c r="M751" s="35"/>
      <c r="N751" s="35"/>
      <c r="O751" s="35"/>
      <c r="P751" s="35"/>
      <c r="Q751" s="35"/>
      <c r="R751" s="15">
        <f t="shared" si="37"/>
        <v>1.16</v>
      </c>
    </row>
    <row r="752" spans="1:18">
      <c r="A752" s="24">
        <v>1477</v>
      </c>
      <c r="B752" s="24" t="s">
        <v>19</v>
      </c>
      <c r="C752" s="32" t="s">
        <v>21</v>
      </c>
      <c r="D752" s="24" t="s">
        <v>5218</v>
      </c>
      <c r="E752" s="24" t="s">
        <v>5219</v>
      </c>
      <c r="F752" s="33">
        <v>400</v>
      </c>
      <c r="G752" s="33">
        <v>1100</v>
      </c>
      <c r="H752" s="30">
        <v>0.7</v>
      </c>
      <c r="I752" s="35">
        <v>500</v>
      </c>
      <c r="J752" s="35"/>
      <c r="K752" s="35"/>
      <c r="L752" s="35"/>
      <c r="M752" s="35"/>
      <c r="N752" s="35"/>
      <c r="O752" s="35"/>
      <c r="P752" s="35"/>
      <c r="Q752" s="35"/>
      <c r="R752" s="15">
        <f t="shared" si="37"/>
        <v>7.25</v>
      </c>
    </row>
    <row r="753" spans="1:18">
      <c r="A753" s="24">
        <v>1478</v>
      </c>
      <c r="B753" s="24" t="s">
        <v>19</v>
      </c>
      <c r="C753" s="32" t="s">
        <v>21</v>
      </c>
      <c r="D753" s="24" t="s">
        <v>5218</v>
      </c>
      <c r="E753" s="24" t="s">
        <v>5219</v>
      </c>
      <c r="F753" s="33">
        <v>1200</v>
      </c>
      <c r="G753" s="33">
        <v>1800</v>
      </c>
      <c r="H753" s="30">
        <v>0.6</v>
      </c>
      <c r="I753" s="35">
        <v>600</v>
      </c>
      <c r="J753" s="35"/>
      <c r="K753" s="35">
        <v>2</v>
      </c>
      <c r="L753" s="35"/>
      <c r="M753" s="35"/>
      <c r="N753" s="35"/>
      <c r="O753" s="35"/>
      <c r="P753" s="35"/>
      <c r="Q753" s="35"/>
      <c r="R753" s="15">
        <f t="shared" si="37"/>
        <v>8.997</v>
      </c>
    </row>
    <row r="754" spans="1:18">
      <c r="A754" s="24">
        <v>1479</v>
      </c>
      <c r="B754" s="24" t="s">
        <v>19</v>
      </c>
      <c r="C754" s="32" t="s">
        <v>21</v>
      </c>
      <c r="D754" s="24" t="s">
        <v>5220</v>
      </c>
      <c r="E754" s="24" t="s">
        <v>5221</v>
      </c>
      <c r="F754" s="33">
        <v>2400</v>
      </c>
      <c r="G754" s="33">
        <v>2600</v>
      </c>
      <c r="H754" s="30">
        <v>0.2</v>
      </c>
      <c r="I754" s="35">
        <v>152</v>
      </c>
      <c r="J754" s="35"/>
      <c r="K754" s="35"/>
      <c r="L754" s="35"/>
      <c r="M754" s="35"/>
      <c r="N754" s="35"/>
      <c r="O754" s="35"/>
      <c r="P754" s="35"/>
      <c r="Q754" s="35"/>
      <c r="R754" s="15">
        <f t="shared" si="37"/>
        <v>2.204</v>
      </c>
    </row>
    <row r="755" spans="1:18">
      <c r="A755" s="24">
        <v>1480</v>
      </c>
      <c r="B755" s="24" t="s">
        <v>19</v>
      </c>
      <c r="C755" s="32" t="s">
        <v>21</v>
      </c>
      <c r="D755" s="24" t="s">
        <v>5220</v>
      </c>
      <c r="E755" s="24" t="s">
        <v>5221</v>
      </c>
      <c r="F755" s="33">
        <v>2800</v>
      </c>
      <c r="G755" s="33">
        <v>3000</v>
      </c>
      <c r="H755" s="30">
        <v>0.2</v>
      </c>
      <c r="I755" s="35">
        <v>180</v>
      </c>
      <c r="J755" s="35"/>
      <c r="K755" s="35"/>
      <c r="L755" s="35"/>
      <c r="M755" s="35"/>
      <c r="N755" s="35"/>
      <c r="O755" s="35"/>
      <c r="P755" s="35"/>
      <c r="Q755" s="35"/>
      <c r="R755" s="15">
        <f t="shared" si="37"/>
        <v>2.61</v>
      </c>
    </row>
    <row r="756" spans="1:18">
      <c r="A756" s="24">
        <v>1481</v>
      </c>
      <c r="B756" s="24" t="s">
        <v>19</v>
      </c>
      <c r="C756" s="32" t="s">
        <v>21</v>
      </c>
      <c r="D756" s="24" t="s">
        <v>5206</v>
      </c>
      <c r="E756" s="24" t="s">
        <v>5207</v>
      </c>
      <c r="F756" s="33">
        <v>100</v>
      </c>
      <c r="G756" s="33">
        <v>200</v>
      </c>
      <c r="H756" s="30">
        <v>0.1</v>
      </c>
      <c r="I756" s="35">
        <v>100</v>
      </c>
      <c r="J756" s="35"/>
      <c r="K756" s="35"/>
      <c r="L756" s="35"/>
      <c r="M756" s="35"/>
      <c r="N756" s="35"/>
      <c r="O756" s="35"/>
      <c r="P756" s="35"/>
      <c r="Q756" s="35"/>
      <c r="R756" s="15">
        <f t="shared" si="37"/>
        <v>1.45</v>
      </c>
    </row>
    <row r="757" spans="1:18">
      <c r="A757" s="24">
        <v>1482</v>
      </c>
      <c r="B757" s="24" t="s">
        <v>19</v>
      </c>
      <c r="C757" s="32" t="s">
        <v>21</v>
      </c>
      <c r="D757" s="24" t="s">
        <v>5206</v>
      </c>
      <c r="E757" s="24" t="s">
        <v>5207</v>
      </c>
      <c r="F757" s="33">
        <v>600</v>
      </c>
      <c r="G757" s="33">
        <v>700</v>
      </c>
      <c r="H757" s="30">
        <v>0.1</v>
      </c>
      <c r="I757" s="35">
        <v>100</v>
      </c>
      <c r="J757" s="35"/>
      <c r="K757" s="35"/>
      <c r="L757" s="35"/>
      <c r="M757" s="35"/>
      <c r="N757" s="35"/>
      <c r="O757" s="35"/>
      <c r="P757" s="35"/>
      <c r="Q757" s="35"/>
      <c r="R757" s="15">
        <f t="shared" si="37"/>
        <v>1.45</v>
      </c>
    </row>
    <row r="758" spans="1:18">
      <c r="A758" s="24">
        <v>1483</v>
      </c>
      <c r="B758" s="24" t="s">
        <v>19</v>
      </c>
      <c r="C758" s="32" t="s">
        <v>21</v>
      </c>
      <c r="D758" s="24" t="s">
        <v>5222</v>
      </c>
      <c r="E758" s="24" t="s">
        <v>5223</v>
      </c>
      <c r="F758" s="33">
        <v>1500</v>
      </c>
      <c r="G758" s="33">
        <v>1800</v>
      </c>
      <c r="H758" s="30">
        <v>0.3</v>
      </c>
      <c r="I758" s="35">
        <v>232</v>
      </c>
      <c r="J758" s="35"/>
      <c r="K758" s="35">
        <v>6</v>
      </c>
      <c r="L758" s="35"/>
      <c r="M758" s="35"/>
      <c r="N758" s="35"/>
      <c r="O758" s="35">
        <v>4</v>
      </c>
      <c r="P758" s="35"/>
      <c r="Q758" s="35"/>
      <c r="R758" s="15">
        <f t="shared" si="37"/>
        <v>4.295</v>
      </c>
    </row>
    <row r="759" spans="1:18">
      <c r="A759" s="24">
        <v>1484</v>
      </c>
      <c r="B759" s="24" t="s">
        <v>19</v>
      </c>
      <c r="C759" s="32" t="s">
        <v>21</v>
      </c>
      <c r="D759" s="24" t="s">
        <v>5224</v>
      </c>
      <c r="E759" s="24" t="s">
        <v>5225</v>
      </c>
      <c r="F759" s="33">
        <v>500</v>
      </c>
      <c r="G759" s="33">
        <v>600</v>
      </c>
      <c r="H759" s="30">
        <v>0.1</v>
      </c>
      <c r="I759" s="35">
        <v>100</v>
      </c>
      <c r="J759" s="35"/>
      <c r="K759" s="35">
        <v>2</v>
      </c>
      <c r="L759" s="35"/>
      <c r="M759" s="35"/>
      <c r="N759" s="35"/>
      <c r="O759" s="35">
        <v>4</v>
      </c>
      <c r="P759" s="35"/>
      <c r="Q759" s="35"/>
      <c r="R759" s="15">
        <f t="shared" si="37"/>
        <v>1.787</v>
      </c>
    </row>
    <row r="760" spans="1:18">
      <c r="A760" s="24">
        <v>1485</v>
      </c>
      <c r="B760" s="24" t="s">
        <v>19</v>
      </c>
      <c r="C760" s="32" t="s">
        <v>21</v>
      </c>
      <c r="D760" s="24" t="s">
        <v>5224</v>
      </c>
      <c r="E760" s="24" t="s">
        <v>5225</v>
      </c>
      <c r="F760" s="33">
        <v>1000</v>
      </c>
      <c r="G760" s="33">
        <v>1300</v>
      </c>
      <c r="H760" s="30">
        <v>0.3</v>
      </c>
      <c r="I760" s="35">
        <v>300</v>
      </c>
      <c r="J760" s="35"/>
      <c r="K760" s="35">
        <v>4</v>
      </c>
      <c r="L760" s="35"/>
      <c r="M760" s="35"/>
      <c r="N760" s="35"/>
      <c r="O760" s="35">
        <v>4</v>
      </c>
      <c r="P760" s="35"/>
      <c r="Q760" s="35"/>
      <c r="R760" s="15">
        <f t="shared" si="37"/>
        <v>4.984</v>
      </c>
    </row>
    <row r="761" spans="1:18">
      <c r="A761" s="24">
        <v>1486</v>
      </c>
      <c r="B761" s="24" t="s">
        <v>19</v>
      </c>
      <c r="C761" s="32" t="s">
        <v>21</v>
      </c>
      <c r="D761" s="24" t="s">
        <v>5226</v>
      </c>
      <c r="E761" s="24" t="s">
        <v>587</v>
      </c>
      <c r="F761" s="33">
        <v>400</v>
      </c>
      <c r="G761" s="33">
        <v>800</v>
      </c>
      <c r="H761" s="30">
        <v>0.4</v>
      </c>
      <c r="I761" s="35">
        <v>400</v>
      </c>
      <c r="J761" s="35"/>
      <c r="K761" s="35">
        <v>4</v>
      </c>
      <c r="L761" s="35"/>
      <c r="M761" s="35"/>
      <c r="N761" s="35"/>
      <c r="O761" s="35">
        <v>4</v>
      </c>
      <c r="P761" s="35"/>
      <c r="Q761" s="35"/>
      <c r="R761" s="15">
        <f t="shared" si="37"/>
        <v>6.434</v>
      </c>
    </row>
    <row r="762" spans="1:18">
      <c r="A762" s="24">
        <v>1487</v>
      </c>
      <c r="B762" s="24" t="s">
        <v>19</v>
      </c>
      <c r="C762" s="32" t="s">
        <v>21</v>
      </c>
      <c r="D762" s="24" t="s">
        <v>5227</v>
      </c>
      <c r="E762" s="24" t="s">
        <v>5228</v>
      </c>
      <c r="F762" s="33">
        <v>2400</v>
      </c>
      <c r="G762" s="33">
        <v>2700</v>
      </c>
      <c r="H762" s="30">
        <v>0.3</v>
      </c>
      <c r="I762" s="35">
        <v>260</v>
      </c>
      <c r="J762" s="35"/>
      <c r="K762" s="35"/>
      <c r="L762" s="35"/>
      <c r="M762" s="35"/>
      <c r="N762" s="35"/>
      <c r="O762" s="35"/>
      <c r="P762" s="35"/>
      <c r="Q762" s="35"/>
      <c r="R762" s="15">
        <f t="shared" si="37"/>
        <v>3.77</v>
      </c>
    </row>
    <row r="763" spans="1:18">
      <c r="A763" s="24">
        <v>1488</v>
      </c>
      <c r="B763" s="24" t="s">
        <v>19</v>
      </c>
      <c r="C763" s="32" t="s">
        <v>21</v>
      </c>
      <c r="D763" s="24" t="s">
        <v>5227</v>
      </c>
      <c r="E763" s="24" t="s">
        <v>5228</v>
      </c>
      <c r="F763" s="33">
        <v>7200</v>
      </c>
      <c r="G763" s="33">
        <v>7500</v>
      </c>
      <c r="H763" s="30">
        <v>0.3</v>
      </c>
      <c r="I763" s="35">
        <v>232</v>
      </c>
      <c r="J763" s="35"/>
      <c r="K763" s="35">
        <v>4</v>
      </c>
      <c r="L763" s="35"/>
      <c r="M763" s="35"/>
      <c r="N763" s="35"/>
      <c r="O763" s="35"/>
      <c r="P763" s="35"/>
      <c r="Q763" s="35"/>
      <c r="R763" s="15">
        <f t="shared" si="37"/>
        <v>3.958</v>
      </c>
    </row>
    <row r="764" spans="1:18">
      <c r="A764" s="24">
        <v>1489</v>
      </c>
      <c r="B764" s="24" t="s">
        <v>19</v>
      </c>
      <c r="C764" s="32" t="s">
        <v>21</v>
      </c>
      <c r="D764" s="24" t="s">
        <v>5227</v>
      </c>
      <c r="E764" s="24" t="s">
        <v>5228</v>
      </c>
      <c r="F764" s="33">
        <v>8000</v>
      </c>
      <c r="G764" s="33">
        <v>9100</v>
      </c>
      <c r="H764" s="34">
        <v>1.1</v>
      </c>
      <c r="I764" s="35">
        <v>1050</v>
      </c>
      <c r="J764" s="35"/>
      <c r="K764" s="35">
        <v>4</v>
      </c>
      <c r="L764" s="35"/>
      <c r="M764" s="35"/>
      <c r="N764" s="35"/>
      <c r="O764" s="35"/>
      <c r="P764" s="35"/>
      <c r="Q764" s="35"/>
      <c r="R764" s="15">
        <f t="shared" si="37"/>
        <v>15.819</v>
      </c>
    </row>
    <row r="765" spans="1:18">
      <c r="A765" s="24">
        <v>1490</v>
      </c>
      <c r="B765" s="24" t="s">
        <v>19</v>
      </c>
      <c r="C765" s="32" t="s">
        <v>21</v>
      </c>
      <c r="D765" s="24" t="s">
        <v>5229</v>
      </c>
      <c r="E765" s="24" t="s">
        <v>5230</v>
      </c>
      <c r="F765" s="33">
        <v>2100</v>
      </c>
      <c r="G765" s="33">
        <v>2300</v>
      </c>
      <c r="H765" s="34">
        <v>0.2</v>
      </c>
      <c r="I765" s="35">
        <v>150</v>
      </c>
      <c r="J765" s="35"/>
      <c r="K765" s="35">
        <v>4</v>
      </c>
      <c r="L765" s="35"/>
      <c r="M765" s="35"/>
      <c r="N765" s="35"/>
      <c r="O765" s="35"/>
      <c r="P765" s="35"/>
      <c r="Q765" s="35"/>
      <c r="R765" s="15">
        <f t="shared" si="37"/>
        <v>2.769</v>
      </c>
    </row>
    <row r="766" spans="1:18">
      <c r="A766" s="24">
        <v>1491</v>
      </c>
      <c r="B766" s="24" t="s">
        <v>19</v>
      </c>
      <c r="C766" s="32" t="s">
        <v>21</v>
      </c>
      <c r="D766" s="24" t="s">
        <v>5231</v>
      </c>
      <c r="E766" s="24" t="s">
        <v>5232</v>
      </c>
      <c r="F766" s="33">
        <v>2900</v>
      </c>
      <c r="G766" s="33">
        <v>3100</v>
      </c>
      <c r="H766" s="34">
        <v>0.2</v>
      </c>
      <c r="I766" s="35">
        <v>150</v>
      </c>
      <c r="J766" s="35"/>
      <c r="K766" s="35"/>
      <c r="L766" s="35"/>
      <c r="M766" s="35"/>
      <c r="N766" s="35"/>
      <c r="O766" s="35"/>
      <c r="P766" s="35"/>
      <c r="Q766" s="35"/>
      <c r="R766" s="15">
        <f t="shared" si="37"/>
        <v>2.175</v>
      </c>
    </row>
    <row r="767" spans="1:18">
      <c r="A767" s="24">
        <v>1492</v>
      </c>
      <c r="B767" s="24" t="s">
        <v>19</v>
      </c>
      <c r="C767" s="32" t="s">
        <v>21</v>
      </c>
      <c r="D767" s="24" t="s">
        <v>5231</v>
      </c>
      <c r="E767" s="24" t="s">
        <v>5232</v>
      </c>
      <c r="F767" s="33">
        <v>3200</v>
      </c>
      <c r="G767" s="33">
        <v>3300</v>
      </c>
      <c r="H767" s="34">
        <v>0.1</v>
      </c>
      <c r="I767" s="35">
        <v>100</v>
      </c>
      <c r="J767" s="35"/>
      <c r="K767" s="35"/>
      <c r="L767" s="35"/>
      <c r="M767" s="35"/>
      <c r="N767" s="35"/>
      <c r="O767" s="35"/>
      <c r="P767" s="35"/>
      <c r="Q767" s="35"/>
      <c r="R767" s="15">
        <f t="shared" si="37"/>
        <v>1.45</v>
      </c>
    </row>
    <row r="768" spans="1:18">
      <c r="A768" s="24">
        <v>1493</v>
      </c>
      <c r="B768" s="24" t="s">
        <v>19</v>
      </c>
      <c r="C768" s="32" t="s">
        <v>21</v>
      </c>
      <c r="D768" s="24" t="s">
        <v>5231</v>
      </c>
      <c r="E768" s="24" t="s">
        <v>5232</v>
      </c>
      <c r="F768" s="33">
        <v>1200</v>
      </c>
      <c r="G768" s="33">
        <v>2200</v>
      </c>
      <c r="H768" s="34">
        <v>1</v>
      </c>
      <c r="I768" s="35">
        <v>1000</v>
      </c>
      <c r="J768" s="35"/>
      <c r="K768" s="35"/>
      <c r="L768" s="35"/>
      <c r="M768" s="35"/>
      <c r="N768" s="35"/>
      <c r="O768" s="35"/>
      <c r="P768" s="35"/>
      <c r="Q768" s="35"/>
      <c r="R768" s="15">
        <f t="shared" si="37"/>
        <v>14.5</v>
      </c>
    </row>
    <row r="769" spans="1:18">
      <c r="A769" s="24">
        <v>1494</v>
      </c>
      <c r="B769" s="24" t="s">
        <v>19</v>
      </c>
      <c r="C769" s="32" t="s">
        <v>21</v>
      </c>
      <c r="D769" s="24" t="s">
        <v>5231</v>
      </c>
      <c r="E769" s="24" t="s">
        <v>5232</v>
      </c>
      <c r="F769" s="33">
        <v>300</v>
      </c>
      <c r="G769" s="33">
        <v>700</v>
      </c>
      <c r="H769" s="34">
        <v>0.4</v>
      </c>
      <c r="I769" s="35">
        <v>350</v>
      </c>
      <c r="J769" s="35"/>
      <c r="K769" s="35"/>
      <c r="L769" s="35"/>
      <c r="M769" s="35"/>
      <c r="N769" s="35"/>
      <c r="O769" s="35"/>
      <c r="P769" s="35"/>
      <c r="Q769" s="35"/>
      <c r="R769" s="15">
        <f t="shared" si="37"/>
        <v>5.075</v>
      </c>
    </row>
    <row r="770" spans="1:18">
      <c r="A770" s="24">
        <v>1495</v>
      </c>
      <c r="B770" s="24" t="s">
        <v>19</v>
      </c>
      <c r="C770" s="32" t="s">
        <v>21</v>
      </c>
      <c r="D770" s="24" t="s">
        <v>5233</v>
      </c>
      <c r="E770" s="24" t="s">
        <v>5234</v>
      </c>
      <c r="F770" s="33">
        <v>700</v>
      </c>
      <c r="G770" s="33">
        <v>900</v>
      </c>
      <c r="H770" s="34">
        <v>0.2</v>
      </c>
      <c r="I770" s="35">
        <v>200</v>
      </c>
      <c r="J770" s="35"/>
      <c r="K770" s="35"/>
      <c r="L770" s="35"/>
      <c r="M770" s="35"/>
      <c r="N770" s="35"/>
      <c r="O770" s="35"/>
      <c r="P770" s="35"/>
      <c r="Q770" s="35"/>
      <c r="R770" s="15">
        <f t="shared" si="37"/>
        <v>2.9</v>
      </c>
    </row>
    <row r="771" spans="1:18">
      <c r="A771" s="24">
        <v>1496</v>
      </c>
      <c r="B771" s="24" t="s">
        <v>19</v>
      </c>
      <c r="C771" s="32" t="s">
        <v>21</v>
      </c>
      <c r="D771" s="24" t="s">
        <v>5235</v>
      </c>
      <c r="E771" s="24" t="s">
        <v>5236</v>
      </c>
      <c r="F771" s="33">
        <v>1100</v>
      </c>
      <c r="G771" s="33">
        <v>1300</v>
      </c>
      <c r="H771" s="34">
        <v>0.2</v>
      </c>
      <c r="I771" s="35">
        <v>200</v>
      </c>
      <c r="J771" s="35"/>
      <c r="K771" s="35"/>
      <c r="L771" s="35"/>
      <c r="M771" s="35"/>
      <c r="N771" s="35"/>
      <c r="O771" s="35"/>
      <c r="P771" s="35"/>
      <c r="Q771" s="35"/>
      <c r="R771" s="15">
        <f t="shared" si="37"/>
        <v>2.9</v>
      </c>
    </row>
    <row r="772" spans="1:18">
      <c r="A772" s="24">
        <v>1497</v>
      </c>
      <c r="B772" s="24" t="s">
        <v>19</v>
      </c>
      <c r="C772" s="32" t="s">
        <v>21</v>
      </c>
      <c r="D772" s="24" t="s">
        <v>5235</v>
      </c>
      <c r="E772" s="24" t="s">
        <v>5236</v>
      </c>
      <c r="F772" s="33">
        <v>1400</v>
      </c>
      <c r="G772" s="33">
        <v>1500</v>
      </c>
      <c r="H772" s="34">
        <v>0.1</v>
      </c>
      <c r="I772" s="35">
        <v>60</v>
      </c>
      <c r="J772" s="35"/>
      <c r="K772" s="35"/>
      <c r="L772" s="35"/>
      <c r="M772" s="35"/>
      <c r="N772" s="35"/>
      <c r="O772" s="35"/>
      <c r="P772" s="35"/>
      <c r="Q772" s="35"/>
      <c r="R772" s="15">
        <f t="shared" si="37"/>
        <v>0.87</v>
      </c>
    </row>
    <row r="773" spans="1:18">
      <c r="A773" s="24">
        <v>1498</v>
      </c>
      <c r="B773" s="24" t="s">
        <v>19</v>
      </c>
      <c r="C773" s="32" t="s">
        <v>21</v>
      </c>
      <c r="D773" s="24" t="s">
        <v>5237</v>
      </c>
      <c r="E773" s="24" t="s">
        <v>5238</v>
      </c>
      <c r="F773" s="33">
        <v>1500</v>
      </c>
      <c r="G773" s="33">
        <v>1600</v>
      </c>
      <c r="H773" s="34">
        <v>0.1</v>
      </c>
      <c r="I773" s="35">
        <v>100</v>
      </c>
      <c r="J773" s="35"/>
      <c r="K773" s="35">
        <v>2</v>
      </c>
      <c r="L773" s="35"/>
      <c r="M773" s="35"/>
      <c r="N773" s="35"/>
      <c r="O773" s="35"/>
      <c r="P773" s="35"/>
      <c r="Q773" s="35"/>
      <c r="R773" s="15">
        <f t="shared" si="37"/>
        <v>1.747</v>
      </c>
    </row>
    <row r="774" spans="1:18">
      <c r="A774" s="24">
        <v>1499</v>
      </c>
      <c r="B774" s="24" t="s">
        <v>19</v>
      </c>
      <c r="C774" s="32" t="s">
        <v>21</v>
      </c>
      <c r="D774" s="24" t="s">
        <v>5239</v>
      </c>
      <c r="E774" s="24" t="s">
        <v>5240</v>
      </c>
      <c r="F774" s="33">
        <v>0</v>
      </c>
      <c r="G774" s="33">
        <v>100</v>
      </c>
      <c r="H774" s="34">
        <v>0.1</v>
      </c>
      <c r="I774" s="35">
        <v>80</v>
      </c>
      <c r="J774" s="35"/>
      <c r="K774" s="35"/>
      <c r="L774" s="35"/>
      <c r="M774" s="35"/>
      <c r="N774" s="35"/>
      <c r="O774" s="35"/>
      <c r="P774" s="35"/>
      <c r="Q774" s="35"/>
      <c r="R774" s="15">
        <f t="shared" ref="R774" si="38">J774*0.4461+K774*0.1485+L774*0.15*0.004+I774*0.0145+M774*0.145+N774*0.015+O774*0.01+P774*0.16+Q774*0.2</f>
        <v>1.16</v>
      </c>
    </row>
    <row r="775" spans="1:18">
      <c r="A775" s="24">
        <v>1500</v>
      </c>
      <c r="B775" s="24" t="s">
        <v>19</v>
      </c>
      <c r="C775" s="32" t="s">
        <v>21</v>
      </c>
      <c r="D775" s="24" t="s">
        <v>5241</v>
      </c>
      <c r="E775" s="24" t="s">
        <v>5242</v>
      </c>
      <c r="F775" s="33">
        <v>3700</v>
      </c>
      <c r="G775" s="33">
        <v>4800</v>
      </c>
      <c r="H775" s="34">
        <v>1.1</v>
      </c>
      <c r="I775" s="35">
        <v>52</v>
      </c>
      <c r="J775" s="35"/>
      <c r="K775" s="35"/>
      <c r="L775" s="35"/>
      <c r="M775" s="35"/>
      <c r="N775" s="35"/>
      <c r="O775" s="35"/>
      <c r="P775" s="35"/>
      <c r="Q775" s="35"/>
      <c r="R775" s="15">
        <f t="shared" ref="R775:R806" si="39">J775*0.4461+K775*0.1485+L775*0.15*0.004+I775*0.0145+M775*0.145+N775*0.015+O775*0.01+P775*0.16+Q775*0.2</f>
        <v>0.754</v>
      </c>
    </row>
    <row r="776" spans="1:18">
      <c r="A776" s="24">
        <v>1501</v>
      </c>
      <c r="B776" s="24" t="s">
        <v>19</v>
      </c>
      <c r="C776" s="32" t="s">
        <v>21</v>
      </c>
      <c r="D776" s="24" t="s">
        <v>5243</v>
      </c>
      <c r="E776" s="24" t="s">
        <v>5244</v>
      </c>
      <c r="F776" s="33">
        <v>2600</v>
      </c>
      <c r="G776" s="33">
        <v>2800</v>
      </c>
      <c r="H776" s="34">
        <v>0.2</v>
      </c>
      <c r="I776" s="35">
        <v>200</v>
      </c>
      <c r="J776" s="35"/>
      <c r="K776" s="35"/>
      <c r="L776" s="35"/>
      <c r="M776" s="35"/>
      <c r="N776" s="35"/>
      <c r="O776" s="35"/>
      <c r="P776" s="35"/>
      <c r="Q776" s="35"/>
      <c r="R776" s="15">
        <f t="shared" si="39"/>
        <v>2.9</v>
      </c>
    </row>
    <row r="777" spans="1:18">
      <c r="A777" s="24">
        <v>1502</v>
      </c>
      <c r="B777" s="24" t="s">
        <v>19</v>
      </c>
      <c r="C777" s="32" t="s">
        <v>21</v>
      </c>
      <c r="D777" s="24" t="s">
        <v>5245</v>
      </c>
      <c r="E777" s="24" t="s">
        <v>5246</v>
      </c>
      <c r="F777" s="33">
        <v>1000</v>
      </c>
      <c r="G777" s="33">
        <v>1200</v>
      </c>
      <c r="H777" s="34">
        <v>0.2</v>
      </c>
      <c r="I777" s="35">
        <v>200</v>
      </c>
      <c r="J777" s="35"/>
      <c r="K777" s="35"/>
      <c r="L777" s="35"/>
      <c r="M777" s="35"/>
      <c r="N777" s="35"/>
      <c r="O777" s="35"/>
      <c r="P777" s="35"/>
      <c r="Q777" s="35"/>
      <c r="R777" s="15">
        <f t="shared" si="39"/>
        <v>2.9</v>
      </c>
    </row>
    <row r="778" spans="1:18">
      <c r="A778" s="24">
        <v>1503</v>
      </c>
      <c r="B778" s="24" t="s">
        <v>19</v>
      </c>
      <c r="C778" s="32" t="s">
        <v>21</v>
      </c>
      <c r="D778" s="24" t="s">
        <v>5247</v>
      </c>
      <c r="E778" s="24" t="s">
        <v>5248</v>
      </c>
      <c r="F778" s="33">
        <v>2000</v>
      </c>
      <c r="G778" s="33">
        <v>2300</v>
      </c>
      <c r="H778" s="34">
        <v>0.3</v>
      </c>
      <c r="I778" s="35">
        <v>300</v>
      </c>
      <c r="J778" s="35"/>
      <c r="K778" s="35"/>
      <c r="L778" s="35"/>
      <c r="M778" s="35"/>
      <c r="N778" s="35"/>
      <c r="O778" s="35">
        <v>10</v>
      </c>
      <c r="P778" s="35"/>
      <c r="Q778" s="35"/>
      <c r="R778" s="15">
        <f t="shared" si="39"/>
        <v>4.45</v>
      </c>
    </row>
    <row r="779" spans="1:18">
      <c r="A779" s="24">
        <v>1504</v>
      </c>
      <c r="B779" s="24" t="s">
        <v>19</v>
      </c>
      <c r="C779" s="32" t="s">
        <v>21</v>
      </c>
      <c r="D779" s="24" t="s">
        <v>5249</v>
      </c>
      <c r="E779" s="24" t="s">
        <v>5250</v>
      </c>
      <c r="F779" s="33">
        <v>2500</v>
      </c>
      <c r="G779" s="33">
        <v>2900</v>
      </c>
      <c r="H779" s="34">
        <v>0.4</v>
      </c>
      <c r="I779" s="35">
        <v>350</v>
      </c>
      <c r="J779" s="35"/>
      <c r="K779" s="35"/>
      <c r="L779" s="35"/>
      <c r="M779" s="35"/>
      <c r="N779" s="35"/>
      <c r="O779" s="35"/>
      <c r="P779" s="35"/>
      <c r="Q779" s="35"/>
      <c r="R779" s="15">
        <f t="shared" si="39"/>
        <v>5.075</v>
      </c>
    </row>
    <row r="780" spans="1:18">
      <c r="A780" s="24">
        <v>1505</v>
      </c>
      <c r="B780" s="24" t="s">
        <v>19</v>
      </c>
      <c r="C780" s="32" t="s">
        <v>21</v>
      </c>
      <c r="D780" s="24" t="s">
        <v>5251</v>
      </c>
      <c r="E780" s="24" t="s">
        <v>5252</v>
      </c>
      <c r="F780" s="33">
        <v>1000</v>
      </c>
      <c r="G780" s="33">
        <v>1100</v>
      </c>
      <c r="H780" s="34">
        <v>0.1</v>
      </c>
      <c r="I780" s="35">
        <v>100</v>
      </c>
      <c r="J780" s="35"/>
      <c r="K780" s="35"/>
      <c r="L780" s="35"/>
      <c r="M780" s="35"/>
      <c r="N780" s="35"/>
      <c r="O780" s="35"/>
      <c r="P780" s="35"/>
      <c r="Q780" s="35"/>
      <c r="R780" s="15">
        <f t="shared" si="39"/>
        <v>1.45</v>
      </c>
    </row>
    <row r="781" spans="1:18">
      <c r="A781" s="24">
        <v>1506</v>
      </c>
      <c r="B781" s="24" t="s">
        <v>19</v>
      </c>
      <c r="C781" s="32" t="s">
        <v>21</v>
      </c>
      <c r="D781" s="24" t="s">
        <v>5253</v>
      </c>
      <c r="E781" s="24" t="s">
        <v>5254</v>
      </c>
      <c r="F781" s="33">
        <v>2600</v>
      </c>
      <c r="G781" s="33">
        <v>2700</v>
      </c>
      <c r="H781" s="34">
        <v>0.1</v>
      </c>
      <c r="I781" s="35">
        <v>100</v>
      </c>
      <c r="J781" s="35"/>
      <c r="K781" s="35">
        <v>2</v>
      </c>
      <c r="L781" s="35"/>
      <c r="M781" s="35"/>
      <c r="N781" s="35">
        <v>4</v>
      </c>
      <c r="O781" s="35"/>
      <c r="P781" s="35"/>
      <c r="Q781" s="35"/>
      <c r="R781" s="15">
        <f t="shared" si="39"/>
        <v>1.807</v>
      </c>
    </row>
    <row r="782" spans="1:18">
      <c r="A782" s="24">
        <v>1507</v>
      </c>
      <c r="B782" s="24" t="s">
        <v>19</v>
      </c>
      <c r="C782" s="32" t="s">
        <v>21</v>
      </c>
      <c r="D782" s="24" t="s">
        <v>5253</v>
      </c>
      <c r="E782" s="24" t="s">
        <v>5254</v>
      </c>
      <c r="F782" s="33">
        <v>3500</v>
      </c>
      <c r="G782" s="33">
        <v>3700</v>
      </c>
      <c r="H782" s="34">
        <v>0.2</v>
      </c>
      <c r="I782" s="35">
        <v>160</v>
      </c>
      <c r="J782" s="35"/>
      <c r="K782" s="35">
        <v>4</v>
      </c>
      <c r="L782" s="35"/>
      <c r="M782" s="35"/>
      <c r="N782" s="35">
        <v>6</v>
      </c>
      <c r="O782" s="35"/>
      <c r="P782" s="35"/>
      <c r="Q782" s="35"/>
      <c r="R782" s="15">
        <f t="shared" si="39"/>
        <v>3.004</v>
      </c>
    </row>
    <row r="783" spans="1:18">
      <c r="A783" s="24">
        <v>1508</v>
      </c>
      <c r="B783" s="24" t="s">
        <v>19</v>
      </c>
      <c r="C783" s="32" t="s">
        <v>21</v>
      </c>
      <c r="D783" s="24" t="s">
        <v>5253</v>
      </c>
      <c r="E783" s="24" t="s">
        <v>5254</v>
      </c>
      <c r="F783" s="33">
        <v>3700</v>
      </c>
      <c r="G783" s="33">
        <v>4000</v>
      </c>
      <c r="H783" s="34">
        <v>0.3</v>
      </c>
      <c r="I783" s="35">
        <v>280</v>
      </c>
      <c r="J783" s="35"/>
      <c r="K783" s="35">
        <v>2</v>
      </c>
      <c r="L783" s="35"/>
      <c r="M783" s="35"/>
      <c r="N783" s="35">
        <v>4</v>
      </c>
      <c r="O783" s="35"/>
      <c r="P783" s="35"/>
      <c r="Q783" s="35"/>
      <c r="R783" s="15">
        <f t="shared" si="39"/>
        <v>4.417</v>
      </c>
    </row>
    <row r="784" spans="1:18">
      <c r="A784" s="24">
        <v>1509</v>
      </c>
      <c r="B784" s="24" t="s">
        <v>19</v>
      </c>
      <c r="C784" s="32" t="s">
        <v>21</v>
      </c>
      <c r="D784" s="24" t="s">
        <v>5253</v>
      </c>
      <c r="E784" s="24" t="s">
        <v>5254</v>
      </c>
      <c r="F784" s="33">
        <v>5000</v>
      </c>
      <c r="G784" s="33">
        <v>5200</v>
      </c>
      <c r="H784" s="34">
        <v>0.2</v>
      </c>
      <c r="I784" s="35">
        <v>160</v>
      </c>
      <c r="J784" s="35"/>
      <c r="K784" s="35">
        <v>2</v>
      </c>
      <c r="L784" s="35"/>
      <c r="M784" s="35"/>
      <c r="N784" s="35">
        <v>6</v>
      </c>
      <c r="O784" s="35"/>
      <c r="P784" s="35"/>
      <c r="Q784" s="35"/>
      <c r="R784" s="15">
        <f t="shared" si="39"/>
        <v>2.707</v>
      </c>
    </row>
    <row r="785" spans="1:18">
      <c r="A785" s="24">
        <v>1510</v>
      </c>
      <c r="B785" s="24" t="s">
        <v>19</v>
      </c>
      <c r="C785" s="32" t="s">
        <v>21</v>
      </c>
      <c r="D785" s="24" t="s">
        <v>5253</v>
      </c>
      <c r="E785" s="24" t="s">
        <v>5254</v>
      </c>
      <c r="F785" s="33">
        <v>5700</v>
      </c>
      <c r="G785" s="33">
        <v>6000</v>
      </c>
      <c r="H785" s="34">
        <v>0.3</v>
      </c>
      <c r="I785" s="35">
        <v>180</v>
      </c>
      <c r="J785" s="35"/>
      <c r="K785" s="35">
        <v>2</v>
      </c>
      <c r="L785" s="35"/>
      <c r="M785" s="35"/>
      <c r="N785" s="35">
        <v>4</v>
      </c>
      <c r="O785" s="35"/>
      <c r="P785" s="35"/>
      <c r="Q785" s="35"/>
      <c r="R785" s="15">
        <f t="shared" si="39"/>
        <v>2.967</v>
      </c>
    </row>
    <row r="786" spans="1:18">
      <c r="A786" s="24">
        <v>1511</v>
      </c>
      <c r="B786" s="24" t="s">
        <v>19</v>
      </c>
      <c r="C786" s="32" t="s">
        <v>21</v>
      </c>
      <c r="D786" s="24" t="s">
        <v>5253</v>
      </c>
      <c r="E786" s="24" t="s">
        <v>5254</v>
      </c>
      <c r="F786" s="33">
        <v>7000</v>
      </c>
      <c r="G786" s="33">
        <v>7100</v>
      </c>
      <c r="H786" s="34">
        <v>0.1</v>
      </c>
      <c r="I786" s="35">
        <v>100</v>
      </c>
      <c r="J786" s="35"/>
      <c r="K786" s="35"/>
      <c r="L786" s="35"/>
      <c r="M786" s="35"/>
      <c r="N786" s="35">
        <v>2</v>
      </c>
      <c r="O786" s="35"/>
      <c r="P786" s="35"/>
      <c r="Q786" s="35"/>
      <c r="R786" s="15">
        <f t="shared" si="39"/>
        <v>1.48</v>
      </c>
    </row>
    <row r="787" spans="1:18">
      <c r="A787" s="24">
        <v>1512</v>
      </c>
      <c r="B787" s="24" t="s">
        <v>19</v>
      </c>
      <c r="C787" s="32" t="s">
        <v>21</v>
      </c>
      <c r="D787" s="24" t="s">
        <v>5253</v>
      </c>
      <c r="E787" s="24" t="s">
        <v>5254</v>
      </c>
      <c r="F787" s="33">
        <v>7400</v>
      </c>
      <c r="G787" s="33">
        <v>7800</v>
      </c>
      <c r="H787" s="34">
        <v>0.4</v>
      </c>
      <c r="I787" s="35">
        <v>360</v>
      </c>
      <c r="J787" s="35"/>
      <c r="K787" s="35">
        <v>4</v>
      </c>
      <c r="L787" s="35"/>
      <c r="M787" s="35"/>
      <c r="N787" s="35">
        <v>6</v>
      </c>
      <c r="O787" s="35"/>
      <c r="P787" s="35"/>
      <c r="Q787" s="35"/>
      <c r="R787" s="15">
        <f t="shared" si="39"/>
        <v>5.904</v>
      </c>
    </row>
    <row r="788" spans="1:18">
      <c r="A788" s="24">
        <v>1513</v>
      </c>
      <c r="B788" s="24" t="s">
        <v>19</v>
      </c>
      <c r="C788" s="32" t="s">
        <v>21</v>
      </c>
      <c r="D788" s="24" t="s">
        <v>5255</v>
      </c>
      <c r="E788" s="24" t="s">
        <v>5256</v>
      </c>
      <c r="F788" s="33">
        <v>3300</v>
      </c>
      <c r="G788" s="33">
        <v>3900</v>
      </c>
      <c r="H788" s="34">
        <v>0.6</v>
      </c>
      <c r="I788" s="35">
        <v>600</v>
      </c>
      <c r="J788" s="35"/>
      <c r="K788" s="35">
        <v>4</v>
      </c>
      <c r="L788" s="35"/>
      <c r="M788" s="35"/>
      <c r="N788" s="35">
        <v>4</v>
      </c>
      <c r="O788" s="35"/>
      <c r="P788" s="35"/>
      <c r="Q788" s="35"/>
      <c r="R788" s="15">
        <f t="shared" si="39"/>
        <v>9.354</v>
      </c>
    </row>
    <row r="789" spans="1:18">
      <c r="A789" s="24">
        <v>1514</v>
      </c>
      <c r="B789" s="24" t="s">
        <v>19</v>
      </c>
      <c r="C789" s="32" t="s">
        <v>21</v>
      </c>
      <c r="D789" s="24" t="s">
        <v>5257</v>
      </c>
      <c r="E789" s="24" t="s">
        <v>5258</v>
      </c>
      <c r="F789" s="33">
        <v>1200</v>
      </c>
      <c r="G789" s="33">
        <v>1300</v>
      </c>
      <c r="H789" s="34">
        <v>0.1</v>
      </c>
      <c r="I789" s="35">
        <v>100</v>
      </c>
      <c r="J789" s="35"/>
      <c r="K789" s="35"/>
      <c r="L789" s="35"/>
      <c r="M789" s="35"/>
      <c r="N789" s="35"/>
      <c r="O789" s="35"/>
      <c r="P789" s="35"/>
      <c r="Q789" s="35"/>
      <c r="R789" s="15">
        <f t="shared" si="39"/>
        <v>1.45</v>
      </c>
    </row>
    <row r="790" spans="1:18">
      <c r="A790" s="24">
        <v>1515</v>
      </c>
      <c r="B790" s="24" t="s">
        <v>19</v>
      </c>
      <c r="C790" s="32" t="s">
        <v>21</v>
      </c>
      <c r="D790" s="24" t="s">
        <v>5257</v>
      </c>
      <c r="E790" s="24" t="s">
        <v>5258</v>
      </c>
      <c r="F790" s="33">
        <v>1500</v>
      </c>
      <c r="G790" s="33">
        <v>1800</v>
      </c>
      <c r="H790" s="34">
        <v>0.3</v>
      </c>
      <c r="I790" s="35">
        <v>200</v>
      </c>
      <c r="J790" s="35"/>
      <c r="K790" s="35"/>
      <c r="L790" s="35"/>
      <c r="M790" s="35"/>
      <c r="N790" s="35"/>
      <c r="O790" s="35"/>
      <c r="P790" s="35"/>
      <c r="Q790" s="35"/>
      <c r="R790" s="15">
        <f t="shared" si="39"/>
        <v>2.9</v>
      </c>
    </row>
    <row r="791" spans="1:18">
      <c r="A791" s="24">
        <v>1516</v>
      </c>
      <c r="B791" s="24" t="s">
        <v>19</v>
      </c>
      <c r="C791" s="32" t="s">
        <v>21</v>
      </c>
      <c r="D791" s="24" t="s">
        <v>5257</v>
      </c>
      <c r="E791" s="24" t="s">
        <v>5258</v>
      </c>
      <c r="F791" s="33">
        <v>3600</v>
      </c>
      <c r="G791" s="33">
        <v>3800</v>
      </c>
      <c r="H791" s="34">
        <v>0.2</v>
      </c>
      <c r="I791" s="35">
        <v>160</v>
      </c>
      <c r="J791" s="35"/>
      <c r="K791" s="35"/>
      <c r="L791" s="35"/>
      <c r="M791" s="35"/>
      <c r="N791" s="35"/>
      <c r="O791" s="35"/>
      <c r="P791" s="35"/>
      <c r="Q791" s="35"/>
      <c r="R791" s="15">
        <f t="shared" si="39"/>
        <v>2.32</v>
      </c>
    </row>
    <row r="792" spans="1:18">
      <c r="A792" s="24">
        <v>1517</v>
      </c>
      <c r="B792" s="24" t="s">
        <v>19</v>
      </c>
      <c r="C792" s="32" t="s">
        <v>21</v>
      </c>
      <c r="D792" s="24" t="s">
        <v>5259</v>
      </c>
      <c r="E792" s="24" t="s">
        <v>5260</v>
      </c>
      <c r="F792" s="33">
        <v>100</v>
      </c>
      <c r="G792" s="33">
        <v>300</v>
      </c>
      <c r="H792" s="34">
        <v>0.2</v>
      </c>
      <c r="I792" s="35">
        <v>200</v>
      </c>
      <c r="J792" s="35"/>
      <c r="K792" s="35"/>
      <c r="L792" s="35"/>
      <c r="M792" s="35"/>
      <c r="N792" s="35"/>
      <c r="O792" s="35"/>
      <c r="P792" s="35"/>
      <c r="Q792" s="35"/>
      <c r="R792" s="15">
        <f t="shared" si="39"/>
        <v>2.9</v>
      </c>
    </row>
    <row r="793" spans="1:18">
      <c r="A793" s="24">
        <v>1518</v>
      </c>
      <c r="B793" s="24" t="s">
        <v>19</v>
      </c>
      <c r="C793" s="32" t="s">
        <v>21</v>
      </c>
      <c r="D793" s="24" t="s">
        <v>5259</v>
      </c>
      <c r="E793" s="24" t="s">
        <v>5260</v>
      </c>
      <c r="F793" s="33">
        <v>400</v>
      </c>
      <c r="G793" s="33">
        <v>800</v>
      </c>
      <c r="H793" s="34">
        <v>0.4</v>
      </c>
      <c r="I793" s="35">
        <v>300</v>
      </c>
      <c r="J793" s="35"/>
      <c r="K793" s="35"/>
      <c r="L793" s="35"/>
      <c r="M793" s="35"/>
      <c r="N793" s="35"/>
      <c r="O793" s="35"/>
      <c r="P793" s="35"/>
      <c r="Q793" s="35"/>
      <c r="R793" s="15">
        <f t="shared" si="39"/>
        <v>4.35</v>
      </c>
    </row>
    <row r="794" spans="1:18">
      <c r="A794" s="24">
        <v>1519</v>
      </c>
      <c r="B794" s="24" t="s">
        <v>19</v>
      </c>
      <c r="C794" s="32" t="s">
        <v>21</v>
      </c>
      <c r="D794" s="24" t="s">
        <v>5261</v>
      </c>
      <c r="E794" s="24" t="s">
        <v>5262</v>
      </c>
      <c r="F794" s="33">
        <v>900</v>
      </c>
      <c r="G794" s="33">
        <v>1000</v>
      </c>
      <c r="H794" s="34">
        <v>0.1</v>
      </c>
      <c r="I794" s="35">
        <v>80</v>
      </c>
      <c r="J794" s="35"/>
      <c r="K794" s="35"/>
      <c r="L794" s="35"/>
      <c r="M794" s="35"/>
      <c r="N794" s="35"/>
      <c r="O794" s="35"/>
      <c r="P794" s="35"/>
      <c r="Q794" s="35"/>
      <c r="R794" s="15">
        <f t="shared" si="39"/>
        <v>1.16</v>
      </c>
    </row>
    <row r="795" spans="1:18">
      <c r="A795" s="24">
        <v>1520</v>
      </c>
      <c r="B795" s="24" t="s">
        <v>19</v>
      </c>
      <c r="C795" s="32" t="s">
        <v>21</v>
      </c>
      <c r="D795" s="24" t="s">
        <v>5261</v>
      </c>
      <c r="E795" s="24" t="s">
        <v>5262</v>
      </c>
      <c r="F795" s="33">
        <v>1200</v>
      </c>
      <c r="G795" s="33">
        <v>1300</v>
      </c>
      <c r="H795" s="34">
        <v>0.1</v>
      </c>
      <c r="I795" s="35">
        <v>100</v>
      </c>
      <c r="J795" s="35"/>
      <c r="K795" s="35"/>
      <c r="L795" s="35"/>
      <c r="M795" s="35"/>
      <c r="N795" s="35"/>
      <c r="O795" s="35"/>
      <c r="P795" s="35"/>
      <c r="Q795" s="35"/>
      <c r="R795" s="15">
        <f t="shared" si="39"/>
        <v>1.45</v>
      </c>
    </row>
    <row r="796" spans="1:18">
      <c r="A796" s="24">
        <v>1521</v>
      </c>
      <c r="B796" s="24" t="s">
        <v>19</v>
      </c>
      <c r="C796" s="32" t="s">
        <v>21</v>
      </c>
      <c r="D796" s="24" t="s">
        <v>5263</v>
      </c>
      <c r="E796" s="24" t="s">
        <v>5264</v>
      </c>
      <c r="F796" s="33">
        <v>0</v>
      </c>
      <c r="G796" s="33">
        <v>2300</v>
      </c>
      <c r="H796" s="34">
        <v>2.3</v>
      </c>
      <c r="I796" s="35">
        <v>80</v>
      </c>
      <c r="J796" s="35"/>
      <c r="K796" s="35">
        <v>2</v>
      </c>
      <c r="L796" s="35"/>
      <c r="M796" s="35"/>
      <c r="N796" s="35"/>
      <c r="O796" s="35"/>
      <c r="P796" s="35"/>
      <c r="Q796" s="35">
        <v>2</v>
      </c>
      <c r="R796" s="15">
        <f t="shared" si="39"/>
        <v>1.857</v>
      </c>
    </row>
    <row r="797" spans="1:18">
      <c r="A797" s="24">
        <v>1522</v>
      </c>
      <c r="B797" s="24" t="s">
        <v>19</v>
      </c>
      <c r="C797" s="32" t="s">
        <v>21</v>
      </c>
      <c r="D797" s="24" t="s">
        <v>5265</v>
      </c>
      <c r="E797" s="24" t="s">
        <v>5266</v>
      </c>
      <c r="F797" s="33">
        <v>0</v>
      </c>
      <c r="G797" s="33">
        <v>1500</v>
      </c>
      <c r="H797" s="34">
        <v>1.5</v>
      </c>
      <c r="I797" s="35"/>
      <c r="J797" s="35"/>
      <c r="K797" s="35"/>
      <c r="L797" s="35"/>
      <c r="M797" s="35"/>
      <c r="N797" s="35"/>
      <c r="O797" s="35"/>
      <c r="P797" s="35"/>
      <c r="Q797" s="35">
        <v>1</v>
      </c>
      <c r="R797" s="15">
        <f t="shared" si="39"/>
        <v>0.2</v>
      </c>
    </row>
    <row r="798" spans="1:18">
      <c r="A798" s="24">
        <v>1523</v>
      </c>
      <c r="B798" s="24" t="s">
        <v>19</v>
      </c>
      <c r="C798" s="32" t="s">
        <v>21</v>
      </c>
      <c r="D798" s="24" t="s">
        <v>5267</v>
      </c>
      <c r="E798" s="24" t="s">
        <v>5268</v>
      </c>
      <c r="F798" s="33">
        <v>0</v>
      </c>
      <c r="G798" s="33">
        <v>2500</v>
      </c>
      <c r="H798" s="34">
        <v>2.5</v>
      </c>
      <c r="I798" s="35"/>
      <c r="J798" s="35"/>
      <c r="K798" s="35"/>
      <c r="L798" s="35"/>
      <c r="M798" s="35"/>
      <c r="N798" s="35"/>
      <c r="O798" s="35"/>
      <c r="P798" s="35"/>
      <c r="Q798" s="35">
        <v>1</v>
      </c>
      <c r="R798" s="15">
        <f t="shared" si="39"/>
        <v>0.2</v>
      </c>
    </row>
    <row r="799" spans="1:18">
      <c r="A799" s="24">
        <v>1524</v>
      </c>
      <c r="B799" s="24" t="s">
        <v>19</v>
      </c>
      <c r="C799" s="32" t="s">
        <v>21</v>
      </c>
      <c r="D799" s="24" t="s">
        <v>5269</v>
      </c>
      <c r="E799" s="24" t="s">
        <v>5270</v>
      </c>
      <c r="F799" s="33">
        <v>0</v>
      </c>
      <c r="G799" s="33">
        <v>2700</v>
      </c>
      <c r="H799" s="34">
        <v>2.7</v>
      </c>
      <c r="I799" s="35">
        <v>200</v>
      </c>
      <c r="J799" s="35"/>
      <c r="K799" s="35">
        <v>4</v>
      </c>
      <c r="L799" s="35"/>
      <c r="M799" s="35"/>
      <c r="N799" s="35"/>
      <c r="O799" s="35"/>
      <c r="P799" s="35"/>
      <c r="Q799" s="35"/>
      <c r="R799" s="15">
        <f t="shared" si="39"/>
        <v>3.494</v>
      </c>
    </row>
    <row r="800" spans="1:18">
      <c r="A800" s="24">
        <v>1525</v>
      </c>
      <c r="B800" s="24" t="s">
        <v>19</v>
      </c>
      <c r="C800" s="32" t="s">
        <v>21</v>
      </c>
      <c r="D800" s="24" t="s">
        <v>5271</v>
      </c>
      <c r="E800" s="24" t="s">
        <v>5272</v>
      </c>
      <c r="F800" s="33">
        <v>0</v>
      </c>
      <c r="G800" s="33">
        <v>2400</v>
      </c>
      <c r="H800" s="34">
        <v>2.4</v>
      </c>
      <c r="I800" s="35"/>
      <c r="J800" s="35"/>
      <c r="K800" s="35"/>
      <c r="L800" s="35"/>
      <c r="M800" s="35"/>
      <c r="N800" s="35"/>
      <c r="O800" s="35"/>
      <c r="P800" s="35">
        <v>1</v>
      </c>
      <c r="Q800" s="35"/>
      <c r="R800" s="15">
        <f t="shared" si="39"/>
        <v>0.16</v>
      </c>
    </row>
    <row r="801" spans="1:18">
      <c r="A801" s="24">
        <v>1526</v>
      </c>
      <c r="B801" s="24" t="s">
        <v>19</v>
      </c>
      <c r="C801" s="32" t="s">
        <v>21</v>
      </c>
      <c r="D801" s="24" t="s">
        <v>5273</v>
      </c>
      <c r="E801" s="24" t="s">
        <v>5274</v>
      </c>
      <c r="F801" s="33">
        <v>0</v>
      </c>
      <c r="G801" s="33">
        <v>1200</v>
      </c>
      <c r="H801" s="34">
        <v>1.2</v>
      </c>
      <c r="I801" s="35">
        <v>100</v>
      </c>
      <c r="J801" s="35"/>
      <c r="K801" s="35">
        <v>2</v>
      </c>
      <c r="L801" s="35"/>
      <c r="M801" s="35"/>
      <c r="N801" s="35">
        <v>2</v>
      </c>
      <c r="O801" s="35"/>
      <c r="P801" s="35">
        <v>1</v>
      </c>
      <c r="Q801" s="35"/>
      <c r="R801" s="15">
        <f t="shared" si="39"/>
        <v>1.937</v>
      </c>
    </row>
    <row r="802" spans="1:18">
      <c r="A802" s="24">
        <v>1527</v>
      </c>
      <c r="B802" s="24" t="s">
        <v>19</v>
      </c>
      <c r="C802" s="32" t="s">
        <v>21</v>
      </c>
      <c r="D802" s="24" t="s">
        <v>5275</v>
      </c>
      <c r="E802" s="24" t="s">
        <v>5276</v>
      </c>
      <c r="F802" s="33">
        <v>0</v>
      </c>
      <c r="G802" s="33">
        <v>2600</v>
      </c>
      <c r="H802" s="34">
        <v>2.6</v>
      </c>
      <c r="I802" s="35"/>
      <c r="J802" s="35"/>
      <c r="K802" s="35">
        <v>2</v>
      </c>
      <c r="L802" s="35"/>
      <c r="M802" s="35"/>
      <c r="N802" s="35"/>
      <c r="O802" s="35"/>
      <c r="P802" s="35"/>
      <c r="Q802" s="35">
        <v>1</v>
      </c>
      <c r="R802" s="15">
        <f t="shared" si="39"/>
        <v>0.497</v>
      </c>
    </row>
    <row r="803" spans="1:18">
      <c r="A803" s="24">
        <v>1528</v>
      </c>
      <c r="B803" s="24" t="s">
        <v>19</v>
      </c>
      <c r="C803" s="32" t="s">
        <v>21</v>
      </c>
      <c r="D803" s="24" t="s">
        <v>5277</v>
      </c>
      <c r="E803" s="24" t="s">
        <v>5278</v>
      </c>
      <c r="F803" s="33">
        <v>0</v>
      </c>
      <c r="G803" s="33">
        <v>2100</v>
      </c>
      <c r="H803" s="34">
        <v>2.1</v>
      </c>
      <c r="I803" s="35">
        <v>200</v>
      </c>
      <c r="J803" s="35"/>
      <c r="K803" s="35"/>
      <c r="L803" s="35"/>
      <c r="M803" s="35"/>
      <c r="N803" s="35"/>
      <c r="O803" s="35"/>
      <c r="P803" s="35"/>
      <c r="Q803" s="35"/>
      <c r="R803" s="15">
        <f t="shared" si="39"/>
        <v>2.9</v>
      </c>
    </row>
    <row r="804" spans="1:18">
      <c r="A804" s="24">
        <v>1529</v>
      </c>
      <c r="B804" s="24" t="s">
        <v>19</v>
      </c>
      <c r="C804" s="32" t="s">
        <v>21</v>
      </c>
      <c r="D804" s="24" t="s">
        <v>5279</v>
      </c>
      <c r="E804" s="24" t="s">
        <v>5280</v>
      </c>
      <c r="F804" s="33">
        <v>0</v>
      </c>
      <c r="G804" s="33">
        <v>1300</v>
      </c>
      <c r="H804" s="34">
        <v>1.3</v>
      </c>
      <c r="I804" s="35"/>
      <c r="J804" s="35"/>
      <c r="K804" s="35"/>
      <c r="L804" s="35"/>
      <c r="M804" s="35"/>
      <c r="N804" s="35">
        <v>2</v>
      </c>
      <c r="O804" s="35"/>
      <c r="P804" s="35"/>
      <c r="Q804" s="35"/>
      <c r="R804" s="15">
        <f t="shared" si="39"/>
        <v>0.03</v>
      </c>
    </row>
    <row r="805" spans="1:18">
      <c r="A805" s="24">
        <v>1530</v>
      </c>
      <c r="B805" s="24" t="s">
        <v>19</v>
      </c>
      <c r="C805" s="32" t="s">
        <v>21</v>
      </c>
      <c r="D805" s="24" t="s">
        <v>5281</v>
      </c>
      <c r="E805" s="24" t="s">
        <v>5282</v>
      </c>
      <c r="F805" s="33">
        <v>0</v>
      </c>
      <c r="G805" s="33">
        <v>1400</v>
      </c>
      <c r="H805" s="34">
        <v>1.4</v>
      </c>
      <c r="I805" s="35">
        <v>200</v>
      </c>
      <c r="J805" s="35"/>
      <c r="K805" s="35">
        <v>2</v>
      </c>
      <c r="L805" s="35"/>
      <c r="M805" s="35"/>
      <c r="N805" s="35"/>
      <c r="O805" s="35"/>
      <c r="P805" s="35"/>
      <c r="Q805" s="35">
        <v>1</v>
      </c>
      <c r="R805" s="15">
        <f t="shared" si="39"/>
        <v>3.397</v>
      </c>
    </row>
    <row r="806" spans="1:18">
      <c r="A806" s="24">
        <v>1531</v>
      </c>
      <c r="B806" s="24" t="s">
        <v>19</v>
      </c>
      <c r="C806" s="32" t="s">
        <v>21</v>
      </c>
      <c r="D806" s="24" t="s">
        <v>5283</v>
      </c>
      <c r="E806" s="24" t="s">
        <v>5284</v>
      </c>
      <c r="F806" s="33">
        <v>0</v>
      </c>
      <c r="G806" s="33">
        <v>1500</v>
      </c>
      <c r="H806" s="34">
        <v>1.5</v>
      </c>
      <c r="I806" s="35"/>
      <c r="J806" s="35"/>
      <c r="K806" s="35">
        <v>2</v>
      </c>
      <c r="L806" s="35"/>
      <c r="M806" s="35"/>
      <c r="N806" s="35"/>
      <c r="O806" s="35"/>
      <c r="P806" s="35"/>
      <c r="Q806" s="35">
        <v>2</v>
      </c>
      <c r="R806" s="15">
        <f t="shared" si="39"/>
        <v>0.697</v>
      </c>
    </row>
    <row r="807" spans="1:18">
      <c r="A807" s="24">
        <v>1532</v>
      </c>
      <c r="B807" s="24" t="s">
        <v>19</v>
      </c>
      <c r="C807" s="32" t="s">
        <v>21</v>
      </c>
      <c r="D807" s="24" t="s">
        <v>5285</v>
      </c>
      <c r="E807" s="24" t="s">
        <v>5286</v>
      </c>
      <c r="F807" s="33">
        <v>0</v>
      </c>
      <c r="G807" s="33">
        <v>1500</v>
      </c>
      <c r="H807" s="34">
        <v>1.5</v>
      </c>
      <c r="I807" s="35">
        <v>200</v>
      </c>
      <c r="J807" s="35"/>
      <c r="K807" s="35"/>
      <c r="L807" s="35"/>
      <c r="M807" s="35"/>
      <c r="N807" s="35"/>
      <c r="O807" s="35"/>
      <c r="P807" s="35"/>
      <c r="Q807" s="35"/>
      <c r="R807" s="15">
        <f t="shared" ref="R807:R838" si="40">J807*0.4461+K807*0.1485+L807*0.15*0.004+I807*0.0145+M807*0.145+N807*0.015+O807*0.01+P807*0.16+Q807*0.2</f>
        <v>2.9</v>
      </c>
    </row>
    <row r="808" spans="1:18">
      <c r="A808" s="24">
        <v>1533</v>
      </c>
      <c r="B808" s="24" t="s">
        <v>19</v>
      </c>
      <c r="C808" s="32" t="s">
        <v>21</v>
      </c>
      <c r="D808" s="24" t="s">
        <v>5287</v>
      </c>
      <c r="E808" s="24" t="s">
        <v>5288</v>
      </c>
      <c r="F808" s="33">
        <v>0</v>
      </c>
      <c r="G808" s="33">
        <v>2600</v>
      </c>
      <c r="H808" s="34">
        <v>2.6</v>
      </c>
      <c r="I808" s="35"/>
      <c r="J808" s="35"/>
      <c r="K808" s="35">
        <v>4</v>
      </c>
      <c r="L808" s="35"/>
      <c r="M808" s="35"/>
      <c r="N808" s="35"/>
      <c r="O808" s="35"/>
      <c r="P808" s="35"/>
      <c r="Q808" s="35">
        <v>1</v>
      </c>
      <c r="R808" s="15">
        <f t="shared" si="40"/>
        <v>0.794</v>
      </c>
    </row>
    <row r="809" spans="1:18">
      <c r="A809" s="24">
        <v>1534</v>
      </c>
      <c r="B809" s="24" t="s">
        <v>19</v>
      </c>
      <c r="C809" s="32" t="s">
        <v>21</v>
      </c>
      <c r="D809" s="24" t="s">
        <v>5289</v>
      </c>
      <c r="E809" s="24" t="s">
        <v>5290</v>
      </c>
      <c r="F809" s="33">
        <v>0</v>
      </c>
      <c r="G809" s="33">
        <v>1500</v>
      </c>
      <c r="H809" s="34">
        <v>1.5</v>
      </c>
      <c r="I809" s="35"/>
      <c r="J809" s="35"/>
      <c r="K809" s="35">
        <v>2</v>
      </c>
      <c r="L809" s="35"/>
      <c r="M809" s="35"/>
      <c r="N809" s="35"/>
      <c r="O809" s="35"/>
      <c r="P809" s="35"/>
      <c r="Q809" s="35"/>
      <c r="R809" s="15">
        <f t="shared" si="40"/>
        <v>0.297</v>
      </c>
    </row>
    <row r="810" spans="1:18">
      <c r="A810" s="24">
        <v>1535</v>
      </c>
      <c r="B810" s="24" t="s">
        <v>19</v>
      </c>
      <c r="C810" s="32" t="s">
        <v>21</v>
      </c>
      <c r="D810" s="24" t="s">
        <v>5291</v>
      </c>
      <c r="E810" s="24" t="s">
        <v>5264</v>
      </c>
      <c r="F810" s="33">
        <v>0</v>
      </c>
      <c r="G810" s="33">
        <v>1000</v>
      </c>
      <c r="H810" s="34">
        <v>1</v>
      </c>
      <c r="I810" s="35">
        <v>300</v>
      </c>
      <c r="J810" s="35"/>
      <c r="K810" s="35"/>
      <c r="L810" s="35"/>
      <c r="M810" s="35"/>
      <c r="N810" s="35"/>
      <c r="O810" s="35"/>
      <c r="P810" s="35"/>
      <c r="Q810" s="35"/>
      <c r="R810" s="15">
        <f t="shared" si="40"/>
        <v>4.35</v>
      </c>
    </row>
    <row r="811" spans="1:18">
      <c r="A811" s="24">
        <v>1536</v>
      </c>
      <c r="B811" s="24" t="s">
        <v>19</v>
      </c>
      <c r="C811" s="32" t="s">
        <v>21</v>
      </c>
      <c r="D811" s="24" t="s">
        <v>5292</v>
      </c>
      <c r="E811" s="24" t="s">
        <v>5293</v>
      </c>
      <c r="F811" s="33">
        <v>0</v>
      </c>
      <c r="G811" s="33">
        <v>900</v>
      </c>
      <c r="H811" s="34">
        <v>0.9</v>
      </c>
      <c r="I811" s="35">
        <v>50</v>
      </c>
      <c r="J811" s="35"/>
      <c r="K811" s="35"/>
      <c r="L811" s="35"/>
      <c r="M811" s="35"/>
      <c r="N811" s="35"/>
      <c r="O811" s="35"/>
      <c r="P811" s="35"/>
      <c r="Q811" s="35"/>
      <c r="R811" s="15">
        <f t="shared" si="40"/>
        <v>0.725</v>
      </c>
    </row>
    <row r="812" spans="1:18">
      <c r="A812" s="24">
        <v>1537</v>
      </c>
      <c r="B812" s="24" t="s">
        <v>19</v>
      </c>
      <c r="C812" s="32" t="s">
        <v>21</v>
      </c>
      <c r="D812" s="24" t="s">
        <v>5294</v>
      </c>
      <c r="E812" s="24" t="s">
        <v>5295</v>
      </c>
      <c r="F812" s="33">
        <v>0</v>
      </c>
      <c r="G812" s="33">
        <v>1100</v>
      </c>
      <c r="H812" s="34">
        <v>1.1</v>
      </c>
      <c r="I812" s="35"/>
      <c r="J812" s="35"/>
      <c r="K812" s="35">
        <v>2</v>
      </c>
      <c r="L812" s="35"/>
      <c r="M812" s="35"/>
      <c r="N812" s="35"/>
      <c r="O812" s="35"/>
      <c r="P812" s="35"/>
      <c r="Q812" s="35"/>
      <c r="R812" s="15">
        <f t="shared" si="40"/>
        <v>0.297</v>
      </c>
    </row>
    <row r="813" spans="1:18">
      <c r="A813" s="24">
        <v>1538</v>
      </c>
      <c r="B813" s="24" t="s">
        <v>19</v>
      </c>
      <c r="C813" s="32" t="s">
        <v>21</v>
      </c>
      <c r="D813" s="24" t="s">
        <v>5296</v>
      </c>
      <c r="E813" s="24" t="s">
        <v>5297</v>
      </c>
      <c r="F813" s="33">
        <v>0</v>
      </c>
      <c r="G813" s="33">
        <v>2900</v>
      </c>
      <c r="H813" s="34">
        <v>2.9</v>
      </c>
      <c r="I813" s="35">
        <v>1300</v>
      </c>
      <c r="J813" s="35"/>
      <c r="K813" s="35">
        <v>2</v>
      </c>
      <c r="L813" s="35"/>
      <c r="M813" s="35"/>
      <c r="N813" s="35"/>
      <c r="O813" s="35"/>
      <c r="P813" s="35"/>
      <c r="Q813" s="35"/>
      <c r="R813" s="15">
        <f t="shared" si="40"/>
        <v>19.147</v>
      </c>
    </row>
    <row r="814" spans="1:18">
      <c r="A814" s="24">
        <v>1539</v>
      </c>
      <c r="B814" s="24" t="s">
        <v>19</v>
      </c>
      <c r="C814" s="32" t="s">
        <v>21</v>
      </c>
      <c r="D814" s="24" t="s">
        <v>5298</v>
      </c>
      <c r="E814" s="24" t="s">
        <v>5299</v>
      </c>
      <c r="F814" s="33">
        <v>0</v>
      </c>
      <c r="G814" s="33">
        <v>1200</v>
      </c>
      <c r="H814" s="34">
        <v>1.2</v>
      </c>
      <c r="I814" s="35"/>
      <c r="J814" s="35"/>
      <c r="K814" s="35">
        <v>2</v>
      </c>
      <c r="L814" s="35"/>
      <c r="M814" s="35"/>
      <c r="N814" s="35">
        <v>2</v>
      </c>
      <c r="O814" s="35"/>
      <c r="P814" s="35"/>
      <c r="Q814" s="35">
        <v>2</v>
      </c>
      <c r="R814" s="15">
        <f t="shared" si="40"/>
        <v>0.727</v>
      </c>
    </row>
    <row r="815" spans="1:18">
      <c r="A815" s="24">
        <v>1540</v>
      </c>
      <c r="B815" s="24" t="s">
        <v>19</v>
      </c>
      <c r="C815" s="32" t="s">
        <v>21</v>
      </c>
      <c r="D815" s="24" t="s">
        <v>5300</v>
      </c>
      <c r="E815" s="24" t="s">
        <v>5301</v>
      </c>
      <c r="F815" s="33">
        <v>0</v>
      </c>
      <c r="G815" s="33">
        <v>2500</v>
      </c>
      <c r="H815" s="34">
        <v>2.5</v>
      </c>
      <c r="I815" s="35">
        <v>700</v>
      </c>
      <c r="J815" s="35"/>
      <c r="K815" s="35">
        <v>4</v>
      </c>
      <c r="L815" s="35"/>
      <c r="M815" s="35"/>
      <c r="N815" s="35">
        <v>2</v>
      </c>
      <c r="O815" s="35"/>
      <c r="P815" s="35"/>
      <c r="Q815" s="35"/>
      <c r="R815" s="15">
        <f t="shared" si="40"/>
        <v>10.774</v>
      </c>
    </row>
    <row r="816" spans="1:18">
      <c r="A816" s="24">
        <v>1541</v>
      </c>
      <c r="B816" s="24" t="s">
        <v>19</v>
      </c>
      <c r="C816" s="32" t="s">
        <v>21</v>
      </c>
      <c r="D816" s="24" t="s">
        <v>5302</v>
      </c>
      <c r="E816" s="24" t="s">
        <v>5303</v>
      </c>
      <c r="F816" s="33">
        <v>0</v>
      </c>
      <c r="G816" s="33">
        <v>1200</v>
      </c>
      <c r="H816" s="34">
        <v>1.2</v>
      </c>
      <c r="I816" s="35"/>
      <c r="J816" s="35"/>
      <c r="K816" s="35">
        <v>2</v>
      </c>
      <c r="L816" s="35"/>
      <c r="M816" s="35"/>
      <c r="N816" s="35">
        <v>2</v>
      </c>
      <c r="O816" s="35"/>
      <c r="P816" s="35">
        <v>1</v>
      </c>
      <c r="Q816" s="35"/>
      <c r="R816" s="15">
        <f t="shared" si="40"/>
        <v>0.487</v>
      </c>
    </row>
    <row r="817" spans="1:18">
      <c r="A817" s="24">
        <v>1542</v>
      </c>
      <c r="B817" s="24" t="s">
        <v>19</v>
      </c>
      <c r="C817" s="32" t="s">
        <v>21</v>
      </c>
      <c r="D817" s="24" t="s">
        <v>5279</v>
      </c>
      <c r="E817" s="24" t="s">
        <v>5280</v>
      </c>
      <c r="F817" s="33">
        <v>0</v>
      </c>
      <c r="G817" s="33">
        <v>1400</v>
      </c>
      <c r="H817" s="34">
        <v>1.4</v>
      </c>
      <c r="I817" s="35">
        <v>200</v>
      </c>
      <c r="J817" s="35"/>
      <c r="K817" s="35"/>
      <c r="L817" s="35"/>
      <c r="M817" s="35"/>
      <c r="N817" s="35"/>
      <c r="O817" s="35"/>
      <c r="P817" s="35"/>
      <c r="Q817" s="35"/>
      <c r="R817" s="15">
        <f t="shared" si="40"/>
        <v>2.9</v>
      </c>
    </row>
    <row r="818" spans="1:18">
      <c r="A818" s="24">
        <v>1543</v>
      </c>
      <c r="B818" s="24" t="s">
        <v>19</v>
      </c>
      <c r="C818" s="32" t="s">
        <v>21</v>
      </c>
      <c r="D818" s="24" t="s">
        <v>5304</v>
      </c>
      <c r="E818" s="24" t="s">
        <v>5305</v>
      </c>
      <c r="F818" s="33">
        <v>0</v>
      </c>
      <c r="G818" s="33">
        <v>1300</v>
      </c>
      <c r="H818" s="34">
        <v>1.3</v>
      </c>
      <c r="I818" s="35"/>
      <c r="J818" s="35"/>
      <c r="K818" s="35">
        <v>2</v>
      </c>
      <c r="L818" s="35"/>
      <c r="M818" s="35"/>
      <c r="N818" s="35"/>
      <c r="O818" s="35"/>
      <c r="P818" s="35"/>
      <c r="Q818" s="35"/>
      <c r="R818" s="15">
        <f t="shared" si="40"/>
        <v>0.297</v>
      </c>
    </row>
    <row r="819" spans="1:18">
      <c r="A819" s="24">
        <v>1544</v>
      </c>
      <c r="B819" s="24" t="s">
        <v>19</v>
      </c>
      <c r="C819" s="32" t="s">
        <v>21</v>
      </c>
      <c r="D819" s="24" t="s">
        <v>5306</v>
      </c>
      <c r="E819" s="24" t="s">
        <v>5264</v>
      </c>
      <c r="F819" s="33">
        <v>0</v>
      </c>
      <c r="G819" s="33">
        <v>2900</v>
      </c>
      <c r="H819" s="34">
        <v>2.9</v>
      </c>
      <c r="I819" s="35">
        <v>500</v>
      </c>
      <c r="J819" s="35"/>
      <c r="K819" s="35">
        <v>2</v>
      </c>
      <c r="L819" s="35"/>
      <c r="M819" s="35"/>
      <c r="N819" s="35"/>
      <c r="O819" s="35"/>
      <c r="P819" s="35"/>
      <c r="Q819" s="35"/>
      <c r="R819" s="15">
        <f t="shared" si="40"/>
        <v>7.547</v>
      </c>
    </row>
    <row r="820" spans="1:18">
      <c r="A820" s="24">
        <v>1545</v>
      </c>
      <c r="B820" s="24" t="s">
        <v>19</v>
      </c>
      <c r="C820" s="32" t="s">
        <v>21</v>
      </c>
      <c r="D820" s="24" t="s">
        <v>5307</v>
      </c>
      <c r="E820" s="24" t="s">
        <v>1838</v>
      </c>
      <c r="F820" s="33">
        <v>0</v>
      </c>
      <c r="G820" s="33">
        <v>1300</v>
      </c>
      <c r="H820" s="34">
        <v>1.3</v>
      </c>
      <c r="I820" s="35"/>
      <c r="J820" s="35"/>
      <c r="K820" s="35">
        <v>4</v>
      </c>
      <c r="L820" s="35"/>
      <c r="M820" s="35"/>
      <c r="N820" s="35"/>
      <c r="O820" s="35"/>
      <c r="P820" s="35"/>
      <c r="Q820" s="35"/>
      <c r="R820" s="15">
        <f t="shared" si="40"/>
        <v>0.594</v>
      </c>
    </row>
    <row r="821" spans="1:18">
      <c r="A821" s="24">
        <v>1546</v>
      </c>
      <c r="B821" s="24" t="s">
        <v>19</v>
      </c>
      <c r="C821" s="32" t="s">
        <v>21</v>
      </c>
      <c r="D821" s="24" t="s">
        <v>5308</v>
      </c>
      <c r="E821" s="24" t="s">
        <v>5309</v>
      </c>
      <c r="F821" s="33">
        <v>0</v>
      </c>
      <c r="G821" s="33">
        <v>1700</v>
      </c>
      <c r="H821" s="34">
        <v>1.7</v>
      </c>
      <c r="I821" s="35"/>
      <c r="J821" s="35"/>
      <c r="K821" s="35">
        <v>4</v>
      </c>
      <c r="L821" s="35"/>
      <c r="M821" s="35"/>
      <c r="N821" s="35"/>
      <c r="O821" s="35"/>
      <c r="P821" s="35"/>
      <c r="Q821" s="35">
        <v>2</v>
      </c>
      <c r="R821" s="15">
        <f t="shared" si="40"/>
        <v>0.994</v>
      </c>
    </row>
    <row r="822" spans="1:18">
      <c r="A822" s="24">
        <v>1547</v>
      </c>
      <c r="B822" s="24" t="s">
        <v>19</v>
      </c>
      <c r="C822" s="32" t="s">
        <v>21</v>
      </c>
      <c r="D822" s="24" t="s">
        <v>5310</v>
      </c>
      <c r="E822" s="24" t="s">
        <v>5311</v>
      </c>
      <c r="F822" s="33">
        <v>0</v>
      </c>
      <c r="G822" s="33">
        <v>1200</v>
      </c>
      <c r="H822" s="34">
        <v>1.2</v>
      </c>
      <c r="I822" s="35">
        <v>50</v>
      </c>
      <c r="J822" s="35"/>
      <c r="K822" s="35">
        <v>2</v>
      </c>
      <c r="L822" s="35"/>
      <c r="M822" s="35"/>
      <c r="N822" s="35"/>
      <c r="O822" s="35"/>
      <c r="P822" s="35"/>
      <c r="Q822" s="35"/>
      <c r="R822" s="15">
        <f t="shared" si="40"/>
        <v>1.022</v>
      </c>
    </row>
    <row r="823" spans="1:18">
      <c r="A823" s="24">
        <v>1548</v>
      </c>
      <c r="B823" s="24" t="s">
        <v>19</v>
      </c>
      <c r="C823" s="32" t="s">
        <v>21</v>
      </c>
      <c r="D823" s="24" t="s">
        <v>5312</v>
      </c>
      <c r="E823" s="24" t="s">
        <v>5313</v>
      </c>
      <c r="F823" s="33">
        <v>0</v>
      </c>
      <c r="G823" s="33">
        <v>1500</v>
      </c>
      <c r="H823" s="34">
        <v>1.5</v>
      </c>
      <c r="I823" s="35"/>
      <c r="J823" s="35"/>
      <c r="K823" s="35">
        <v>4</v>
      </c>
      <c r="L823" s="35"/>
      <c r="M823" s="35"/>
      <c r="N823" s="35">
        <v>2</v>
      </c>
      <c r="O823" s="35"/>
      <c r="P823" s="35"/>
      <c r="Q823" s="35"/>
      <c r="R823" s="15">
        <f t="shared" si="40"/>
        <v>0.624</v>
      </c>
    </row>
    <row r="824" spans="1:18">
      <c r="A824" s="24">
        <v>1549</v>
      </c>
      <c r="B824" s="24" t="s">
        <v>19</v>
      </c>
      <c r="C824" s="32" t="s">
        <v>21</v>
      </c>
      <c r="D824" s="24" t="s">
        <v>5314</v>
      </c>
      <c r="E824" s="24" t="s">
        <v>5315</v>
      </c>
      <c r="F824" s="33">
        <v>0</v>
      </c>
      <c r="G824" s="33">
        <v>1400</v>
      </c>
      <c r="H824" s="34">
        <v>1.4</v>
      </c>
      <c r="I824" s="35">
        <v>1100</v>
      </c>
      <c r="J824" s="35"/>
      <c r="K824" s="35"/>
      <c r="L824" s="35"/>
      <c r="M824" s="35"/>
      <c r="N824" s="35">
        <v>2</v>
      </c>
      <c r="O824" s="35"/>
      <c r="P824" s="35"/>
      <c r="Q824" s="35"/>
      <c r="R824" s="15">
        <f t="shared" si="40"/>
        <v>15.98</v>
      </c>
    </row>
    <row r="825" spans="1:18">
      <c r="A825" s="24">
        <v>1550</v>
      </c>
      <c r="B825" s="24" t="s">
        <v>19</v>
      </c>
      <c r="C825" s="32" t="s">
        <v>21</v>
      </c>
      <c r="D825" s="24" t="s">
        <v>5316</v>
      </c>
      <c r="E825" s="24" t="s">
        <v>5317</v>
      </c>
      <c r="F825" s="33">
        <v>0</v>
      </c>
      <c r="G825" s="33">
        <v>2200</v>
      </c>
      <c r="H825" s="34">
        <v>2.2</v>
      </c>
      <c r="I825" s="35">
        <v>650</v>
      </c>
      <c r="J825" s="35"/>
      <c r="K825" s="35">
        <v>2</v>
      </c>
      <c r="L825" s="35"/>
      <c r="M825" s="35"/>
      <c r="N825" s="35">
        <v>2</v>
      </c>
      <c r="O825" s="35"/>
      <c r="P825" s="35"/>
      <c r="Q825" s="35"/>
      <c r="R825" s="15">
        <f t="shared" si="40"/>
        <v>9.752</v>
      </c>
    </row>
    <row r="826" spans="1:18">
      <c r="A826" s="24">
        <v>1552</v>
      </c>
      <c r="B826" s="24" t="s">
        <v>19</v>
      </c>
      <c r="C826" s="32" t="s">
        <v>21</v>
      </c>
      <c r="D826" s="24" t="s">
        <v>5318</v>
      </c>
      <c r="E826" s="24" t="s">
        <v>3866</v>
      </c>
      <c r="F826" s="33">
        <v>0</v>
      </c>
      <c r="G826" s="33">
        <v>1400</v>
      </c>
      <c r="H826" s="34">
        <v>1.4</v>
      </c>
      <c r="I826" s="35">
        <v>250</v>
      </c>
      <c r="J826" s="35"/>
      <c r="K826" s="35">
        <v>2</v>
      </c>
      <c r="L826" s="35"/>
      <c r="M826" s="35"/>
      <c r="N826" s="35">
        <v>2</v>
      </c>
      <c r="O826" s="35"/>
      <c r="P826" s="35"/>
      <c r="Q826" s="35"/>
      <c r="R826" s="15">
        <f t="shared" si="40"/>
        <v>3.952</v>
      </c>
    </row>
    <row r="827" spans="1:18">
      <c r="A827" s="24">
        <v>1553</v>
      </c>
      <c r="B827" s="24" t="s">
        <v>19</v>
      </c>
      <c r="C827" s="32" t="s">
        <v>21</v>
      </c>
      <c r="D827" s="24" t="s">
        <v>5318</v>
      </c>
      <c r="E827" s="24" t="s">
        <v>3866</v>
      </c>
      <c r="F827" s="33">
        <v>1300</v>
      </c>
      <c r="G827" s="33">
        <v>2300</v>
      </c>
      <c r="H827" s="34">
        <v>1</v>
      </c>
      <c r="I827" s="35">
        <v>100</v>
      </c>
      <c r="J827" s="35"/>
      <c r="K827" s="35"/>
      <c r="L827" s="35"/>
      <c r="M827" s="35"/>
      <c r="N827" s="35"/>
      <c r="O827" s="35"/>
      <c r="P827" s="35"/>
      <c r="Q827" s="35"/>
      <c r="R827" s="15">
        <f t="shared" si="40"/>
        <v>1.45</v>
      </c>
    </row>
    <row r="828" spans="1:18">
      <c r="A828" s="24">
        <v>1554</v>
      </c>
      <c r="B828" s="24" t="s">
        <v>19</v>
      </c>
      <c r="C828" s="32" t="s">
        <v>21</v>
      </c>
      <c r="D828" s="24" t="s">
        <v>5319</v>
      </c>
      <c r="E828" s="24" t="s">
        <v>5320</v>
      </c>
      <c r="F828" s="33">
        <v>0</v>
      </c>
      <c r="G828" s="33">
        <v>1800</v>
      </c>
      <c r="H828" s="34">
        <v>1.8</v>
      </c>
      <c r="I828" s="35">
        <v>420</v>
      </c>
      <c r="J828" s="35"/>
      <c r="K828" s="35">
        <v>2</v>
      </c>
      <c r="L828" s="35"/>
      <c r="M828" s="35"/>
      <c r="N828" s="35">
        <v>2</v>
      </c>
      <c r="O828" s="35"/>
      <c r="P828" s="35"/>
      <c r="Q828" s="35">
        <v>2</v>
      </c>
      <c r="R828" s="15">
        <f t="shared" si="40"/>
        <v>6.817</v>
      </c>
    </row>
    <row r="829" spans="1:18">
      <c r="A829" s="24">
        <v>1555</v>
      </c>
      <c r="B829" s="24" t="s">
        <v>19</v>
      </c>
      <c r="C829" s="32" t="s">
        <v>21</v>
      </c>
      <c r="D829" s="24" t="s">
        <v>5321</v>
      </c>
      <c r="E829" s="24" t="s">
        <v>455</v>
      </c>
      <c r="F829" s="33">
        <v>0</v>
      </c>
      <c r="G829" s="33">
        <v>1900</v>
      </c>
      <c r="H829" s="34">
        <v>1.9</v>
      </c>
      <c r="I829" s="35"/>
      <c r="J829" s="35"/>
      <c r="K829" s="35">
        <v>2</v>
      </c>
      <c r="L829" s="35"/>
      <c r="M829" s="35"/>
      <c r="N829" s="35"/>
      <c r="O829" s="35"/>
      <c r="P829" s="35"/>
      <c r="Q829" s="35">
        <v>2</v>
      </c>
      <c r="R829" s="15">
        <f t="shared" si="40"/>
        <v>0.697</v>
      </c>
    </row>
    <row r="830" spans="1:18">
      <c r="A830" s="24">
        <v>1556</v>
      </c>
      <c r="B830" s="24" t="s">
        <v>19</v>
      </c>
      <c r="C830" s="32" t="s">
        <v>21</v>
      </c>
      <c r="D830" s="24" t="s">
        <v>5322</v>
      </c>
      <c r="E830" s="24" t="s">
        <v>5323</v>
      </c>
      <c r="F830" s="33">
        <v>500</v>
      </c>
      <c r="G830" s="33">
        <v>2500</v>
      </c>
      <c r="H830" s="34">
        <v>2</v>
      </c>
      <c r="I830" s="35">
        <v>400</v>
      </c>
      <c r="J830" s="35"/>
      <c r="K830" s="35">
        <v>2</v>
      </c>
      <c r="L830" s="35"/>
      <c r="M830" s="35"/>
      <c r="N830" s="35"/>
      <c r="O830" s="35"/>
      <c r="P830" s="35"/>
      <c r="Q830" s="35"/>
      <c r="R830" s="15">
        <f t="shared" si="40"/>
        <v>6.097</v>
      </c>
    </row>
    <row r="831" spans="1:18">
      <c r="A831" s="24">
        <v>1557</v>
      </c>
      <c r="B831" s="24" t="s">
        <v>19</v>
      </c>
      <c r="C831" s="32" t="s">
        <v>21</v>
      </c>
      <c r="D831" s="24" t="s">
        <v>5324</v>
      </c>
      <c r="E831" s="24" t="s">
        <v>5325</v>
      </c>
      <c r="F831" s="33">
        <v>0</v>
      </c>
      <c r="G831" s="33">
        <v>1100</v>
      </c>
      <c r="H831" s="34">
        <v>1.1</v>
      </c>
      <c r="I831" s="35"/>
      <c r="J831" s="35"/>
      <c r="K831" s="35"/>
      <c r="L831" s="35"/>
      <c r="M831" s="35"/>
      <c r="N831" s="35">
        <v>2</v>
      </c>
      <c r="O831" s="35"/>
      <c r="P831" s="35"/>
      <c r="Q831" s="35"/>
      <c r="R831" s="15">
        <f t="shared" si="40"/>
        <v>0.03</v>
      </c>
    </row>
    <row r="832" spans="1:18">
      <c r="A832" s="24">
        <v>1558</v>
      </c>
      <c r="B832" s="24" t="s">
        <v>19</v>
      </c>
      <c r="C832" s="32" t="s">
        <v>21</v>
      </c>
      <c r="D832" s="24" t="s">
        <v>5326</v>
      </c>
      <c r="E832" s="24" t="s">
        <v>5327</v>
      </c>
      <c r="F832" s="33">
        <v>0</v>
      </c>
      <c r="G832" s="33">
        <v>2500</v>
      </c>
      <c r="H832" s="34">
        <v>2.5</v>
      </c>
      <c r="I832" s="35">
        <v>452</v>
      </c>
      <c r="J832" s="35"/>
      <c r="K832" s="35">
        <v>2</v>
      </c>
      <c r="L832" s="35"/>
      <c r="M832" s="35"/>
      <c r="N832" s="35">
        <v>4</v>
      </c>
      <c r="O832" s="35"/>
      <c r="P832" s="35"/>
      <c r="Q832" s="35"/>
      <c r="R832" s="15">
        <f t="shared" si="40"/>
        <v>6.911</v>
      </c>
    </row>
    <row r="833" spans="1:18">
      <c r="A833" s="24">
        <v>1559</v>
      </c>
      <c r="B833" s="24" t="s">
        <v>19</v>
      </c>
      <c r="C833" s="32" t="s">
        <v>21</v>
      </c>
      <c r="D833" s="24" t="s">
        <v>5328</v>
      </c>
      <c r="E833" s="24" t="s">
        <v>5329</v>
      </c>
      <c r="F833" s="33">
        <v>0</v>
      </c>
      <c r="G833" s="33">
        <v>2000</v>
      </c>
      <c r="H833" s="34">
        <v>2</v>
      </c>
      <c r="I833" s="35"/>
      <c r="J833" s="35"/>
      <c r="K833" s="35">
        <v>6</v>
      </c>
      <c r="L833" s="35"/>
      <c r="M833" s="35"/>
      <c r="N833" s="35"/>
      <c r="O833" s="35"/>
      <c r="P833" s="35"/>
      <c r="Q833" s="35"/>
      <c r="R833" s="15">
        <f t="shared" si="40"/>
        <v>0.891</v>
      </c>
    </row>
    <row r="834" spans="1:18">
      <c r="A834" s="24">
        <v>1560</v>
      </c>
      <c r="B834" s="24" t="s">
        <v>19</v>
      </c>
      <c r="C834" s="32" t="s">
        <v>21</v>
      </c>
      <c r="D834" s="24" t="s">
        <v>5330</v>
      </c>
      <c r="E834" s="24" t="s">
        <v>5331</v>
      </c>
      <c r="F834" s="33">
        <v>0</v>
      </c>
      <c r="G834" s="33">
        <v>600</v>
      </c>
      <c r="H834" s="34">
        <v>0.6</v>
      </c>
      <c r="I834" s="35"/>
      <c r="J834" s="35"/>
      <c r="K834" s="35">
        <v>2</v>
      </c>
      <c r="L834" s="35"/>
      <c r="M834" s="35"/>
      <c r="N834" s="35"/>
      <c r="O834" s="35"/>
      <c r="P834" s="35"/>
      <c r="Q834" s="35">
        <v>2</v>
      </c>
      <c r="R834" s="15">
        <f t="shared" si="40"/>
        <v>0.697</v>
      </c>
    </row>
    <row r="835" spans="1:18">
      <c r="A835" s="24">
        <v>1561</v>
      </c>
      <c r="B835" s="24" t="s">
        <v>19</v>
      </c>
      <c r="C835" s="32" t="s">
        <v>21</v>
      </c>
      <c r="D835" s="24" t="s">
        <v>5330</v>
      </c>
      <c r="E835" s="24" t="s">
        <v>5331</v>
      </c>
      <c r="F835" s="33">
        <v>600</v>
      </c>
      <c r="G835" s="33">
        <v>1100</v>
      </c>
      <c r="H835" s="34">
        <v>0.5</v>
      </c>
      <c r="I835" s="35">
        <v>100</v>
      </c>
      <c r="J835" s="35"/>
      <c r="K835" s="35">
        <v>4</v>
      </c>
      <c r="L835" s="35"/>
      <c r="M835" s="35"/>
      <c r="N835" s="35"/>
      <c r="O835" s="35"/>
      <c r="P835" s="35"/>
      <c r="Q835" s="35"/>
      <c r="R835" s="15">
        <f t="shared" si="40"/>
        <v>2.044</v>
      </c>
    </row>
    <row r="836" spans="1:18">
      <c r="A836" s="24">
        <v>1562</v>
      </c>
      <c r="B836" s="24" t="s">
        <v>19</v>
      </c>
      <c r="C836" s="32" t="s">
        <v>21</v>
      </c>
      <c r="D836" s="24" t="s">
        <v>5330</v>
      </c>
      <c r="E836" s="24" t="s">
        <v>5331</v>
      </c>
      <c r="F836" s="33">
        <v>1100</v>
      </c>
      <c r="G836" s="33">
        <v>2000</v>
      </c>
      <c r="H836" s="34">
        <v>0.9</v>
      </c>
      <c r="I836" s="35"/>
      <c r="J836" s="35"/>
      <c r="K836" s="35">
        <v>2</v>
      </c>
      <c r="L836" s="35"/>
      <c r="M836" s="35"/>
      <c r="N836" s="35"/>
      <c r="O836" s="35"/>
      <c r="P836" s="35">
        <v>1</v>
      </c>
      <c r="Q836" s="35"/>
      <c r="R836" s="15">
        <f t="shared" si="40"/>
        <v>0.457</v>
      </c>
    </row>
    <row r="837" spans="1:18">
      <c r="A837" s="24">
        <v>1563</v>
      </c>
      <c r="B837" s="24" t="s">
        <v>19</v>
      </c>
      <c r="C837" s="32" t="s">
        <v>21</v>
      </c>
      <c r="D837" s="24" t="s">
        <v>5332</v>
      </c>
      <c r="E837" s="24" t="s">
        <v>5333</v>
      </c>
      <c r="F837" s="33">
        <v>0</v>
      </c>
      <c r="G837" s="33">
        <v>4500</v>
      </c>
      <c r="H837" s="34">
        <v>4.5</v>
      </c>
      <c r="I837" s="35"/>
      <c r="J837" s="35"/>
      <c r="K837" s="35">
        <v>2</v>
      </c>
      <c r="L837" s="35"/>
      <c r="M837" s="35"/>
      <c r="N837" s="35">
        <v>2</v>
      </c>
      <c r="O837" s="35"/>
      <c r="P837" s="35"/>
      <c r="Q837" s="35"/>
      <c r="R837" s="15">
        <f t="shared" si="40"/>
        <v>0.327</v>
      </c>
    </row>
    <row r="838" spans="1:18">
      <c r="A838" s="24">
        <v>1564</v>
      </c>
      <c r="B838" s="24" t="s">
        <v>19</v>
      </c>
      <c r="C838" s="32" t="s">
        <v>21</v>
      </c>
      <c r="D838" s="24" t="s">
        <v>5334</v>
      </c>
      <c r="E838" s="24" t="s">
        <v>5335</v>
      </c>
      <c r="F838" s="33">
        <v>0</v>
      </c>
      <c r="G838" s="33">
        <v>1800</v>
      </c>
      <c r="H838" s="34">
        <v>1.8</v>
      </c>
      <c r="I838" s="35"/>
      <c r="J838" s="35"/>
      <c r="K838" s="35">
        <v>6</v>
      </c>
      <c r="L838" s="35"/>
      <c r="M838" s="35"/>
      <c r="N838" s="35">
        <v>2</v>
      </c>
      <c r="O838" s="35"/>
      <c r="P838" s="35">
        <v>1</v>
      </c>
      <c r="Q838" s="35"/>
      <c r="R838" s="15">
        <f t="shared" ref="R838" si="41">J838*0.4461+K838*0.1485+L838*0.15*0.004+I838*0.0145+M838*0.145+N838*0.015+O838*0.01+P838*0.16+Q838*0.2</f>
        <v>1.081</v>
      </c>
    </row>
    <row r="839" spans="1:18">
      <c r="A839" s="24">
        <v>1565</v>
      </c>
      <c r="B839" s="24" t="s">
        <v>19</v>
      </c>
      <c r="C839" s="32" t="s">
        <v>21</v>
      </c>
      <c r="D839" s="24" t="s">
        <v>5336</v>
      </c>
      <c r="E839" s="24" t="s">
        <v>1622</v>
      </c>
      <c r="F839" s="33">
        <v>0</v>
      </c>
      <c r="G839" s="33">
        <v>2400</v>
      </c>
      <c r="H839" s="34">
        <v>2.4</v>
      </c>
      <c r="I839" s="35">
        <v>200</v>
      </c>
      <c r="J839" s="35"/>
      <c r="K839" s="35">
        <v>3</v>
      </c>
      <c r="L839" s="35"/>
      <c r="M839" s="35"/>
      <c r="N839" s="35">
        <v>2</v>
      </c>
      <c r="O839" s="35"/>
      <c r="P839" s="35"/>
      <c r="Q839" s="35">
        <v>2</v>
      </c>
      <c r="R839" s="15">
        <f t="shared" ref="R839:R870" si="42">J839*0.4461+K839*0.1485+L839*0.15*0.004+I839*0.0145+M839*0.145+N839*0.015+O839*0.01+P839*0.16+Q839*0.2</f>
        <v>3.7755</v>
      </c>
    </row>
    <row r="840" spans="1:18">
      <c r="A840" s="24">
        <v>1567</v>
      </c>
      <c r="B840" s="24" t="s">
        <v>19</v>
      </c>
      <c r="C840" s="32" t="s">
        <v>21</v>
      </c>
      <c r="D840" s="24" t="s">
        <v>5336</v>
      </c>
      <c r="E840" s="24" t="s">
        <v>1622</v>
      </c>
      <c r="F840" s="33">
        <v>3200</v>
      </c>
      <c r="G840" s="33">
        <v>9000</v>
      </c>
      <c r="H840" s="34">
        <v>5.8</v>
      </c>
      <c r="I840" s="35"/>
      <c r="J840" s="35"/>
      <c r="K840" s="35">
        <v>6</v>
      </c>
      <c r="L840" s="35"/>
      <c r="M840" s="35"/>
      <c r="N840" s="35"/>
      <c r="O840" s="35"/>
      <c r="P840" s="35"/>
      <c r="Q840" s="35"/>
      <c r="R840" s="15">
        <f t="shared" si="42"/>
        <v>0.891</v>
      </c>
    </row>
    <row r="841" spans="1:18">
      <c r="A841" s="24">
        <v>1568</v>
      </c>
      <c r="B841" s="24" t="s">
        <v>19</v>
      </c>
      <c r="C841" s="32" t="s">
        <v>21</v>
      </c>
      <c r="D841" s="24" t="s">
        <v>5337</v>
      </c>
      <c r="E841" s="24" t="s">
        <v>5338</v>
      </c>
      <c r="F841" s="33">
        <v>0</v>
      </c>
      <c r="G841" s="33">
        <v>2900</v>
      </c>
      <c r="H841" s="34">
        <v>2.9</v>
      </c>
      <c r="I841" s="35">
        <v>1700</v>
      </c>
      <c r="J841" s="35"/>
      <c r="K841" s="35">
        <v>3</v>
      </c>
      <c r="L841" s="35"/>
      <c r="M841" s="35"/>
      <c r="N841" s="35"/>
      <c r="O841" s="35"/>
      <c r="P841" s="35">
        <v>1</v>
      </c>
      <c r="Q841" s="35">
        <v>2</v>
      </c>
      <c r="R841" s="15">
        <f t="shared" si="42"/>
        <v>25.6555</v>
      </c>
    </row>
    <row r="842" spans="1:18">
      <c r="A842" s="24">
        <v>1569</v>
      </c>
      <c r="B842" s="24" t="s">
        <v>19</v>
      </c>
      <c r="C842" s="32" t="s">
        <v>21</v>
      </c>
      <c r="D842" s="24" t="s">
        <v>5337</v>
      </c>
      <c r="E842" s="24" t="s">
        <v>5338</v>
      </c>
      <c r="F842" s="33">
        <v>3000</v>
      </c>
      <c r="G842" s="33">
        <v>5500</v>
      </c>
      <c r="H842" s="34">
        <v>2.5</v>
      </c>
      <c r="I842" s="35">
        <v>948</v>
      </c>
      <c r="J842" s="35"/>
      <c r="K842" s="35"/>
      <c r="L842" s="35"/>
      <c r="M842" s="35"/>
      <c r="N842" s="35"/>
      <c r="O842" s="35"/>
      <c r="P842" s="35"/>
      <c r="Q842" s="35"/>
      <c r="R842" s="15">
        <f t="shared" si="42"/>
        <v>13.746</v>
      </c>
    </row>
    <row r="843" spans="1:18">
      <c r="A843" s="24">
        <v>1570</v>
      </c>
      <c r="B843" s="24" t="s">
        <v>19</v>
      </c>
      <c r="C843" s="32" t="s">
        <v>21</v>
      </c>
      <c r="D843" s="24" t="s">
        <v>5339</v>
      </c>
      <c r="E843" s="24" t="s">
        <v>5340</v>
      </c>
      <c r="F843" s="33">
        <v>0</v>
      </c>
      <c r="G843" s="33">
        <v>1800</v>
      </c>
      <c r="H843" s="34">
        <v>1.8</v>
      </c>
      <c r="I843" s="35">
        <v>1200</v>
      </c>
      <c r="J843" s="35"/>
      <c r="K843" s="35">
        <v>4</v>
      </c>
      <c r="L843" s="35"/>
      <c r="M843" s="35"/>
      <c r="N843" s="35"/>
      <c r="O843" s="35"/>
      <c r="P843" s="35"/>
      <c r="Q843" s="35"/>
      <c r="R843" s="15">
        <f t="shared" si="42"/>
        <v>17.994</v>
      </c>
    </row>
    <row r="844" spans="1:18">
      <c r="A844" s="24">
        <v>1571</v>
      </c>
      <c r="B844" s="24" t="s">
        <v>19</v>
      </c>
      <c r="C844" s="32" t="s">
        <v>21</v>
      </c>
      <c r="D844" s="24" t="s">
        <v>5341</v>
      </c>
      <c r="E844" s="24" t="s">
        <v>5342</v>
      </c>
      <c r="F844" s="33">
        <v>0</v>
      </c>
      <c r="G844" s="33">
        <v>1000</v>
      </c>
      <c r="H844" s="34">
        <v>1</v>
      </c>
      <c r="I844" s="35">
        <v>660</v>
      </c>
      <c r="J844" s="35"/>
      <c r="K844" s="35">
        <v>2</v>
      </c>
      <c r="L844" s="35"/>
      <c r="M844" s="35"/>
      <c r="N844" s="35">
        <v>2</v>
      </c>
      <c r="O844" s="35"/>
      <c r="P844" s="35"/>
      <c r="Q844" s="35"/>
      <c r="R844" s="15">
        <f t="shared" si="42"/>
        <v>9.897</v>
      </c>
    </row>
    <row r="845" spans="1:18">
      <c r="A845" s="24">
        <v>1572</v>
      </c>
      <c r="B845" s="24" t="s">
        <v>19</v>
      </c>
      <c r="C845" s="32" t="s">
        <v>21</v>
      </c>
      <c r="D845" s="24" t="s">
        <v>5343</v>
      </c>
      <c r="E845" s="24" t="s">
        <v>5344</v>
      </c>
      <c r="F845" s="33">
        <v>0</v>
      </c>
      <c r="G845" s="33">
        <v>1400</v>
      </c>
      <c r="H845" s="34">
        <v>1.4</v>
      </c>
      <c r="I845" s="35"/>
      <c r="J845" s="35"/>
      <c r="K845" s="35">
        <v>2</v>
      </c>
      <c r="L845" s="35"/>
      <c r="M845" s="35"/>
      <c r="N845" s="35">
        <v>2</v>
      </c>
      <c r="O845" s="35"/>
      <c r="P845" s="35"/>
      <c r="Q845" s="35"/>
      <c r="R845" s="15">
        <f t="shared" si="42"/>
        <v>0.327</v>
      </c>
    </row>
    <row r="846" spans="1:18">
      <c r="A846" s="24">
        <v>1573</v>
      </c>
      <c r="B846" s="24" t="s">
        <v>19</v>
      </c>
      <c r="C846" s="32" t="s">
        <v>21</v>
      </c>
      <c r="D846" s="24" t="s">
        <v>5345</v>
      </c>
      <c r="E846" s="24" t="s">
        <v>5346</v>
      </c>
      <c r="F846" s="33">
        <v>0</v>
      </c>
      <c r="G846" s="33">
        <v>900</v>
      </c>
      <c r="H846" s="34">
        <v>0.9</v>
      </c>
      <c r="I846" s="35">
        <v>100</v>
      </c>
      <c r="J846" s="35"/>
      <c r="K846" s="35"/>
      <c r="L846" s="35"/>
      <c r="M846" s="35"/>
      <c r="N846" s="35">
        <v>2</v>
      </c>
      <c r="O846" s="35"/>
      <c r="P846" s="35"/>
      <c r="Q846" s="35"/>
      <c r="R846" s="15">
        <f t="shared" si="42"/>
        <v>1.48</v>
      </c>
    </row>
    <row r="847" spans="1:18">
      <c r="A847" s="24">
        <v>1574</v>
      </c>
      <c r="B847" s="24" t="s">
        <v>19</v>
      </c>
      <c r="C847" s="32" t="s">
        <v>21</v>
      </c>
      <c r="D847" s="24" t="s">
        <v>5347</v>
      </c>
      <c r="E847" s="24" t="s">
        <v>5348</v>
      </c>
      <c r="F847" s="33">
        <v>0</v>
      </c>
      <c r="G847" s="33">
        <v>1700</v>
      </c>
      <c r="H847" s="34">
        <v>1.7</v>
      </c>
      <c r="I847" s="35">
        <v>648</v>
      </c>
      <c r="J847" s="35"/>
      <c r="K847" s="35"/>
      <c r="L847" s="35"/>
      <c r="M847" s="35"/>
      <c r="N847" s="35"/>
      <c r="O847" s="35"/>
      <c r="P847" s="35">
        <v>1</v>
      </c>
      <c r="Q847" s="35"/>
      <c r="R847" s="15">
        <f t="shared" si="42"/>
        <v>9.556</v>
      </c>
    </row>
    <row r="848" spans="1:18">
      <c r="A848" s="24">
        <v>1575</v>
      </c>
      <c r="B848" s="24" t="s">
        <v>19</v>
      </c>
      <c r="C848" s="32" t="s">
        <v>21</v>
      </c>
      <c r="D848" s="24" t="s">
        <v>5349</v>
      </c>
      <c r="E848" s="24" t="s">
        <v>5350</v>
      </c>
      <c r="F848" s="33">
        <v>0</v>
      </c>
      <c r="G848" s="33">
        <v>2900</v>
      </c>
      <c r="H848" s="34">
        <v>2.9</v>
      </c>
      <c r="I848" s="35">
        <v>1200</v>
      </c>
      <c r="J848" s="35"/>
      <c r="K848" s="35"/>
      <c r="L848" s="35"/>
      <c r="M848" s="35"/>
      <c r="N848" s="35"/>
      <c r="O848" s="35"/>
      <c r="P848" s="35"/>
      <c r="Q848" s="35"/>
      <c r="R848" s="15">
        <f t="shared" si="42"/>
        <v>17.4</v>
      </c>
    </row>
    <row r="849" spans="1:18">
      <c r="A849" s="24">
        <v>1577</v>
      </c>
      <c r="B849" s="24" t="s">
        <v>19</v>
      </c>
      <c r="C849" s="32" t="s">
        <v>21</v>
      </c>
      <c r="D849" s="24" t="s">
        <v>5351</v>
      </c>
      <c r="E849" s="24" t="s">
        <v>5352</v>
      </c>
      <c r="F849" s="33">
        <v>0</v>
      </c>
      <c r="G849" s="33">
        <v>1800</v>
      </c>
      <c r="H849" s="34">
        <v>1.8</v>
      </c>
      <c r="I849" s="35"/>
      <c r="J849" s="35"/>
      <c r="K849" s="35"/>
      <c r="L849" s="35"/>
      <c r="M849" s="35"/>
      <c r="N849" s="35">
        <v>2</v>
      </c>
      <c r="O849" s="35"/>
      <c r="P849" s="35"/>
      <c r="Q849" s="35"/>
      <c r="R849" s="15">
        <f t="shared" si="42"/>
        <v>0.03</v>
      </c>
    </row>
    <row r="850" spans="1:18">
      <c r="A850" s="24">
        <v>1578</v>
      </c>
      <c r="B850" s="24" t="s">
        <v>19</v>
      </c>
      <c r="C850" s="32" t="s">
        <v>21</v>
      </c>
      <c r="D850" s="24" t="s">
        <v>5353</v>
      </c>
      <c r="E850" s="24" t="s">
        <v>5354</v>
      </c>
      <c r="F850" s="33">
        <v>0</v>
      </c>
      <c r="G850" s="33">
        <v>2200</v>
      </c>
      <c r="H850" s="34">
        <v>2.2</v>
      </c>
      <c r="I850" s="35"/>
      <c r="J850" s="35"/>
      <c r="K850" s="35"/>
      <c r="L850" s="35"/>
      <c r="M850" s="35"/>
      <c r="N850" s="35">
        <v>2</v>
      </c>
      <c r="O850" s="35"/>
      <c r="P850" s="35"/>
      <c r="Q850" s="35"/>
      <c r="R850" s="15">
        <f t="shared" si="42"/>
        <v>0.03</v>
      </c>
    </row>
    <row r="851" spans="1:18">
      <c r="A851" s="24">
        <v>1579</v>
      </c>
      <c r="B851" s="24" t="s">
        <v>19</v>
      </c>
      <c r="C851" s="32" t="s">
        <v>21</v>
      </c>
      <c r="D851" s="24" t="s">
        <v>5355</v>
      </c>
      <c r="E851" s="24" t="s">
        <v>5356</v>
      </c>
      <c r="F851" s="33">
        <v>0</v>
      </c>
      <c r="G851" s="33">
        <v>2400</v>
      </c>
      <c r="H851" s="34">
        <v>2.4</v>
      </c>
      <c r="I851" s="35"/>
      <c r="J851" s="35"/>
      <c r="K851" s="35"/>
      <c r="L851" s="35"/>
      <c r="M851" s="35"/>
      <c r="N851" s="35">
        <v>2</v>
      </c>
      <c r="O851" s="35"/>
      <c r="P851" s="35"/>
      <c r="Q851" s="35"/>
      <c r="R851" s="15">
        <f t="shared" si="42"/>
        <v>0.03</v>
      </c>
    </row>
    <row r="852" spans="1:18">
      <c r="A852" s="24">
        <v>1580</v>
      </c>
      <c r="B852" s="24" t="s">
        <v>19</v>
      </c>
      <c r="C852" s="32" t="s">
        <v>21</v>
      </c>
      <c r="D852" s="24" t="s">
        <v>5357</v>
      </c>
      <c r="E852" s="24" t="s">
        <v>5358</v>
      </c>
      <c r="F852" s="33">
        <v>0</v>
      </c>
      <c r="G852" s="33">
        <v>1300</v>
      </c>
      <c r="H852" s="34">
        <v>1.3</v>
      </c>
      <c r="I852" s="35">
        <v>700</v>
      </c>
      <c r="J852" s="35"/>
      <c r="K852" s="35"/>
      <c r="L852" s="35"/>
      <c r="M852" s="35"/>
      <c r="N852" s="35"/>
      <c r="O852" s="35"/>
      <c r="P852" s="35"/>
      <c r="Q852" s="35"/>
      <c r="R852" s="15">
        <f t="shared" si="42"/>
        <v>10.15</v>
      </c>
    </row>
    <row r="853" spans="1:18">
      <c r="A853" s="24">
        <v>1581</v>
      </c>
      <c r="B853" s="24" t="s">
        <v>19</v>
      </c>
      <c r="C853" s="32" t="s">
        <v>21</v>
      </c>
      <c r="D853" s="24" t="s">
        <v>5359</v>
      </c>
      <c r="E853" s="24" t="s">
        <v>5360</v>
      </c>
      <c r="F853" s="33">
        <v>0</v>
      </c>
      <c r="G853" s="33">
        <v>1500</v>
      </c>
      <c r="H853" s="34">
        <v>1.5</v>
      </c>
      <c r="I853" s="35">
        <v>660</v>
      </c>
      <c r="J853" s="35"/>
      <c r="K853" s="35"/>
      <c r="L853" s="35"/>
      <c r="M853" s="35"/>
      <c r="N853" s="35"/>
      <c r="O853" s="35"/>
      <c r="P853" s="35"/>
      <c r="Q853" s="35"/>
      <c r="R853" s="15">
        <f t="shared" si="42"/>
        <v>9.57</v>
      </c>
    </row>
    <row r="854" spans="1:18">
      <c r="A854" s="24">
        <v>1583</v>
      </c>
      <c r="B854" s="24" t="s">
        <v>19</v>
      </c>
      <c r="C854" s="32" t="s">
        <v>21</v>
      </c>
      <c r="D854" s="24" t="s">
        <v>5361</v>
      </c>
      <c r="E854" s="24" t="s">
        <v>5362</v>
      </c>
      <c r="F854" s="33">
        <v>0</v>
      </c>
      <c r="G854" s="33">
        <v>2500</v>
      </c>
      <c r="H854" s="34">
        <v>2.5</v>
      </c>
      <c r="I854" s="35"/>
      <c r="J854" s="35"/>
      <c r="K854" s="35">
        <v>2</v>
      </c>
      <c r="L854" s="35"/>
      <c r="M854" s="35"/>
      <c r="N854" s="35"/>
      <c r="O854" s="35"/>
      <c r="P854" s="35"/>
      <c r="Q854" s="35"/>
      <c r="R854" s="15">
        <f t="shared" si="42"/>
        <v>0.297</v>
      </c>
    </row>
    <row r="855" spans="1:18">
      <c r="A855" s="24">
        <v>1584</v>
      </c>
      <c r="B855" s="24" t="s">
        <v>19</v>
      </c>
      <c r="C855" s="32" t="s">
        <v>21</v>
      </c>
      <c r="D855" s="24" t="s">
        <v>5361</v>
      </c>
      <c r="E855" s="24" t="s">
        <v>5362</v>
      </c>
      <c r="F855" s="33">
        <v>2500</v>
      </c>
      <c r="G855" s="33">
        <v>4300</v>
      </c>
      <c r="H855" s="34">
        <v>1.8</v>
      </c>
      <c r="I855" s="35">
        <v>260</v>
      </c>
      <c r="J855" s="35"/>
      <c r="K855" s="35">
        <v>2</v>
      </c>
      <c r="L855" s="35"/>
      <c r="M855" s="35"/>
      <c r="N855" s="35"/>
      <c r="O855" s="35"/>
      <c r="P855" s="35">
        <v>1</v>
      </c>
      <c r="Q855" s="35"/>
      <c r="R855" s="15">
        <f t="shared" si="42"/>
        <v>4.227</v>
      </c>
    </row>
    <row r="856" spans="1:18">
      <c r="A856" s="24">
        <v>1585</v>
      </c>
      <c r="B856" s="24" t="s">
        <v>19</v>
      </c>
      <c r="C856" s="32" t="s">
        <v>21</v>
      </c>
      <c r="D856" s="24" t="s">
        <v>5363</v>
      </c>
      <c r="E856" s="24" t="s">
        <v>249</v>
      </c>
      <c r="F856" s="33">
        <v>0</v>
      </c>
      <c r="G856" s="33">
        <v>1100</v>
      </c>
      <c r="H856" s="34">
        <v>1.1</v>
      </c>
      <c r="I856" s="35">
        <v>332</v>
      </c>
      <c r="J856" s="35"/>
      <c r="K856" s="35">
        <v>4</v>
      </c>
      <c r="L856" s="35"/>
      <c r="M856" s="35"/>
      <c r="N856" s="35">
        <v>2</v>
      </c>
      <c r="O856" s="35"/>
      <c r="P856" s="35"/>
      <c r="Q856" s="35"/>
      <c r="R856" s="15">
        <f t="shared" si="42"/>
        <v>5.438</v>
      </c>
    </row>
    <row r="857" spans="1:18">
      <c r="A857" s="24">
        <v>1586</v>
      </c>
      <c r="B857" s="24" t="s">
        <v>19</v>
      </c>
      <c r="C857" s="32" t="s">
        <v>21</v>
      </c>
      <c r="D857" s="24" t="s">
        <v>5364</v>
      </c>
      <c r="E857" s="24" t="s">
        <v>5365</v>
      </c>
      <c r="F857" s="33">
        <v>0</v>
      </c>
      <c r="G857" s="33">
        <v>1500</v>
      </c>
      <c r="H857" s="34">
        <v>1.5</v>
      </c>
      <c r="I857" s="35">
        <v>400</v>
      </c>
      <c r="J857" s="35"/>
      <c r="K857" s="35">
        <v>2</v>
      </c>
      <c r="L857" s="35"/>
      <c r="M857" s="35"/>
      <c r="N857" s="35">
        <v>2</v>
      </c>
      <c r="O857" s="35"/>
      <c r="P857" s="35">
        <v>1</v>
      </c>
      <c r="Q857" s="35"/>
      <c r="R857" s="15">
        <f t="shared" si="42"/>
        <v>6.287</v>
      </c>
    </row>
    <row r="858" spans="1:18">
      <c r="A858" s="24">
        <v>1587</v>
      </c>
      <c r="B858" s="24" t="s">
        <v>19</v>
      </c>
      <c r="C858" s="32" t="s">
        <v>21</v>
      </c>
      <c r="D858" s="24" t="s">
        <v>5364</v>
      </c>
      <c r="E858" s="24" t="s">
        <v>5365</v>
      </c>
      <c r="F858" s="33">
        <v>1500</v>
      </c>
      <c r="G858" s="33">
        <v>2000</v>
      </c>
      <c r="H858" s="34">
        <v>0.5</v>
      </c>
      <c r="I858" s="35">
        <v>80</v>
      </c>
      <c r="J858" s="35"/>
      <c r="K858" s="35"/>
      <c r="L858" s="35"/>
      <c r="M858" s="35"/>
      <c r="N858" s="35"/>
      <c r="O858" s="35"/>
      <c r="P858" s="35"/>
      <c r="Q858" s="35"/>
      <c r="R858" s="15">
        <f t="shared" si="42"/>
        <v>1.16</v>
      </c>
    </row>
    <row r="859" spans="1:18">
      <c r="A859" s="24">
        <v>1588</v>
      </c>
      <c r="B859" s="24" t="s">
        <v>19</v>
      </c>
      <c r="C859" s="32" t="s">
        <v>21</v>
      </c>
      <c r="D859" s="24" t="s">
        <v>5366</v>
      </c>
      <c r="E859" s="24" t="s">
        <v>5367</v>
      </c>
      <c r="F859" s="33">
        <v>0</v>
      </c>
      <c r="G859" s="33">
        <v>1400</v>
      </c>
      <c r="H859" s="34">
        <v>1.4</v>
      </c>
      <c r="I859" s="35">
        <v>400</v>
      </c>
      <c r="J859" s="35"/>
      <c r="K859" s="35"/>
      <c r="L859" s="35"/>
      <c r="M859" s="35"/>
      <c r="N859" s="35"/>
      <c r="O859" s="35"/>
      <c r="P859" s="35"/>
      <c r="Q859" s="35"/>
      <c r="R859" s="15">
        <f t="shared" si="42"/>
        <v>5.8</v>
      </c>
    </row>
    <row r="860" spans="1:18">
      <c r="A860" s="24">
        <v>1589</v>
      </c>
      <c r="B860" s="24" t="s">
        <v>19</v>
      </c>
      <c r="C860" s="32" t="s">
        <v>21</v>
      </c>
      <c r="D860" s="24" t="s">
        <v>5366</v>
      </c>
      <c r="E860" s="24" t="s">
        <v>5367</v>
      </c>
      <c r="F860" s="33">
        <v>1400</v>
      </c>
      <c r="G860" s="33">
        <v>2700</v>
      </c>
      <c r="H860" s="34">
        <v>1.3</v>
      </c>
      <c r="I860" s="35">
        <v>320</v>
      </c>
      <c r="J860" s="35"/>
      <c r="K860" s="35"/>
      <c r="L860" s="35"/>
      <c r="M860" s="35"/>
      <c r="N860" s="35"/>
      <c r="O860" s="35"/>
      <c r="P860" s="35"/>
      <c r="Q860" s="35"/>
      <c r="R860" s="15">
        <f t="shared" si="42"/>
        <v>4.64</v>
      </c>
    </row>
    <row r="861" spans="1:18">
      <c r="A861" s="24">
        <v>1590</v>
      </c>
      <c r="B861" s="24" t="s">
        <v>19</v>
      </c>
      <c r="C861" s="32" t="s">
        <v>21</v>
      </c>
      <c r="D861" s="24" t="s">
        <v>5210</v>
      </c>
      <c r="E861" s="24" t="s">
        <v>5211</v>
      </c>
      <c r="F861" s="33">
        <v>0</v>
      </c>
      <c r="G861" s="33">
        <v>800</v>
      </c>
      <c r="H861" s="34">
        <v>0.8</v>
      </c>
      <c r="I861" s="35">
        <v>492</v>
      </c>
      <c r="J861" s="35"/>
      <c r="K861" s="35"/>
      <c r="L861" s="35"/>
      <c r="M861" s="35"/>
      <c r="N861" s="35"/>
      <c r="O861" s="35"/>
      <c r="P861" s="35"/>
      <c r="Q861" s="35"/>
      <c r="R861" s="15">
        <f t="shared" si="42"/>
        <v>7.134</v>
      </c>
    </row>
    <row r="862" spans="1:18">
      <c r="A862" s="24">
        <v>1591</v>
      </c>
      <c r="B862" s="24" t="s">
        <v>19</v>
      </c>
      <c r="C862" s="32" t="s">
        <v>21</v>
      </c>
      <c r="D862" s="24" t="s">
        <v>5368</v>
      </c>
      <c r="E862" s="24" t="s">
        <v>4433</v>
      </c>
      <c r="F862" s="33">
        <v>0</v>
      </c>
      <c r="G862" s="33">
        <v>1500</v>
      </c>
      <c r="H862" s="34">
        <v>1.5</v>
      </c>
      <c r="I862" s="35">
        <v>432</v>
      </c>
      <c r="J862" s="35"/>
      <c r="K862" s="35"/>
      <c r="L862" s="35"/>
      <c r="M862" s="35"/>
      <c r="N862" s="35">
        <v>2</v>
      </c>
      <c r="O862" s="35"/>
      <c r="P862" s="35"/>
      <c r="Q862" s="35"/>
      <c r="R862" s="15">
        <f t="shared" si="42"/>
        <v>6.294</v>
      </c>
    </row>
    <row r="863" spans="1:18">
      <c r="A863" s="24">
        <v>1592</v>
      </c>
      <c r="B863" s="24" t="s">
        <v>19</v>
      </c>
      <c r="C863" s="32" t="s">
        <v>21</v>
      </c>
      <c r="D863" s="24" t="s">
        <v>5369</v>
      </c>
      <c r="E863" s="24" t="s">
        <v>5370</v>
      </c>
      <c r="F863" s="33">
        <v>0</v>
      </c>
      <c r="G863" s="33">
        <v>3700</v>
      </c>
      <c r="H863" s="34">
        <v>3.7</v>
      </c>
      <c r="I863" s="35"/>
      <c r="J863" s="35"/>
      <c r="K863" s="35">
        <v>2</v>
      </c>
      <c r="L863" s="35"/>
      <c r="M863" s="35"/>
      <c r="N863" s="35">
        <v>2</v>
      </c>
      <c r="O863" s="35"/>
      <c r="P863" s="35">
        <v>1</v>
      </c>
      <c r="Q863" s="35"/>
      <c r="R863" s="15">
        <f t="shared" si="42"/>
        <v>0.487</v>
      </c>
    </row>
    <row r="864" spans="1:18">
      <c r="A864" s="24">
        <v>1593</v>
      </c>
      <c r="B864" s="24" t="s">
        <v>19</v>
      </c>
      <c r="C864" s="32" t="s">
        <v>21</v>
      </c>
      <c r="D864" s="24" t="s">
        <v>5371</v>
      </c>
      <c r="E864" s="24" t="s">
        <v>5372</v>
      </c>
      <c r="F864" s="33">
        <v>0</v>
      </c>
      <c r="G864" s="33">
        <v>2400</v>
      </c>
      <c r="H864" s="34">
        <v>2.4</v>
      </c>
      <c r="I864" s="35"/>
      <c r="J864" s="35"/>
      <c r="K864" s="35">
        <v>4</v>
      </c>
      <c r="L864" s="35"/>
      <c r="M864" s="35"/>
      <c r="N864" s="35">
        <v>2</v>
      </c>
      <c r="O864" s="35"/>
      <c r="P864" s="35"/>
      <c r="Q864" s="35"/>
      <c r="R864" s="15">
        <f t="shared" si="42"/>
        <v>0.624</v>
      </c>
    </row>
    <row r="865" spans="1:18">
      <c r="A865" s="24">
        <v>1594</v>
      </c>
      <c r="B865" s="24" t="s">
        <v>19</v>
      </c>
      <c r="C865" s="32" t="s">
        <v>21</v>
      </c>
      <c r="D865" s="24" t="s">
        <v>5373</v>
      </c>
      <c r="E865" s="24" t="s">
        <v>5374</v>
      </c>
      <c r="F865" s="33">
        <v>0</v>
      </c>
      <c r="G865" s="33">
        <v>1600</v>
      </c>
      <c r="H865" s="34">
        <v>1.6</v>
      </c>
      <c r="I865" s="35"/>
      <c r="J865" s="35"/>
      <c r="K865" s="35">
        <v>2</v>
      </c>
      <c r="L865" s="35"/>
      <c r="M865" s="35"/>
      <c r="N865" s="35">
        <v>2</v>
      </c>
      <c r="O865" s="35"/>
      <c r="P865" s="35"/>
      <c r="Q865" s="35"/>
      <c r="R865" s="15">
        <f t="shared" si="42"/>
        <v>0.327</v>
      </c>
    </row>
    <row r="866" spans="1:18">
      <c r="A866" s="24">
        <v>1595</v>
      </c>
      <c r="B866" s="24" t="s">
        <v>19</v>
      </c>
      <c r="C866" s="32" t="s">
        <v>21</v>
      </c>
      <c r="D866" s="24" t="s">
        <v>5375</v>
      </c>
      <c r="E866" s="24" t="s">
        <v>5376</v>
      </c>
      <c r="F866" s="33">
        <v>0</v>
      </c>
      <c r="G866" s="33">
        <v>1300</v>
      </c>
      <c r="H866" s="34">
        <v>1.3</v>
      </c>
      <c r="I866" s="35">
        <v>560</v>
      </c>
      <c r="J866" s="35"/>
      <c r="K866" s="35">
        <v>2</v>
      </c>
      <c r="L866" s="35"/>
      <c r="M866" s="35"/>
      <c r="N866" s="35">
        <v>2</v>
      </c>
      <c r="O866" s="35"/>
      <c r="P866" s="35"/>
      <c r="Q866" s="35">
        <v>2</v>
      </c>
      <c r="R866" s="15">
        <f t="shared" si="42"/>
        <v>8.847</v>
      </c>
    </row>
    <row r="867" spans="1:18">
      <c r="A867" s="24">
        <v>1596</v>
      </c>
      <c r="B867" s="24" t="s">
        <v>19</v>
      </c>
      <c r="C867" s="32" t="s">
        <v>21</v>
      </c>
      <c r="D867" s="24" t="s">
        <v>5377</v>
      </c>
      <c r="E867" s="24" t="s">
        <v>4862</v>
      </c>
      <c r="F867" s="33">
        <v>0</v>
      </c>
      <c r="G867" s="33">
        <v>1400</v>
      </c>
      <c r="H867" s="34">
        <v>1.4</v>
      </c>
      <c r="I867" s="35"/>
      <c r="J867" s="35"/>
      <c r="K867" s="35"/>
      <c r="L867" s="35"/>
      <c r="M867" s="35"/>
      <c r="N867" s="35">
        <v>2</v>
      </c>
      <c r="O867" s="35"/>
      <c r="P867" s="35"/>
      <c r="Q867" s="35"/>
      <c r="R867" s="15">
        <f t="shared" si="42"/>
        <v>0.03</v>
      </c>
    </row>
    <row r="868" spans="1:18">
      <c r="A868" s="24">
        <v>1597</v>
      </c>
      <c r="B868" s="24" t="s">
        <v>19</v>
      </c>
      <c r="C868" s="32" t="s">
        <v>21</v>
      </c>
      <c r="D868" s="24" t="s">
        <v>5378</v>
      </c>
      <c r="E868" s="24" t="s">
        <v>5379</v>
      </c>
      <c r="F868" s="33">
        <v>0</v>
      </c>
      <c r="G868" s="33">
        <v>2800</v>
      </c>
      <c r="H868" s="34">
        <v>2.8</v>
      </c>
      <c r="I868" s="35"/>
      <c r="J868" s="35"/>
      <c r="K868" s="35"/>
      <c r="L868" s="35"/>
      <c r="M868" s="35"/>
      <c r="N868" s="35">
        <v>2</v>
      </c>
      <c r="O868" s="35"/>
      <c r="P868" s="35">
        <v>3</v>
      </c>
      <c r="Q868" s="35"/>
      <c r="R868" s="15">
        <f t="shared" si="42"/>
        <v>0.51</v>
      </c>
    </row>
    <row r="869" spans="1:18">
      <c r="A869" s="24">
        <v>1598</v>
      </c>
      <c r="B869" s="24" t="s">
        <v>19</v>
      </c>
      <c r="C869" s="32" t="s">
        <v>21</v>
      </c>
      <c r="D869" s="24" t="s">
        <v>5380</v>
      </c>
      <c r="E869" s="24" t="s">
        <v>5381</v>
      </c>
      <c r="F869" s="33">
        <v>0</v>
      </c>
      <c r="G869" s="33">
        <v>100</v>
      </c>
      <c r="H869" s="34">
        <v>0.1</v>
      </c>
      <c r="I869" s="35">
        <v>50</v>
      </c>
      <c r="J869" s="35"/>
      <c r="K869" s="35">
        <v>3</v>
      </c>
      <c r="L869" s="35"/>
      <c r="M869" s="35"/>
      <c r="N869" s="35"/>
      <c r="O869" s="35"/>
      <c r="P869" s="35"/>
      <c r="Q869" s="35"/>
      <c r="R869" s="15">
        <f t="shared" si="42"/>
        <v>1.1705</v>
      </c>
    </row>
    <row r="870" spans="1:18">
      <c r="A870" s="24">
        <v>1599</v>
      </c>
      <c r="B870" s="24" t="s">
        <v>19</v>
      </c>
      <c r="C870" s="32" t="s">
        <v>21</v>
      </c>
      <c r="D870" s="24" t="s">
        <v>5382</v>
      </c>
      <c r="E870" s="24" t="s">
        <v>5383</v>
      </c>
      <c r="F870" s="33">
        <v>0</v>
      </c>
      <c r="G870" s="33">
        <v>500</v>
      </c>
      <c r="H870" s="34">
        <v>0.5</v>
      </c>
      <c r="I870" s="35">
        <v>400</v>
      </c>
      <c r="J870" s="35"/>
      <c r="K870" s="35">
        <v>2</v>
      </c>
      <c r="L870" s="35"/>
      <c r="M870" s="35"/>
      <c r="N870" s="35">
        <v>2</v>
      </c>
      <c r="O870" s="35"/>
      <c r="P870" s="35"/>
      <c r="Q870" s="35"/>
      <c r="R870" s="15">
        <f t="shared" si="42"/>
        <v>6.127</v>
      </c>
    </row>
    <row r="871" spans="1:18">
      <c r="A871" s="24">
        <v>1600</v>
      </c>
      <c r="B871" s="24" t="s">
        <v>19</v>
      </c>
      <c r="C871" s="32" t="s">
        <v>21</v>
      </c>
      <c r="D871" s="24" t="s">
        <v>5382</v>
      </c>
      <c r="E871" s="24" t="s">
        <v>5383</v>
      </c>
      <c r="F871" s="33">
        <v>1500</v>
      </c>
      <c r="G871" s="33">
        <v>2300</v>
      </c>
      <c r="H871" s="34">
        <v>0.8</v>
      </c>
      <c r="I871" s="35">
        <v>324</v>
      </c>
      <c r="J871" s="35"/>
      <c r="K871" s="35"/>
      <c r="L871" s="35"/>
      <c r="M871" s="35"/>
      <c r="N871" s="35">
        <v>2</v>
      </c>
      <c r="O871" s="35"/>
      <c r="P871" s="35">
        <v>2</v>
      </c>
      <c r="Q871" s="35"/>
      <c r="R871" s="15">
        <f t="shared" ref="R871:R902" si="43">J871*0.4461+K871*0.1485+L871*0.15*0.004+I871*0.0145+M871*0.145+N871*0.015+O871*0.01+P871*0.16+Q871*0.2</f>
        <v>5.048</v>
      </c>
    </row>
    <row r="872" spans="1:18">
      <c r="A872" s="24">
        <v>1601</v>
      </c>
      <c r="B872" s="24" t="s">
        <v>19</v>
      </c>
      <c r="C872" s="32" t="s">
        <v>21</v>
      </c>
      <c r="D872" s="24" t="s">
        <v>5384</v>
      </c>
      <c r="E872" s="24" t="s">
        <v>5385</v>
      </c>
      <c r="F872" s="33">
        <v>0</v>
      </c>
      <c r="G872" s="33">
        <v>2900</v>
      </c>
      <c r="H872" s="34">
        <v>2.9</v>
      </c>
      <c r="I872" s="35">
        <v>650</v>
      </c>
      <c r="J872" s="35"/>
      <c r="K872" s="35">
        <v>2</v>
      </c>
      <c r="L872" s="35"/>
      <c r="M872" s="35"/>
      <c r="N872" s="35">
        <v>2</v>
      </c>
      <c r="O872" s="35"/>
      <c r="P872" s="35"/>
      <c r="Q872" s="35"/>
      <c r="R872" s="15">
        <f t="shared" si="43"/>
        <v>9.752</v>
      </c>
    </row>
    <row r="873" spans="1:18">
      <c r="A873" s="24">
        <v>1603</v>
      </c>
      <c r="B873" s="24" t="s">
        <v>19</v>
      </c>
      <c r="C873" s="32" t="s">
        <v>21</v>
      </c>
      <c r="D873" s="24" t="s">
        <v>5386</v>
      </c>
      <c r="E873" s="24" t="s">
        <v>1245</v>
      </c>
      <c r="F873" s="33">
        <v>0</v>
      </c>
      <c r="G873" s="33">
        <v>2000</v>
      </c>
      <c r="H873" s="34">
        <v>2</v>
      </c>
      <c r="I873" s="35">
        <v>300</v>
      </c>
      <c r="J873" s="35"/>
      <c r="K873" s="35">
        <v>2</v>
      </c>
      <c r="L873" s="35"/>
      <c r="M873" s="35"/>
      <c r="N873" s="35">
        <v>2</v>
      </c>
      <c r="O873" s="35"/>
      <c r="P873" s="35"/>
      <c r="Q873" s="35"/>
      <c r="R873" s="15">
        <f t="shared" si="43"/>
        <v>4.677</v>
      </c>
    </row>
    <row r="874" spans="1:18">
      <c r="A874" s="24">
        <v>1604</v>
      </c>
      <c r="B874" s="24" t="s">
        <v>19</v>
      </c>
      <c r="C874" s="32" t="s">
        <v>21</v>
      </c>
      <c r="D874" s="24" t="s">
        <v>5387</v>
      </c>
      <c r="E874" s="24" t="s">
        <v>5388</v>
      </c>
      <c r="F874" s="33">
        <v>0</v>
      </c>
      <c r="G874" s="33">
        <v>2300</v>
      </c>
      <c r="H874" s="34">
        <v>2.3</v>
      </c>
      <c r="I874" s="35"/>
      <c r="J874" s="35"/>
      <c r="K874" s="35">
        <v>4</v>
      </c>
      <c r="L874" s="35"/>
      <c r="M874" s="35"/>
      <c r="N874" s="35">
        <v>2</v>
      </c>
      <c r="O874" s="35">
        <v>2</v>
      </c>
      <c r="P874" s="35">
        <v>1</v>
      </c>
      <c r="Q874" s="35">
        <v>2</v>
      </c>
      <c r="R874" s="15">
        <f t="shared" si="43"/>
        <v>1.204</v>
      </c>
    </row>
    <row r="875" spans="1:18">
      <c r="A875" s="24">
        <v>1605</v>
      </c>
      <c r="B875" s="24" t="s">
        <v>19</v>
      </c>
      <c r="C875" s="32" t="s">
        <v>21</v>
      </c>
      <c r="D875" s="24" t="s">
        <v>5389</v>
      </c>
      <c r="E875" s="24" t="s">
        <v>5390</v>
      </c>
      <c r="F875" s="33">
        <v>0</v>
      </c>
      <c r="G875" s="33">
        <v>1100</v>
      </c>
      <c r="H875" s="34">
        <v>1.1</v>
      </c>
      <c r="I875" s="35">
        <v>400</v>
      </c>
      <c r="J875" s="35"/>
      <c r="K875" s="35"/>
      <c r="L875" s="35"/>
      <c r="M875" s="35"/>
      <c r="N875" s="35"/>
      <c r="O875" s="35"/>
      <c r="P875" s="35"/>
      <c r="Q875" s="35"/>
      <c r="R875" s="15">
        <f t="shared" si="43"/>
        <v>5.8</v>
      </c>
    </row>
    <row r="876" spans="1:18">
      <c r="A876" s="24">
        <v>1606</v>
      </c>
      <c r="B876" s="24" t="s">
        <v>19</v>
      </c>
      <c r="C876" s="32" t="s">
        <v>21</v>
      </c>
      <c r="D876" s="24" t="s">
        <v>5391</v>
      </c>
      <c r="E876" s="24" t="s">
        <v>5392</v>
      </c>
      <c r="F876" s="33">
        <v>3500</v>
      </c>
      <c r="G876" s="33">
        <v>5000</v>
      </c>
      <c r="H876" s="34">
        <v>1.5</v>
      </c>
      <c r="I876" s="35">
        <v>240</v>
      </c>
      <c r="J876" s="35"/>
      <c r="K876" s="35">
        <v>2</v>
      </c>
      <c r="L876" s="35"/>
      <c r="M876" s="35"/>
      <c r="N876" s="35"/>
      <c r="O876" s="35">
        <v>2</v>
      </c>
      <c r="P876" s="35"/>
      <c r="Q876" s="35">
        <v>2</v>
      </c>
      <c r="R876" s="15">
        <f t="shared" si="43"/>
        <v>4.197</v>
      </c>
    </row>
    <row r="877" spans="1:18">
      <c r="A877" s="24">
        <v>1607</v>
      </c>
      <c r="B877" s="24" t="s">
        <v>19</v>
      </c>
      <c r="C877" s="32" t="s">
        <v>21</v>
      </c>
      <c r="D877" s="24" t="s">
        <v>5393</v>
      </c>
      <c r="E877" s="24" t="s">
        <v>5394</v>
      </c>
      <c r="F877" s="33">
        <v>0</v>
      </c>
      <c r="G877" s="33">
        <v>2900</v>
      </c>
      <c r="H877" s="34">
        <v>2.9</v>
      </c>
      <c r="I877" s="35">
        <v>1300</v>
      </c>
      <c r="J877" s="35"/>
      <c r="K877" s="35">
        <v>2</v>
      </c>
      <c r="L877" s="35"/>
      <c r="M877" s="35"/>
      <c r="N877" s="35"/>
      <c r="O877" s="35"/>
      <c r="P877" s="35"/>
      <c r="Q877" s="35"/>
      <c r="R877" s="15">
        <f t="shared" si="43"/>
        <v>19.147</v>
      </c>
    </row>
    <row r="878" spans="1:18">
      <c r="A878" s="24">
        <v>1608</v>
      </c>
      <c r="B878" s="24" t="s">
        <v>19</v>
      </c>
      <c r="C878" s="32" t="s">
        <v>21</v>
      </c>
      <c r="D878" s="24" t="s">
        <v>5395</v>
      </c>
      <c r="E878" s="24" t="s">
        <v>2615</v>
      </c>
      <c r="F878" s="33">
        <v>0</v>
      </c>
      <c r="G878" s="33">
        <v>800</v>
      </c>
      <c r="H878" s="34">
        <v>0.8</v>
      </c>
      <c r="I878" s="35">
        <v>268</v>
      </c>
      <c r="J878" s="35"/>
      <c r="K878" s="35">
        <v>2</v>
      </c>
      <c r="L878" s="35"/>
      <c r="M878" s="35"/>
      <c r="N878" s="35"/>
      <c r="O878" s="35"/>
      <c r="P878" s="35"/>
      <c r="Q878" s="35"/>
      <c r="R878" s="15">
        <f t="shared" si="43"/>
        <v>4.183</v>
      </c>
    </row>
    <row r="879" spans="1:18">
      <c r="A879" s="24">
        <v>1609</v>
      </c>
      <c r="B879" s="24" t="s">
        <v>19</v>
      </c>
      <c r="C879" s="32" t="s">
        <v>21</v>
      </c>
      <c r="D879" s="24" t="s">
        <v>5396</v>
      </c>
      <c r="E879" s="24" t="s">
        <v>5397</v>
      </c>
      <c r="F879" s="33">
        <v>0</v>
      </c>
      <c r="G879" s="33">
        <v>2900</v>
      </c>
      <c r="H879" s="34">
        <v>2.9</v>
      </c>
      <c r="I879" s="35">
        <v>556</v>
      </c>
      <c r="J879" s="35"/>
      <c r="K879" s="35"/>
      <c r="L879" s="35"/>
      <c r="M879" s="35"/>
      <c r="N879" s="35"/>
      <c r="O879" s="35"/>
      <c r="P879" s="35"/>
      <c r="Q879" s="35"/>
      <c r="R879" s="15">
        <f t="shared" si="43"/>
        <v>8.062</v>
      </c>
    </row>
    <row r="880" spans="1:18">
      <c r="A880" s="24">
        <v>1610</v>
      </c>
      <c r="B880" s="24" t="s">
        <v>19</v>
      </c>
      <c r="C880" s="32" t="s">
        <v>21</v>
      </c>
      <c r="D880" s="24" t="s">
        <v>5398</v>
      </c>
      <c r="E880" s="24" t="s">
        <v>5399</v>
      </c>
      <c r="F880" s="33">
        <v>0</v>
      </c>
      <c r="G880" s="33">
        <v>1200</v>
      </c>
      <c r="H880" s="34">
        <v>1.2</v>
      </c>
      <c r="I880" s="35">
        <v>460</v>
      </c>
      <c r="J880" s="35"/>
      <c r="K880" s="35">
        <v>2</v>
      </c>
      <c r="L880" s="35"/>
      <c r="M880" s="35"/>
      <c r="N880" s="35"/>
      <c r="O880" s="35"/>
      <c r="P880" s="35">
        <v>1</v>
      </c>
      <c r="Q880" s="35"/>
      <c r="R880" s="15">
        <f t="shared" si="43"/>
        <v>7.127</v>
      </c>
    </row>
    <row r="881" spans="1:18">
      <c r="A881" s="24">
        <v>1611</v>
      </c>
      <c r="B881" s="24" t="s">
        <v>19</v>
      </c>
      <c r="C881" s="32" t="s">
        <v>21</v>
      </c>
      <c r="D881" s="24" t="s">
        <v>5400</v>
      </c>
      <c r="E881" s="24" t="s">
        <v>5401</v>
      </c>
      <c r="F881" s="33">
        <v>0</v>
      </c>
      <c r="G881" s="33">
        <v>2700</v>
      </c>
      <c r="H881" s="34">
        <v>2.7</v>
      </c>
      <c r="I881" s="35">
        <v>200</v>
      </c>
      <c r="J881" s="35"/>
      <c r="K881" s="35"/>
      <c r="L881" s="35"/>
      <c r="M881" s="35"/>
      <c r="N881" s="35"/>
      <c r="O881" s="35"/>
      <c r="P881" s="35">
        <v>1</v>
      </c>
      <c r="Q881" s="35"/>
      <c r="R881" s="15">
        <f t="shared" si="43"/>
        <v>3.06</v>
      </c>
    </row>
    <row r="882" spans="1:18">
      <c r="A882" s="24">
        <v>1612</v>
      </c>
      <c r="B882" s="24" t="s">
        <v>19</v>
      </c>
      <c r="C882" s="32" t="s">
        <v>21</v>
      </c>
      <c r="D882" s="24" t="s">
        <v>5402</v>
      </c>
      <c r="E882" s="24" t="s">
        <v>5403</v>
      </c>
      <c r="F882" s="33">
        <v>0</v>
      </c>
      <c r="G882" s="33">
        <v>1800</v>
      </c>
      <c r="H882" s="34">
        <v>1.8</v>
      </c>
      <c r="I882" s="35">
        <v>600</v>
      </c>
      <c r="J882" s="35"/>
      <c r="K882" s="35"/>
      <c r="L882" s="35"/>
      <c r="M882" s="35"/>
      <c r="N882" s="35"/>
      <c r="O882" s="35"/>
      <c r="P882" s="35"/>
      <c r="Q882" s="35"/>
      <c r="R882" s="15">
        <f t="shared" si="43"/>
        <v>8.7</v>
      </c>
    </row>
    <row r="883" spans="1:18">
      <c r="A883" s="24">
        <v>1613</v>
      </c>
      <c r="B883" s="24" t="s">
        <v>19</v>
      </c>
      <c r="C883" s="32" t="s">
        <v>21</v>
      </c>
      <c r="D883" s="24" t="s">
        <v>5404</v>
      </c>
      <c r="E883" s="24" t="s">
        <v>5405</v>
      </c>
      <c r="F883" s="33">
        <v>0</v>
      </c>
      <c r="G883" s="33">
        <v>2900</v>
      </c>
      <c r="H883" s="34">
        <v>2.9</v>
      </c>
      <c r="I883" s="35"/>
      <c r="J883" s="35"/>
      <c r="K883" s="35"/>
      <c r="L883" s="35"/>
      <c r="M883" s="35"/>
      <c r="N883" s="35"/>
      <c r="O883" s="35"/>
      <c r="P883" s="35">
        <v>1</v>
      </c>
      <c r="Q883" s="35"/>
      <c r="R883" s="15">
        <f t="shared" si="43"/>
        <v>0.16</v>
      </c>
    </row>
    <row r="884" spans="1:18">
      <c r="A884" s="24">
        <v>1614</v>
      </c>
      <c r="B884" s="24" t="s">
        <v>19</v>
      </c>
      <c r="C884" s="32" t="s">
        <v>21</v>
      </c>
      <c r="D884" s="24" t="s">
        <v>5308</v>
      </c>
      <c r="E884" s="24" t="s">
        <v>5406</v>
      </c>
      <c r="F884" s="33">
        <v>1100</v>
      </c>
      <c r="G884" s="33">
        <v>2800</v>
      </c>
      <c r="H884" s="34">
        <v>1.7</v>
      </c>
      <c r="I884" s="35"/>
      <c r="J884" s="35"/>
      <c r="K884" s="35">
        <v>2</v>
      </c>
      <c r="L884" s="35"/>
      <c r="M884" s="35"/>
      <c r="N884" s="35"/>
      <c r="O884" s="35">
        <v>2</v>
      </c>
      <c r="P884" s="35">
        <v>1</v>
      </c>
      <c r="Q884" s="35">
        <v>2</v>
      </c>
      <c r="R884" s="15">
        <f t="shared" si="43"/>
        <v>0.877</v>
      </c>
    </row>
    <row r="885" spans="1:18">
      <c r="A885" s="24">
        <v>1615</v>
      </c>
      <c r="B885" s="24" t="s">
        <v>19</v>
      </c>
      <c r="C885" s="32" t="s">
        <v>21</v>
      </c>
      <c r="D885" s="24" t="s">
        <v>5407</v>
      </c>
      <c r="E885" s="24" t="s">
        <v>5408</v>
      </c>
      <c r="F885" s="33">
        <v>0</v>
      </c>
      <c r="G885" s="33">
        <v>1300</v>
      </c>
      <c r="H885" s="34">
        <v>1.3</v>
      </c>
      <c r="I885" s="35"/>
      <c r="J885" s="35"/>
      <c r="K885" s="35">
        <v>2</v>
      </c>
      <c r="L885" s="35"/>
      <c r="M885" s="35"/>
      <c r="N885" s="35"/>
      <c r="O885" s="35"/>
      <c r="P885" s="35">
        <v>1</v>
      </c>
      <c r="Q885" s="35"/>
      <c r="R885" s="15">
        <f t="shared" si="43"/>
        <v>0.457</v>
      </c>
    </row>
    <row r="886" spans="1:18">
      <c r="A886" s="24">
        <v>1616</v>
      </c>
      <c r="B886" s="24" t="s">
        <v>19</v>
      </c>
      <c r="C886" s="32" t="s">
        <v>21</v>
      </c>
      <c r="D886" s="24" t="s">
        <v>5409</v>
      </c>
      <c r="E886" s="24" t="s">
        <v>5410</v>
      </c>
      <c r="F886" s="33">
        <v>0</v>
      </c>
      <c r="G886" s="33">
        <v>3000</v>
      </c>
      <c r="H886" s="34">
        <v>3</v>
      </c>
      <c r="I886" s="35">
        <v>536</v>
      </c>
      <c r="J886" s="35"/>
      <c r="K886" s="35">
        <v>2</v>
      </c>
      <c r="L886" s="35"/>
      <c r="M886" s="35"/>
      <c r="N886" s="35"/>
      <c r="O886" s="35"/>
      <c r="P886" s="35"/>
      <c r="Q886" s="35"/>
      <c r="R886" s="15">
        <f t="shared" si="43"/>
        <v>8.069</v>
      </c>
    </row>
    <row r="887" spans="1:18">
      <c r="A887" s="24">
        <v>1617</v>
      </c>
      <c r="B887" s="24" t="s">
        <v>19</v>
      </c>
      <c r="C887" s="32" t="s">
        <v>21</v>
      </c>
      <c r="D887" s="24" t="s">
        <v>5411</v>
      </c>
      <c r="E887" s="24" t="s">
        <v>5412</v>
      </c>
      <c r="F887" s="33">
        <v>0</v>
      </c>
      <c r="G887" s="33">
        <v>2200</v>
      </c>
      <c r="H887" s="34">
        <v>2.2</v>
      </c>
      <c r="I887" s="35"/>
      <c r="J887" s="35"/>
      <c r="K887" s="35">
        <v>2</v>
      </c>
      <c r="L887" s="35"/>
      <c r="M887" s="35"/>
      <c r="N887" s="35"/>
      <c r="O887" s="35"/>
      <c r="P887" s="35"/>
      <c r="Q887" s="35"/>
      <c r="R887" s="15">
        <f t="shared" si="43"/>
        <v>0.297</v>
      </c>
    </row>
    <row r="888" spans="1:18">
      <c r="A888" s="24">
        <v>1618</v>
      </c>
      <c r="B888" s="24" t="s">
        <v>19</v>
      </c>
      <c r="C888" s="32" t="s">
        <v>21</v>
      </c>
      <c r="D888" s="24" t="s">
        <v>5413</v>
      </c>
      <c r="E888" s="24" t="s">
        <v>5414</v>
      </c>
      <c r="F888" s="33">
        <v>0</v>
      </c>
      <c r="G888" s="33">
        <v>1500</v>
      </c>
      <c r="H888" s="34">
        <v>1.5</v>
      </c>
      <c r="I888" s="35">
        <v>900</v>
      </c>
      <c r="J888" s="35"/>
      <c r="K888" s="35"/>
      <c r="L888" s="35"/>
      <c r="M888" s="35"/>
      <c r="N888" s="35">
        <v>2</v>
      </c>
      <c r="O888" s="35"/>
      <c r="P888" s="35"/>
      <c r="Q888" s="35"/>
      <c r="R888" s="15">
        <f t="shared" si="43"/>
        <v>13.08</v>
      </c>
    </row>
    <row r="889" spans="1:18">
      <c r="A889" s="24">
        <v>1619</v>
      </c>
      <c r="B889" s="24" t="s">
        <v>19</v>
      </c>
      <c r="C889" s="32" t="s">
        <v>21</v>
      </c>
      <c r="D889" s="24" t="s">
        <v>5404</v>
      </c>
      <c r="E889" s="24" t="s">
        <v>5405</v>
      </c>
      <c r="F889" s="33">
        <v>3300</v>
      </c>
      <c r="G889" s="33">
        <v>4600</v>
      </c>
      <c r="H889" s="34">
        <v>1.3</v>
      </c>
      <c r="I889" s="35"/>
      <c r="J889" s="35"/>
      <c r="K889" s="35"/>
      <c r="L889" s="35"/>
      <c r="M889" s="35"/>
      <c r="N889" s="35">
        <v>2</v>
      </c>
      <c r="O889" s="35"/>
      <c r="P889" s="35"/>
      <c r="Q889" s="35"/>
      <c r="R889" s="15">
        <f t="shared" si="43"/>
        <v>0.03</v>
      </c>
    </row>
    <row r="890" spans="1:18">
      <c r="A890" s="24">
        <v>1620</v>
      </c>
      <c r="B890" s="24" t="s">
        <v>19</v>
      </c>
      <c r="C890" s="32" t="s">
        <v>21</v>
      </c>
      <c r="D890" s="24" t="s">
        <v>5404</v>
      </c>
      <c r="E890" s="24" t="s">
        <v>5405</v>
      </c>
      <c r="F890" s="33">
        <v>4600</v>
      </c>
      <c r="G890" s="33">
        <v>5500</v>
      </c>
      <c r="H890" s="34">
        <v>0.9</v>
      </c>
      <c r="I890" s="35">
        <v>50</v>
      </c>
      <c r="J890" s="35"/>
      <c r="K890" s="35"/>
      <c r="L890" s="35"/>
      <c r="M890" s="35"/>
      <c r="N890" s="35"/>
      <c r="O890" s="35"/>
      <c r="P890" s="35"/>
      <c r="Q890" s="35"/>
      <c r="R890" s="15">
        <f t="shared" si="43"/>
        <v>0.725</v>
      </c>
    </row>
    <row r="891" spans="1:18">
      <c r="A891" s="24">
        <v>1621</v>
      </c>
      <c r="B891" s="24" t="s">
        <v>19</v>
      </c>
      <c r="C891" s="32" t="s">
        <v>21</v>
      </c>
      <c r="D891" s="24" t="s">
        <v>5404</v>
      </c>
      <c r="E891" s="24" t="s">
        <v>5405</v>
      </c>
      <c r="F891" s="33">
        <v>0</v>
      </c>
      <c r="G891" s="33">
        <v>5000</v>
      </c>
      <c r="H891" s="34">
        <v>5</v>
      </c>
      <c r="I891" s="35">
        <v>1000</v>
      </c>
      <c r="J891" s="35"/>
      <c r="K891" s="35">
        <v>6</v>
      </c>
      <c r="L891" s="35"/>
      <c r="M891" s="35"/>
      <c r="N891" s="35">
        <v>2</v>
      </c>
      <c r="O891" s="35"/>
      <c r="P891" s="35"/>
      <c r="Q891" s="35"/>
      <c r="R891" s="15">
        <f t="shared" si="43"/>
        <v>15.421</v>
      </c>
    </row>
    <row r="892" spans="1:18">
      <c r="A892" s="24">
        <v>1622</v>
      </c>
      <c r="B892" s="24" t="s">
        <v>19</v>
      </c>
      <c r="C892" s="32" t="s">
        <v>21</v>
      </c>
      <c r="D892" s="24" t="s">
        <v>5415</v>
      </c>
      <c r="E892" s="24" t="s">
        <v>5416</v>
      </c>
      <c r="F892" s="33">
        <v>0</v>
      </c>
      <c r="G892" s="33">
        <v>1100</v>
      </c>
      <c r="H892" s="34">
        <v>1.1</v>
      </c>
      <c r="I892" s="35"/>
      <c r="J892" s="35"/>
      <c r="K892" s="35">
        <v>2</v>
      </c>
      <c r="L892" s="35"/>
      <c r="M892" s="35"/>
      <c r="N892" s="35">
        <v>2</v>
      </c>
      <c r="O892" s="35"/>
      <c r="P892" s="35"/>
      <c r="Q892" s="35"/>
      <c r="R892" s="15">
        <f t="shared" si="43"/>
        <v>0.327</v>
      </c>
    </row>
    <row r="893" spans="1:18">
      <c r="A893" s="24">
        <v>1623</v>
      </c>
      <c r="B893" s="24" t="s">
        <v>19</v>
      </c>
      <c r="C893" s="32" t="s">
        <v>21</v>
      </c>
      <c r="D893" s="24" t="s">
        <v>5415</v>
      </c>
      <c r="E893" s="24" t="s">
        <v>5416</v>
      </c>
      <c r="F893" s="33">
        <v>1100</v>
      </c>
      <c r="G893" s="33">
        <v>4000</v>
      </c>
      <c r="H893" s="34">
        <v>2.9</v>
      </c>
      <c r="I893" s="35"/>
      <c r="J893" s="35"/>
      <c r="K893" s="35">
        <v>4</v>
      </c>
      <c r="L893" s="35"/>
      <c r="M893" s="35"/>
      <c r="N893" s="35"/>
      <c r="O893" s="35"/>
      <c r="P893" s="35">
        <v>1</v>
      </c>
      <c r="Q893" s="35"/>
      <c r="R893" s="15">
        <f t="shared" si="43"/>
        <v>0.754</v>
      </c>
    </row>
    <row r="894" spans="1:18">
      <c r="A894" s="24">
        <v>1624</v>
      </c>
      <c r="B894" s="24" t="s">
        <v>19</v>
      </c>
      <c r="C894" s="32" t="s">
        <v>21</v>
      </c>
      <c r="D894" s="24" t="s">
        <v>5417</v>
      </c>
      <c r="E894" s="24" t="s">
        <v>5418</v>
      </c>
      <c r="F894" s="33">
        <v>100</v>
      </c>
      <c r="G894" s="33">
        <v>600</v>
      </c>
      <c r="H894" s="34">
        <v>0.5</v>
      </c>
      <c r="I894" s="35">
        <v>400</v>
      </c>
      <c r="J894" s="35"/>
      <c r="K894" s="35">
        <v>4</v>
      </c>
      <c r="L894" s="35"/>
      <c r="M894" s="35"/>
      <c r="N894" s="35">
        <v>2</v>
      </c>
      <c r="O894" s="35"/>
      <c r="P894" s="35"/>
      <c r="Q894" s="35">
        <v>2</v>
      </c>
      <c r="R894" s="15">
        <f t="shared" si="43"/>
        <v>6.824</v>
      </c>
    </row>
    <row r="895" spans="1:18">
      <c r="A895" s="24">
        <v>1625</v>
      </c>
      <c r="B895" s="24" t="s">
        <v>19</v>
      </c>
      <c r="C895" s="32" t="s">
        <v>21</v>
      </c>
      <c r="D895" s="24" t="s">
        <v>5417</v>
      </c>
      <c r="E895" s="24" t="s">
        <v>5418</v>
      </c>
      <c r="F895" s="33">
        <v>500</v>
      </c>
      <c r="G895" s="33">
        <v>3400</v>
      </c>
      <c r="H895" s="34">
        <v>2.9</v>
      </c>
      <c r="I895" s="35">
        <v>200</v>
      </c>
      <c r="J895" s="35"/>
      <c r="K895" s="35">
        <v>2</v>
      </c>
      <c r="L895" s="35"/>
      <c r="M895" s="35"/>
      <c r="N895" s="35"/>
      <c r="O895" s="35"/>
      <c r="P895" s="35"/>
      <c r="Q895" s="35"/>
      <c r="R895" s="15">
        <f t="shared" si="43"/>
        <v>3.197</v>
      </c>
    </row>
    <row r="896" spans="1:18">
      <c r="A896" s="24">
        <v>1626</v>
      </c>
      <c r="B896" s="24" t="s">
        <v>19</v>
      </c>
      <c r="C896" s="32" t="s">
        <v>21</v>
      </c>
      <c r="D896" s="24" t="s">
        <v>5419</v>
      </c>
      <c r="E896" s="24" t="s">
        <v>5420</v>
      </c>
      <c r="F896" s="33">
        <v>0</v>
      </c>
      <c r="G896" s="33">
        <v>2900</v>
      </c>
      <c r="H896" s="34">
        <v>2.9</v>
      </c>
      <c r="I896" s="35"/>
      <c r="J896" s="35"/>
      <c r="K896" s="35"/>
      <c r="L896" s="35"/>
      <c r="M896" s="35"/>
      <c r="N896" s="35">
        <v>2</v>
      </c>
      <c r="O896" s="35"/>
      <c r="P896" s="35"/>
      <c r="Q896" s="35"/>
      <c r="R896" s="15">
        <f t="shared" si="43"/>
        <v>0.03</v>
      </c>
    </row>
    <row r="897" spans="1:18">
      <c r="A897" s="24">
        <v>1627</v>
      </c>
      <c r="B897" s="24" t="s">
        <v>19</v>
      </c>
      <c r="C897" s="32" t="s">
        <v>21</v>
      </c>
      <c r="D897" s="24" t="s">
        <v>5421</v>
      </c>
      <c r="E897" s="24" t="s">
        <v>5422</v>
      </c>
      <c r="F897" s="33">
        <v>0</v>
      </c>
      <c r="G897" s="33">
        <v>2100</v>
      </c>
      <c r="H897" s="34">
        <v>2.1</v>
      </c>
      <c r="I897" s="35">
        <v>672</v>
      </c>
      <c r="J897" s="35"/>
      <c r="K897" s="35"/>
      <c r="L897" s="35"/>
      <c r="M897" s="35"/>
      <c r="N897" s="35"/>
      <c r="O897" s="35"/>
      <c r="P897" s="35"/>
      <c r="Q897" s="35"/>
      <c r="R897" s="15">
        <f t="shared" si="43"/>
        <v>9.744</v>
      </c>
    </row>
    <row r="898" spans="1:18">
      <c r="A898" s="24">
        <v>1628</v>
      </c>
      <c r="B898" s="24" t="s">
        <v>19</v>
      </c>
      <c r="C898" s="32" t="s">
        <v>21</v>
      </c>
      <c r="D898" s="24" t="s">
        <v>5382</v>
      </c>
      <c r="E898" s="24" t="s">
        <v>5383</v>
      </c>
      <c r="F898" s="33">
        <v>0</v>
      </c>
      <c r="G898" s="33">
        <v>2900</v>
      </c>
      <c r="H898" s="34">
        <v>2.9</v>
      </c>
      <c r="I898" s="35">
        <v>296</v>
      </c>
      <c r="J898" s="35"/>
      <c r="K898" s="35"/>
      <c r="L898" s="35"/>
      <c r="M898" s="35"/>
      <c r="N898" s="35"/>
      <c r="O898" s="35"/>
      <c r="P898" s="35"/>
      <c r="Q898" s="35"/>
      <c r="R898" s="15">
        <f t="shared" si="43"/>
        <v>4.292</v>
      </c>
    </row>
    <row r="899" spans="1:18">
      <c r="A899" s="24">
        <v>1629</v>
      </c>
      <c r="B899" s="24" t="s">
        <v>19</v>
      </c>
      <c r="C899" s="32" t="s">
        <v>21</v>
      </c>
      <c r="D899" s="24" t="s">
        <v>5423</v>
      </c>
      <c r="E899" s="24" t="s">
        <v>5424</v>
      </c>
      <c r="F899" s="33">
        <v>0</v>
      </c>
      <c r="G899" s="33">
        <v>2900</v>
      </c>
      <c r="H899" s="34">
        <v>2.9</v>
      </c>
      <c r="I899" s="35">
        <v>400</v>
      </c>
      <c r="J899" s="35"/>
      <c r="K899" s="35">
        <v>4</v>
      </c>
      <c r="L899" s="35"/>
      <c r="M899" s="35"/>
      <c r="N899" s="35">
        <v>2</v>
      </c>
      <c r="O899" s="35"/>
      <c r="P899" s="35"/>
      <c r="Q899" s="35"/>
      <c r="R899" s="15">
        <f t="shared" si="43"/>
        <v>6.424</v>
      </c>
    </row>
    <row r="900" spans="1:18">
      <c r="A900" s="24">
        <v>1630</v>
      </c>
      <c r="B900" s="24" t="s">
        <v>19</v>
      </c>
      <c r="C900" s="32" t="s">
        <v>21</v>
      </c>
      <c r="D900" s="24" t="s">
        <v>5377</v>
      </c>
      <c r="E900" s="24" t="s">
        <v>4862</v>
      </c>
      <c r="F900" s="33">
        <v>1400</v>
      </c>
      <c r="G900" s="33">
        <v>4200</v>
      </c>
      <c r="H900" s="34">
        <v>2.8</v>
      </c>
      <c r="I900" s="35">
        <v>400</v>
      </c>
      <c r="J900" s="35"/>
      <c r="K900" s="35">
        <v>2</v>
      </c>
      <c r="L900" s="35"/>
      <c r="M900" s="35"/>
      <c r="N900" s="35"/>
      <c r="O900" s="35"/>
      <c r="P900" s="35"/>
      <c r="Q900" s="35"/>
      <c r="R900" s="15">
        <f t="shared" si="43"/>
        <v>6.097</v>
      </c>
    </row>
    <row r="901" spans="1:18">
      <c r="A901" s="24">
        <v>1631</v>
      </c>
      <c r="B901" s="24" t="s">
        <v>19</v>
      </c>
      <c r="C901" s="32" t="s">
        <v>21</v>
      </c>
      <c r="D901" s="24" t="s">
        <v>5377</v>
      </c>
      <c r="E901" s="24" t="s">
        <v>4862</v>
      </c>
      <c r="F901" s="33">
        <v>4300</v>
      </c>
      <c r="G901" s="33">
        <v>5900</v>
      </c>
      <c r="H901" s="34">
        <v>1.6</v>
      </c>
      <c r="I901" s="35">
        <v>800</v>
      </c>
      <c r="J901" s="35"/>
      <c r="K901" s="35"/>
      <c r="L901" s="35"/>
      <c r="M901" s="35"/>
      <c r="N901" s="35"/>
      <c r="O901" s="35"/>
      <c r="P901" s="35"/>
      <c r="Q901" s="35"/>
      <c r="R901" s="15">
        <f t="shared" si="43"/>
        <v>11.6</v>
      </c>
    </row>
    <row r="902" spans="1:18">
      <c r="A902" s="24">
        <v>1632</v>
      </c>
      <c r="B902" s="24" t="s">
        <v>19</v>
      </c>
      <c r="C902" s="32" t="s">
        <v>21</v>
      </c>
      <c r="D902" s="24" t="s">
        <v>5425</v>
      </c>
      <c r="E902" s="24" t="s">
        <v>5426</v>
      </c>
      <c r="F902" s="33">
        <v>0</v>
      </c>
      <c r="G902" s="33">
        <v>2900</v>
      </c>
      <c r="H902" s="34">
        <v>2.9</v>
      </c>
      <c r="I902" s="35"/>
      <c r="J902" s="35"/>
      <c r="K902" s="35">
        <v>2</v>
      </c>
      <c r="L902" s="35"/>
      <c r="M902" s="35"/>
      <c r="N902" s="35"/>
      <c r="O902" s="35"/>
      <c r="P902" s="35"/>
      <c r="Q902" s="35"/>
      <c r="R902" s="15">
        <f t="shared" ref="R902" si="44">J902*0.4461+K902*0.1485+L902*0.15*0.004+I902*0.0145+M902*0.145+N902*0.015+O902*0.01+P902*0.16+Q902*0.2</f>
        <v>0.297</v>
      </c>
    </row>
    <row r="903" spans="1:18">
      <c r="A903" s="24">
        <v>1634</v>
      </c>
      <c r="B903" s="24" t="s">
        <v>19</v>
      </c>
      <c r="C903" s="32" t="s">
        <v>21</v>
      </c>
      <c r="D903" s="24" t="s">
        <v>5427</v>
      </c>
      <c r="E903" s="24" t="s">
        <v>5428</v>
      </c>
      <c r="F903" s="33">
        <v>100</v>
      </c>
      <c r="G903" s="33">
        <v>1300</v>
      </c>
      <c r="H903" s="34">
        <v>1.2</v>
      </c>
      <c r="I903" s="35">
        <v>420</v>
      </c>
      <c r="J903" s="35"/>
      <c r="K903" s="35">
        <v>4</v>
      </c>
      <c r="L903" s="35"/>
      <c r="M903" s="35"/>
      <c r="N903" s="35"/>
      <c r="O903" s="35"/>
      <c r="P903" s="35"/>
      <c r="Q903" s="35"/>
      <c r="R903" s="15">
        <f t="shared" ref="R903:R934" si="45">J903*0.4461+K903*0.1485+L903*0.15*0.004+I903*0.0145+M903*0.145+N903*0.015+O903*0.01+P903*0.16+Q903*0.2</f>
        <v>6.684</v>
      </c>
    </row>
    <row r="904" spans="1:18">
      <c r="A904" s="24">
        <v>1635</v>
      </c>
      <c r="B904" s="24" t="s">
        <v>19</v>
      </c>
      <c r="C904" s="32" t="s">
        <v>21</v>
      </c>
      <c r="D904" s="24" t="s">
        <v>5427</v>
      </c>
      <c r="E904" s="24" t="s">
        <v>5428</v>
      </c>
      <c r="F904" s="33">
        <v>500</v>
      </c>
      <c r="G904" s="33">
        <v>600</v>
      </c>
      <c r="H904" s="34">
        <v>0.1</v>
      </c>
      <c r="I904" s="35">
        <v>420</v>
      </c>
      <c r="J904" s="35"/>
      <c r="K904" s="35"/>
      <c r="L904" s="35"/>
      <c r="M904" s="35"/>
      <c r="N904" s="35"/>
      <c r="O904" s="35"/>
      <c r="P904" s="35"/>
      <c r="Q904" s="35"/>
      <c r="R904" s="15">
        <f t="shared" si="45"/>
        <v>6.09</v>
      </c>
    </row>
    <row r="905" spans="1:18">
      <c r="A905" s="24">
        <v>1636</v>
      </c>
      <c r="B905" s="24" t="s">
        <v>19</v>
      </c>
      <c r="C905" s="32" t="s">
        <v>21</v>
      </c>
      <c r="D905" s="24" t="s">
        <v>5429</v>
      </c>
      <c r="E905" s="24" t="s">
        <v>5430</v>
      </c>
      <c r="F905" s="33">
        <v>0</v>
      </c>
      <c r="G905" s="33">
        <v>2100</v>
      </c>
      <c r="H905" s="34">
        <v>2.1</v>
      </c>
      <c r="I905" s="35"/>
      <c r="J905" s="35"/>
      <c r="K905" s="35"/>
      <c r="L905" s="35"/>
      <c r="M905" s="35"/>
      <c r="N905" s="35">
        <v>4</v>
      </c>
      <c r="O905" s="35"/>
      <c r="P905" s="35"/>
      <c r="Q905" s="35"/>
      <c r="R905" s="15">
        <f t="shared" si="45"/>
        <v>0.06</v>
      </c>
    </row>
    <row r="906" spans="1:18">
      <c r="A906" s="24">
        <v>1637</v>
      </c>
      <c r="B906" s="24" t="s">
        <v>19</v>
      </c>
      <c r="C906" s="32" t="s">
        <v>21</v>
      </c>
      <c r="D906" s="24" t="s">
        <v>5431</v>
      </c>
      <c r="E906" s="24" t="s">
        <v>5432</v>
      </c>
      <c r="F906" s="33">
        <v>200</v>
      </c>
      <c r="G906" s="33">
        <v>750</v>
      </c>
      <c r="H906" s="34">
        <v>0.6</v>
      </c>
      <c r="I906" s="35">
        <v>450</v>
      </c>
      <c r="J906" s="35"/>
      <c r="K906" s="35">
        <v>2</v>
      </c>
      <c r="L906" s="35"/>
      <c r="M906" s="35">
        <v>4</v>
      </c>
      <c r="N906" s="35"/>
      <c r="O906" s="35"/>
      <c r="P906" s="35">
        <v>1</v>
      </c>
      <c r="Q906" s="35"/>
      <c r="R906" s="15">
        <f t="shared" si="45"/>
        <v>7.562</v>
      </c>
    </row>
    <row r="907" spans="1:18">
      <c r="A907" s="24">
        <v>1638</v>
      </c>
      <c r="B907" s="24" t="s">
        <v>19</v>
      </c>
      <c r="C907" s="32" t="s">
        <v>21</v>
      </c>
      <c r="D907" s="24" t="s">
        <v>5433</v>
      </c>
      <c r="E907" s="24" t="s">
        <v>5434</v>
      </c>
      <c r="F907" s="33">
        <v>0</v>
      </c>
      <c r="G907" s="33">
        <v>1300</v>
      </c>
      <c r="H907" s="34">
        <v>1.3</v>
      </c>
      <c r="I907" s="35"/>
      <c r="J907" s="35"/>
      <c r="K907" s="35"/>
      <c r="L907" s="35"/>
      <c r="M907" s="35"/>
      <c r="N907" s="35">
        <v>8</v>
      </c>
      <c r="O907" s="35"/>
      <c r="P907" s="35"/>
      <c r="Q907" s="35"/>
      <c r="R907" s="15">
        <f t="shared" si="45"/>
        <v>0.12</v>
      </c>
    </row>
    <row r="908" spans="1:18">
      <c r="A908" s="24">
        <v>1639</v>
      </c>
      <c r="B908" s="24" t="s">
        <v>19</v>
      </c>
      <c r="C908" s="32" t="s">
        <v>21</v>
      </c>
      <c r="D908" s="24" t="s">
        <v>5435</v>
      </c>
      <c r="E908" s="24" t="s">
        <v>5436</v>
      </c>
      <c r="F908" s="33">
        <v>500</v>
      </c>
      <c r="G908" s="33">
        <v>900</v>
      </c>
      <c r="H908" s="34">
        <v>0.4</v>
      </c>
      <c r="I908" s="35">
        <v>652</v>
      </c>
      <c r="J908" s="35"/>
      <c r="K908" s="35">
        <v>2</v>
      </c>
      <c r="L908" s="35"/>
      <c r="M908" s="35">
        <v>2</v>
      </c>
      <c r="N908" s="35">
        <v>4</v>
      </c>
      <c r="O908" s="35"/>
      <c r="P908" s="35"/>
      <c r="Q908" s="35"/>
      <c r="R908" s="15">
        <f t="shared" si="45"/>
        <v>10.101</v>
      </c>
    </row>
    <row r="909" spans="1:18">
      <c r="A909" s="24">
        <v>1640</v>
      </c>
      <c r="B909" s="24" t="s">
        <v>19</v>
      </c>
      <c r="C909" s="32" t="s">
        <v>21</v>
      </c>
      <c r="D909" s="24" t="s">
        <v>5437</v>
      </c>
      <c r="E909" s="24" t="s">
        <v>5438</v>
      </c>
      <c r="F909" s="33">
        <v>0</v>
      </c>
      <c r="G909" s="33">
        <v>1000</v>
      </c>
      <c r="H909" s="34">
        <v>1</v>
      </c>
      <c r="I909" s="35"/>
      <c r="J909" s="35"/>
      <c r="K909" s="35"/>
      <c r="L909" s="35"/>
      <c r="M909" s="35"/>
      <c r="N909" s="35">
        <v>8</v>
      </c>
      <c r="O909" s="35"/>
      <c r="P909" s="35"/>
      <c r="Q909" s="35"/>
      <c r="R909" s="15">
        <f t="shared" si="45"/>
        <v>0.12</v>
      </c>
    </row>
    <row r="910" spans="1:18">
      <c r="A910" s="24">
        <v>1641</v>
      </c>
      <c r="B910" s="24" t="s">
        <v>19</v>
      </c>
      <c r="C910" s="32" t="s">
        <v>21</v>
      </c>
      <c r="D910" s="24" t="s">
        <v>5439</v>
      </c>
      <c r="E910" s="24" t="s">
        <v>5440</v>
      </c>
      <c r="F910" s="33">
        <v>300</v>
      </c>
      <c r="G910" s="33">
        <v>500</v>
      </c>
      <c r="H910" s="34">
        <v>0.2</v>
      </c>
      <c r="I910" s="35"/>
      <c r="J910" s="35"/>
      <c r="K910" s="35">
        <v>6</v>
      </c>
      <c r="L910" s="35"/>
      <c r="M910" s="35">
        <v>6</v>
      </c>
      <c r="N910" s="35">
        <v>8</v>
      </c>
      <c r="O910" s="35"/>
      <c r="P910" s="35"/>
      <c r="Q910" s="35"/>
      <c r="R910" s="15">
        <f t="shared" si="45"/>
        <v>1.881</v>
      </c>
    </row>
    <row r="911" spans="1:18">
      <c r="A911" s="24">
        <v>1642</v>
      </c>
      <c r="B911" s="24" t="s">
        <v>19</v>
      </c>
      <c r="C911" s="32" t="s">
        <v>21</v>
      </c>
      <c r="D911" s="24" t="s">
        <v>5441</v>
      </c>
      <c r="E911" s="24" t="s">
        <v>5442</v>
      </c>
      <c r="F911" s="33">
        <v>200</v>
      </c>
      <c r="G911" s="33">
        <v>400</v>
      </c>
      <c r="H911" s="34">
        <v>0.2</v>
      </c>
      <c r="I911" s="35">
        <v>200</v>
      </c>
      <c r="J911" s="35"/>
      <c r="K911" s="35"/>
      <c r="L911" s="35"/>
      <c r="M911" s="35"/>
      <c r="N911" s="35">
        <v>4</v>
      </c>
      <c r="O911" s="35"/>
      <c r="P911" s="35"/>
      <c r="Q911" s="35"/>
      <c r="R911" s="15">
        <f t="shared" si="45"/>
        <v>2.96</v>
      </c>
    </row>
    <row r="912" spans="1:18">
      <c r="A912" s="24">
        <v>1643</v>
      </c>
      <c r="B912" s="24" t="s">
        <v>19</v>
      </c>
      <c r="C912" s="32" t="s">
        <v>21</v>
      </c>
      <c r="D912" s="24" t="s">
        <v>5443</v>
      </c>
      <c r="E912" s="24" t="s">
        <v>5444</v>
      </c>
      <c r="F912" s="33">
        <v>300</v>
      </c>
      <c r="G912" s="33">
        <v>800</v>
      </c>
      <c r="H912" s="34">
        <v>0.5</v>
      </c>
      <c r="I912" s="35"/>
      <c r="J912" s="35"/>
      <c r="K912" s="35">
        <v>2</v>
      </c>
      <c r="L912" s="35"/>
      <c r="M912" s="35">
        <v>2</v>
      </c>
      <c r="N912" s="35">
        <v>8</v>
      </c>
      <c r="O912" s="35"/>
      <c r="P912" s="35">
        <v>2</v>
      </c>
      <c r="Q912" s="35"/>
      <c r="R912" s="15">
        <f t="shared" si="45"/>
        <v>1.027</v>
      </c>
    </row>
    <row r="913" spans="1:18">
      <c r="A913" s="24">
        <v>1644</v>
      </c>
      <c r="B913" s="24" t="s">
        <v>19</v>
      </c>
      <c r="C913" s="32" t="s">
        <v>21</v>
      </c>
      <c r="D913" s="24" t="s">
        <v>5445</v>
      </c>
      <c r="E913" s="24" t="s">
        <v>5446</v>
      </c>
      <c r="F913" s="33">
        <v>200</v>
      </c>
      <c r="G913" s="33">
        <v>400</v>
      </c>
      <c r="H913" s="34">
        <v>0.2</v>
      </c>
      <c r="I913" s="35"/>
      <c r="J913" s="35"/>
      <c r="K913" s="35"/>
      <c r="L913" s="35"/>
      <c r="M913" s="35"/>
      <c r="N913" s="35">
        <v>4</v>
      </c>
      <c r="O913" s="35"/>
      <c r="P913" s="35"/>
      <c r="Q913" s="35"/>
      <c r="R913" s="15">
        <f t="shared" si="45"/>
        <v>0.06</v>
      </c>
    </row>
    <row r="914" spans="1:18">
      <c r="A914" s="24">
        <v>1645</v>
      </c>
      <c r="B914" s="24" t="s">
        <v>19</v>
      </c>
      <c r="C914" s="32" t="s">
        <v>21</v>
      </c>
      <c r="D914" s="24" t="s">
        <v>5447</v>
      </c>
      <c r="E914" s="24" t="s">
        <v>5448</v>
      </c>
      <c r="F914" s="33">
        <v>0</v>
      </c>
      <c r="G914" s="33">
        <v>800</v>
      </c>
      <c r="H914" s="34">
        <v>0.8</v>
      </c>
      <c r="I914" s="35">
        <v>680</v>
      </c>
      <c r="J914" s="35"/>
      <c r="K914" s="35">
        <v>4</v>
      </c>
      <c r="L914" s="35"/>
      <c r="M914" s="35">
        <v>4</v>
      </c>
      <c r="N914" s="35">
        <v>4</v>
      </c>
      <c r="O914" s="35"/>
      <c r="P914" s="35"/>
      <c r="Q914" s="35"/>
      <c r="R914" s="15">
        <f t="shared" si="45"/>
        <v>11.094</v>
      </c>
    </row>
    <row r="915" spans="1:18">
      <c r="A915" s="24">
        <v>1647</v>
      </c>
      <c r="B915" s="24" t="s">
        <v>19</v>
      </c>
      <c r="C915" s="32" t="s">
        <v>21</v>
      </c>
      <c r="D915" s="24" t="s">
        <v>5449</v>
      </c>
      <c r="E915" s="24" t="s">
        <v>4339</v>
      </c>
      <c r="F915" s="33">
        <v>400</v>
      </c>
      <c r="G915" s="33">
        <v>3100</v>
      </c>
      <c r="H915" s="34">
        <v>2.7</v>
      </c>
      <c r="I915" s="35"/>
      <c r="J915" s="35"/>
      <c r="K915" s="35">
        <v>2</v>
      </c>
      <c r="L915" s="35"/>
      <c r="M915" s="35"/>
      <c r="N915" s="35">
        <v>4</v>
      </c>
      <c r="O915" s="35"/>
      <c r="P915" s="35"/>
      <c r="Q915" s="35">
        <v>2</v>
      </c>
      <c r="R915" s="15">
        <f t="shared" si="45"/>
        <v>0.757</v>
      </c>
    </row>
    <row r="916" spans="1:18">
      <c r="A916" s="24">
        <v>1648</v>
      </c>
      <c r="B916" s="24" t="s">
        <v>19</v>
      </c>
      <c r="C916" s="32" t="s">
        <v>21</v>
      </c>
      <c r="D916" s="24" t="s">
        <v>5449</v>
      </c>
      <c r="E916" s="24" t="s">
        <v>4339</v>
      </c>
      <c r="F916" s="33">
        <v>3500</v>
      </c>
      <c r="G916" s="33">
        <v>4900</v>
      </c>
      <c r="H916" s="34">
        <v>1.4</v>
      </c>
      <c r="I916" s="35"/>
      <c r="J916" s="35"/>
      <c r="K916" s="35">
        <v>4</v>
      </c>
      <c r="L916" s="35"/>
      <c r="M916" s="35"/>
      <c r="N916" s="35">
        <v>2</v>
      </c>
      <c r="O916" s="35"/>
      <c r="P916" s="35"/>
      <c r="Q916" s="35"/>
      <c r="R916" s="15">
        <f t="shared" si="45"/>
        <v>0.624</v>
      </c>
    </row>
    <row r="917" spans="1:18">
      <c r="A917" s="24">
        <v>1649</v>
      </c>
      <c r="B917" s="24" t="s">
        <v>19</v>
      </c>
      <c r="C917" s="32" t="s">
        <v>21</v>
      </c>
      <c r="D917" s="24" t="s">
        <v>5449</v>
      </c>
      <c r="E917" s="24" t="s">
        <v>4339</v>
      </c>
      <c r="F917" s="33">
        <v>6400</v>
      </c>
      <c r="G917" s="33">
        <v>8800</v>
      </c>
      <c r="H917" s="34">
        <v>2.4</v>
      </c>
      <c r="I917" s="35">
        <v>800</v>
      </c>
      <c r="J917" s="35"/>
      <c r="K917" s="35">
        <v>2</v>
      </c>
      <c r="L917" s="35"/>
      <c r="M917" s="35"/>
      <c r="N917" s="35">
        <v>4</v>
      </c>
      <c r="O917" s="35">
        <v>3</v>
      </c>
      <c r="P917" s="35">
        <v>2</v>
      </c>
      <c r="Q917" s="35"/>
      <c r="R917" s="15">
        <f t="shared" si="45"/>
        <v>12.307</v>
      </c>
    </row>
    <row r="918" spans="1:18">
      <c r="A918" s="24">
        <v>1650</v>
      </c>
      <c r="B918" s="24" t="s">
        <v>19</v>
      </c>
      <c r="C918" s="32" t="s">
        <v>21</v>
      </c>
      <c r="D918" s="24" t="s">
        <v>5450</v>
      </c>
      <c r="E918" s="24" t="s">
        <v>5451</v>
      </c>
      <c r="F918" s="33">
        <v>200</v>
      </c>
      <c r="G918" s="33">
        <v>2900</v>
      </c>
      <c r="H918" s="34">
        <v>2.7</v>
      </c>
      <c r="I918" s="35"/>
      <c r="J918" s="35"/>
      <c r="K918" s="35">
        <v>2</v>
      </c>
      <c r="L918" s="35"/>
      <c r="M918" s="35"/>
      <c r="N918" s="35"/>
      <c r="O918" s="35"/>
      <c r="P918" s="35"/>
      <c r="Q918" s="35">
        <v>2</v>
      </c>
      <c r="R918" s="15">
        <f t="shared" si="45"/>
        <v>0.697</v>
      </c>
    </row>
    <row r="919" spans="1:18">
      <c r="A919" s="24">
        <v>1651</v>
      </c>
      <c r="B919" s="24" t="s">
        <v>19</v>
      </c>
      <c r="C919" s="32" t="s">
        <v>21</v>
      </c>
      <c r="D919" s="24" t="s">
        <v>5450</v>
      </c>
      <c r="E919" s="24" t="s">
        <v>5451</v>
      </c>
      <c r="F919" s="33">
        <v>4100</v>
      </c>
      <c r="G919" s="33">
        <v>6300</v>
      </c>
      <c r="H919" s="34">
        <v>2.2</v>
      </c>
      <c r="I919" s="35">
        <v>300</v>
      </c>
      <c r="J919" s="35"/>
      <c r="K919" s="35">
        <v>2</v>
      </c>
      <c r="L919" s="35"/>
      <c r="M919" s="35"/>
      <c r="N919" s="35">
        <v>2</v>
      </c>
      <c r="O919" s="35"/>
      <c r="P919" s="35"/>
      <c r="Q919" s="35"/>
      <c r="R919" s="15">
        <f t="shared" si="45"/>
        <v>4.677</v>
      </c>
    </row>
    <row r="920" spans="1:18">
      <c r="A920" s="24">
        <v>1652</v>
      </c>
      <c r="B920" s="24" t="s">
        <v>19</v>
      </c>
      <c r="C920" s="32" t="s">
        <v>21</v>
      </c>
      <c r="D920" s="24" t="s">
        <v>5450</v>
      </c>
      <c r="E920" s="24" t="s">
        <v>5451</v>
      </c>
      <c r="F920" s="33">
        <v>6300</v>
      </c>
      <c r="G920" s="33">
        <v>6500</v>
      </c>
      <c r="H920" s="34">
        <v>0.2</v>
      </c>
      <c r="I920" s="35">
        <v>152</v>
      </c>
      <c r="J920" s="35"/>
      <c r="K920" s="35"/>
      <c r="L920" s="35"/>
      <c r="M920" s="35"/>
      <c r="N920" s="35"/>
      <c r="O920" s="35"/>
      <c r="P920" s="35"/>
      <c r="Q920" s="35"/>
      <c r="R920" s="15">
        <f t="shared" si="45"/>
        <v>2.204</v>
      </c>
    </row>
    <row r="921" spans="1:18">
      <c r="A921" s="24">
        <v>1653</v>
      </c>
      <c r="B921" s="24" t="s">
        <v>19</v>
      </c>
      <c r="C921" s="32" t="s">
        <v>21</v>
      </c>
      <c r="D921" s="24" t="s">
        <v>5452</v>
      </c>
      <c r="E921" s="24" t="s">
        <v>5453</v>
      </c>
      <c r="F921" s="33">
        <v>0</v>
      </c>
      <c r="G921" s="33">
        <v>1900</v>
      </c>
      <c r="H921" s="34">
        <v>1.9</v>
      </c>
      <c r="I921" s="35">
        <v>500</v>
      </c>
      <c r="J921" s="35"/>
      <c r="K921" s="35">
        <v>2</v>
      </c>
      <c r="L921" s="35"/>
      <c r="M921" s="35"/>
      <c r="N921" s="35">
        <v>2</v>
      </c>
      <c r="O921" s="35"/>
      <c r="P921" s="35">
        <v>2</v>
      </c>
      <c r="Q921" s="35"/>
      <c r="R921" s="15">
        <f t="shared" si="45"/>
        <v>7.897</v>
      </c>
    </row>
    <row r="922" spans="1:18">
      <c r="A922" s="24">
        <v>1663</v>
      </c>
      <c r="B922" s="24" t="s">
        <v>19</v>
      </c>
      <c r="C922" s="32" t="s">
        <v>21</v>
      </c>
      <c r="D922" s="24" t="s">
        <v>5454</v>
      </c>
      <c r="E922" s="24" t="s">
        <v>4443</v>
      </c>
      <c r="F922" s="33">
        <v>1100</v>
      </c>
      <c r="G922" s="33">
        <v>1500</v>
      </c>
      <c r="H922" s="34">
        <v>0.4</v>
      </c>
      <c r="I922" s="35">
        <v>50</v>
      </c>
      <c r="J922" s="35"/>
      <c r="K922" s="35">
        <v>4</v>
      </c>
      <c r="L922" s="35"/>
      <c r="M922" s="35"/>
      <c r="N922" s="35">
        <v>2</v>
      </c>
      <c r="O922" s="35"/>
      <c r="P922" s="35">
        <v>2</v>
      </c>
      <c r="Q922" s="35"/>
      <c r="R922" s="15">
        <f t="shared" si="45"/>
        <v>1.669</v>
      </c>
    </row>
    <row r="923" spans="1:18">
      <c r="A923" s="24">
        <v>1946</v>
      </c>
      <c r="B923" s="36" t="s">
        <v>19</v>
      </c>
      <c r="C923" s="36" t="s">
        <v>22</v>
      </c>
      <c r="D923" s="37" t="s">
        <v>5455</v>
      </c>
      <c r="E923" s="36" t="s">
        <v>5456</v>
      </c>
      <c r="F923" s="36" t="s">
        <v>75</v>
      </c>
      <c r="G923" s="36" t="s">
        <v>124</v>
      </c>
      <c r="H923" s="38">
        <v>2.8</v>
      </c>
      <c r="I923" s="36">
        <v>1640</v>
      </c>
      <c r="J923" s="36"/>
      <c r="K923" s="36">
        <v>6</v>
      </c>
      <c r="L923" s="36"/>
      <c r="M923" s="36"/>
      <c r="N923" s="36">
        <v>4</v>
      </c>
      <c r="O923" s="36"/>
      <c r="P923" s="36"/>
      <c r="Q923" s="36"/>
      <c r="R923" s="15">
        <f t="shared" si="45"/>
        <v>24.731</v>
      </c>
    </row>
    <row r="924" spans="1:18">
      <c r="A924" s="24">
        <v>1947</v>
      </c>
      <c r="B924" s="36" t="s">
        <v>19</v>
      </c>
      <c r="C924" s="36" t="s">
        <v>22</v>
      </c>
      <c r="D924" s="37" t="s">
        <v>5455</v>
      </c>
      <c r="E924" s="36" t="s">
        <v>5456</v>
      </c>
      <c r="F924" s="36" t="s">
        <v>143</v>
      </c>
      <c r="G924" s="36" t="s">
        <v>5457</v>
      </c>
      <c r="H924" s="38">
        <v>2.8</v>
      </c>
      <c r="I924" s="36">
        <v>800</v>
      </c>
      <c r="J924" s="36"/>
      <c r="K924" s="36">
        <v>4</v>
      </c>
      <c r="L924" s="36"/>
      <c r="M924" s="36"/>
      <c r="N924" s="36">
        <v>4</v>
      </c>
      <c r="O924" s="36"/>
      <c r="P924" s="36"/>
      <c r="Q924" s="36"/>
      <c r="R924" s="15">
        <f t="shared" si="45"/>
        <v>12.254</v>
      </c>
    </row>
    <row r="925" spans="1:18">
      <c r="A925" s="24">
        <v>1948</v>
      </c>
      <c r="B925" s="36" t="s">
        <v>19</v>
      </c>
      <c r="C925" s="36" t="s">
        <v>22</v>
      </c>
      <c r="D925" s="37" t="s">
        <v>5458</v>
      </c>
      <c r="E925" s="36" t="s">
        <v>5459</v>
      </c>
      <c r="F925" s="36" t="s">
        <v>112</v>
      </c>
      <c r="G925" s="36" t="s">
        <v>65</v>
      </c>
      <c r="H925" s="38">
        <v>2</v>
      </c>
      <c r="I925" s="36">
        <v>300</v>
      </c>
      <c r="J925" s="36"/>
      <c r="K925" s="36">
        <v>4</v>
      </c>
      <c r="L925" s="36"/>
      <c r="M925" s="36"/>
      <c r="N925" s="36">
        <v>4</v>
      </c>
      <c r="O925" s="36"/>
      <c r="P925" s="36"/>
      <c r="Q925" s="36"/>
      <c r="R925" s="15">
        <f t="shared" si="45"/>
        <v>5.004</v>
      </c>
    </row>
    <row r="926" spans="1:18">
      <c r="A926" s="24">
        <v>1949</v>
      </c>
      <c r="B926" s="36" t="s">
        <v>19</v>
      </c>
      <c r="C926" s="36" t="s">
        <v>22</v>
      </c>
      <c r="D926" s="32" t="s">
        <v>5460</v>
      </c>
      <c r="E926" s="36" t="s">
        <v>5461</v>
      </c>
      <c r="F926" s="36" t="s">
        <v>53</v>
      </c>
      <c r="G926" s="36" t="s">
        <v>60</v>
      </c>
      <c r="H926" s="38">
        <v>0.2</v>
      </c>
      <c r="I926" s="36">
        <v>100</v>
      </c>
      <c r="J926" s="36"/>
      <c r="K926" s="36">
        <v>6</v>
      </c>
      <c r="L926" s="36"/>
      <c r="M926" s="36"/>
      <c r="N926" s="36">
        <v>4</v>
      </c>
      <c r="O926" s="36"/>
      <c r="P926" s="36"/>
      <c r="Q926" s="36"/>
      <c r="R926" s="15">
        <f t="shared" si="45"/>
        <v>2.401</v>
      </c>
    </row>
    <row r="927" spans="1:18">
      <c r="A927" s="24">
        <v>1950</v>
      </c>
      <c r="B927" s="36" t="s">
        <v>19</v>
      </c>
      <c r="C927" s="36" t="s">
        <v>22</v>
      </c>
      <c r="D927" s="37" t="s">
        <v>5462</v>
      </c>
      <c r="E927" s="36" t="s">
        <v>5463</v>
      </c>
      <c r="F927" s="36" t="s">
        <v>100</v>
      </c>
      <c r="G927" s="36" t="s">
        <v>163</v>
      </c>
      <c r="H927" s="38">
        <v>1.2</v>
      </c>
      <c r="I927" s="36">
        <v>850</v>
      </c>
      <c r="J927" s="36"/>
      <c r="K927" s="36">
        <v>4</v>
      </c>
      <c r="L927" s="36"/>
      <c r="M927" s="36"/>
      <c r="N927" s="36">
        <v>4</v>
      </c>
      <c r="O927" s="36"/>
      <c r="P927" s="36"/>
      <c r="Q927" s="36"/>
      <c r="R927" s="15">
        <f t="shared" si="45"/>
        <v>12.979</v>
      </c>
    </row>
    <row r="928" spans="1:18">
      <c r="A928" s="24">
        <v>1951</v>
      </c>
      <c r="B928" s="36" t="s">
        <v>19</v>
      </c>
      <c r="C928" s="36" t="s">
        <v>22</v>
      </c>
      <c r="D928" s="37" t="s">
        <v>5464</v>
      </c>
      <c r="E928" s="36" t="s">
        <v>5465</v>
      </c>
      <c r="F928" s="36" t="s">
        <v>100</v>
      </c>
      <c r="G928" s="36" t="s">
        <v>82</v>
      </c>
      <c r="H928" s="38">
        <v>0.5</v>
      </c>
      <c r="I928" s="36">
        <v>80</v>
      </c>
      <c r="J928" s="36"/>
      <c r="K928" s="36">
        <v>4</v>
      </c>
      <c r="L928" s="36"/>
      <c r="M928" s="36"/>
      <c r="N928" s="36">
        <v>8</v>
      </c>
      <c r="O928" s="36"/>
      <c r="P928" s="36"/>
      <c r="Q928" s="36"/>
      <c r="R928" s="15">
        <f t="shared" si="45"/>
        <v>1.874</v>
      </c>
    </row>
    <row r="929" spans="1:18">
      <c r="A929" s="24">
        <v>1952</v>
      </c>
      <c r="B929" s="36" t="s">
        <v>19</v>
      </c>
      <c r="C929" s="36" t="s">
        <v>22</v>
      </c>
      <c r="D929" s="37" t="s">
        <v>5466</v>
      </c>
      <c r="E929" s="36" t="s">
        <v>5467</v>
      </c>
      <c r="F929" s="36" t="s">
        <v>100</v>
      </c>
      <c r="G929" s="36" t="s">
        <v>996</v>
      </c>
      <c r="H929" s="38">
        <v>2.9</v>
      </c>
      <c r="I929" s="36">
        <v>300</v>
      </c>
      <c r="J929" s="36"/>
      <c r="K929" s="36">
        <v>6</v>
      </c>
      <c r="L929" s="36"/>
      <c r="M929" s="36"/>
      <c r="N929" s="36">
        <v>4</v>
      </c>
      <c r="O929" s="36"/>
      <c r="P929" s="36"/>
      <c r="Q929" s="36"/>
      <c r="R929" s="15">
        <f t="shared" si="45"/>
        <v>5.301</v>
      </c>
    </row>
    <row r="930" spans="1:18">
      <c r="A930" s="24">
        <v>1953</v>
      </c>
      <c r="B930" s="36" t="s">
        <v>19</v>
      </c>
      <c r="C930" s="36" t="s">
        <v>22</v>
      </c>
      <c r="D930" s="37" t="s">
        <v>5468</v>
      </c>
      <c r="E930" s="36" t="s">
        <v>1739</v>
      </c>
      <c r="F930" s="36" t="s">
        <v>100</v>
      </c>
      <c r="G930" s="36" t="s">
        <v>64</v>
      </c>
      <c r="H930" s="38">
        <v>2</v>
      </c>
      <c r="I930" s="36">
        <v>600</v>
      </c>
      <c r="J930" s="36"/>
      <c r="K930" s="36">
        <v>6</v>
      </c>
      <c r="L930" s="36"/>
      <c r="M930" s="36"/>
      <c r="N930" s="36">
        <v>8</v>
      </c>
      <c r="O930" s="36"/>
      <c r="P930" s="36"/>
      <c r="Q930" s="36"/>
      <c r="R930" s="15">
        <f t="shared" si="45"/>
        <v>9.711</v>
      </c>
    </row>
    <row r="931" spans="1:18">
      <c r="A931" s="24">
        <v>1954</v>
      </c>
      <c r="B931" s="36" t="s">
        <v>19</v>
      </c>
      <c r="C931" s="36" t="s">
        <v>22</v>
      </c>
      <c r="D931" s="37" t="s">
        <v>5469</v>
      </c>
      <c r="E931" s="36" t="s">
        <v>5470</v>
      </c>
      <c r="F931" s="36" t="s">
        <v>100</v>
      </c>
      <c r="G931" s="36" t="s">
        <v>64</v>
      </c>
      <c r="H931" s="38">
        <v>2</v>
      </c>
      <c r="I931" s="36">
        <v>630</v>
      </c>
      <c r="J931" s="36"/>
      <c r="K931" s="36">
        <v>4</v>
      </c>
      <c r="L931" s="36"/>
      <c r="M931" s="36"/>
      <c r="N931" s="36">
        <v>4</v>
      </c>
      <c r="O931" s="36"/>
      <c r="P931" s="36"/>
      <c r="Q931" s="36"/>
      <c r="R931" s="15">
        <f t="shared" si="45"/>
        <v>9.789</v>
      </c>
    </row>
    <row r="932" spans="1:18">
      <c r="A932" s="24">
        <v>1955</v>
      </c>
      <c r="B932" s="36" t="s">
        <v>19</v>
      </c>
      <c r="C932" s="36" t="s">
        <v>22</v>
      </c>
      <c r="D932" s="37" t="s">
        <v>5471</v>
      </c>
      <c r="E932" s="36" t="s">
        <v>545</v>
      </c>
      <c r="F932" s="36" t="s">
        <v>72</v>
      </c>
      <c r="G932" s="36" t="s">
        <v>996</v>
      </c>
      <c r="H932" s="38">
        <v>1.9</v>
      </c>
      <c r="I932" s="36">
        <v>350</v>
      </c>
      <c r="J932" s="36"/>
      <c r="K932" s="36">
        <v>4</v>
      </c>
      <c r="L932" s="36"/>
      <c r="M932" s="36"/>
      <c r="N932" s="36">
        <v>8</v>
      </c>
      <c r="O932" s="36"/>
      <c r="P932" s="36"/>
      <c r="Q932" s="36"/>
      <c r="R932" s="15">
        <f t="shared" si="45"/>
        <v>5.789</v>
      </c>
    </row>
    <row r="933" spans="1:18">
      <c r="A933" s="24">
        <v>1956</v>
      </c>
      <c r="B933" s="36" t="s">
        <v>19</v>
      </c>
      <c r="C933" s="36" t="s">
        <v>22</v>
      </c>
      <c r="D933" s="37" t="s">
        <v>5472</v>
      </c>
      <c r="E933" s="36" t="s">
        <v>5473</v>
      </c>
      <c r="F933" s="36" t="s">
        <v>82</v>
      </c>
      <c r="G933" s="36" t="s">
        <v>346</v>
      </c>
      <c r="H933" s="38">
        <v>2.7</v>
      </c>
      <c r="I933" s="36">
        <v>1100</v>
      </c>
      <c r="J933" s="36"/>
      <c r="K933" s="36">
        <v>4</v>
      </c>
      <c r="L933" s="36"/>
      <c r="M933" s="36"/>
      <c r="N933" s="36">
        <v>4</v>
      </c>
      <c r="O933" s="36"/>
      <c r="P933" s="36"/>
      <c r="Q933" s="36"/>
      <c r="R933" s="15">
        <f t="shared" si="45"/>
        <v>16.604</v>
      </c>
    </row>
    <row r="934" spans="1:18">
      <c r="A934" s="24">
        <v>1957</v>
      </c>
      <c r="B934" s="36" t="s">
        <v>19</v>
      </c>
      <c r="C934" s="36" t="s">
        <v>22</v>
      </c>
      <c r="D934" s="37" t="s">
        <v>5474</v>
      </c>
      <c r="E934" s="36" t="s">
        <v>5475</v>
      </c>
      <c r="F934" s="36" t="s">
        <v>53</v>
      </c>
      <c r="G934" s="36" t="s">
        <v>82</v>
      </c>
      <c r="H934" s="38">
        <v>0.4</v>
      </c>
      <c r="I934" s="36">
        <v>150</v>
      </c>
      <c r="J934" s="36"/>
      <c r="K934" s="36"/>
      <c r="L934" s="36"/>
      <c r="M934" s="36"/>
      <c r="N934" s="36"/>
      <c r="O934" s="36"/>
      <c r="P934" s="36"/>
      <c r="Q934" s="36"/>
      <c r="R934" s="15">
        <f t="shared" si="45"/>
        <v>2.175</v>
      </c>
    </row>
    <row r="935" spans="1:18">
      <c r="A935" s="24">
        <v>1958</v>
      </c>
      <c r="B935" s="36" t="s">
        <v>19</v>
      </c>
      <c r="C935" s="36" t="s">
        <v>22</v>
      </c>
      <c r="D935" s="37" t="s">
        <v>5476</v>
      </c>
      <c r="E935" s="36" t="s">
        <v>4339</v>
      </c>
      <c r="F935" s="36" t="s">
        <v>188</v>
      </c>
      <c r="G935" s="36" t="s">
        <v>1386</v>
      </c>
      <c r="H935" s="38">
        <v>2.6</v>
      </c>
      <c r="I935" s="36">
        <v>1070</v>
      </c>
      <c r="J935" s="36"/>
      <c r="K935" s="36"/>
      <c r="L935" s="36"/>
      <c r="M935" s="36"/>
      <c r="N935" s="36"/>
      <c r="O935" s="36"/>
      <c r="P935" s="36"/>
      <c r="Q935" s="36"/>
      <c r="R935" s="15">
        <f t="shared" ref="R935:R966" si="46">J935*0.4461+K935*0.1485+L935*0.15*0.004+I935*0.0145+M935*0.145+N935*0.015+O935*0.01+P935*0.16+Q935*0.2</f>
        <v>15.515</v>
      </c>
    </row>
    <row r="936" spans="1:18">
      <c r="A936" s="24">
        <v>1959</v>
      </c>
      <c r="B936" s="36" t="s">
        <v>19</v>
      </c>
      <c r="C936" s="36" t="s">
        <v>22</v>
      </c>
      <c r="D936" s="37" t="s">
        <v>5476</v>
      </c>
      <c r="E936" s="36" t="s">
        <v>4339</v>
      </c>
      <c r="F936" s="36" t="s">
        <v>4558</v>
      </c>
      <c r="G936" s="36" t="s">
        <v>5477</v>
      </c>
      <c r="H936" s="38">
        <v>1.8</v>
      </c>
      <c r="I936" s="36">
        <v>250</v>
      </c>
      <c r="J936" s="36"/>
      <c r="K936" s="36"/>
      <c r="L936" s="36"/>
      <c r="M936" s="36"/>
      <c r="N936" s="36"/>
      <c r="O936" s="36"/>
      <c r="P936" s="36"/>
      <c r="Q936" s="36"/>
      <c r="R936" s="15">
        <f t="shared" si="46"/>
        <v>3.625</v>
      </c>
    </row>
    <row r="937" spans="1:18">
      <c r="A937" s="24">
        <v>1960</v>
      </c>
      <c r="B937" s="36" t="s">
        <v>19</v>
      </c>
      <c r="C937" s="36" t="s">
        <v>22</v>
      </c>
      <c r="D937" s="37" t="s">
        <v>5478</v>
      </c>
      <c r="E937" s="36" t="s">
        <v>5479</v>
      </c>
      <c r="F937" s="36" t="s">
        <v>53</v>
      </c>
      <c r="G937" s="36" t="s">
        <v>635</v>
      </c>
      <c r="H937" s="38">
        <v>2</v>
      </c>
      <c r="I937" s="36">
        <v>290</v>
      </c>
      <c r="J937" s="36"/>
      <c r="K937" s="36"/>
      <c r="L937" s="36"/>
      <c r="M937" s="36"/>
      <c r="N937" s="36"/>
      <c r="O937" s="36"/>
      <c r="P937" s="36"/>
      <c r="Q937" s="36"/>
      <c r="R937" s="15">
        <f t="shared" si="46"/>
        <v>4.205</v>
      </c>
    </row>
    <row r="938" spans="1:18">
      <c r="A938" s="24">
        <v>1961</v>
      </c>
      <c r="B938" s="36" t="s">
        <v>19</v>
      </c>
      <c r="C938" s="36" t="s">
        <v>22</v>
      </c>
      <c r="D938" s="37" t="s">
        <v>5480</v>
      </c>
      <c r="E938" s="36" t="s">
        <v>5481</v>
      </c>
      <c r="F938" s="36" t="s">
        <v>53</v>
      </c>
      <c r="G938" s="36" t="s">
        <v>64</v>
      </c>
      <c r="H938" s="38">
        <v>1.9</v>
      </c>
      <c r="I938" s="36">
        <v>200</v>
      </c>
      <c r="J938" s="36"/>
      <c r="K938" s="36"/>
      <c r="L938" s="36"/>
      <c r="M938" s="36"/>
      <c r="N938" s="36"/>
      <c r="O938" s="36"/>
      <c r="P938" s="36"/>
      <c r="Q938" s="36"/>
      <c r="R938" s="15">
        <f t="shared" si="46"/>
        <v>2.9</v>
      </c>
    </row>
    <row r="939" spans="1:18">
      <c r="A939" s="24">
        <v>1962</v>
      </c>
      <c r="B939" s="36" t="s">
        <v>19</v>
      </c>
      <c r="C939" s="36" t="s">
        <v>22</v>
      </c>
      <c r="D939" s="37" t="s">
        <v>5482</v>
      </c>
      <c r="E939" s="36" t="s">
        <v>5483</v>
      </c>
      <c r="F939" s="36" t="s">
        <v>72</v>
      </c>
      <c r="G939" s="36" t="s">
        <v>128</v>
      </c>
      <c r="H939" s="38">
        <v>0.8</v>
      </c>
      <c r="I939" s="36">
        <v>100</v>
      </c>
      <c r="J939" s="36"/>
      <c r="K939" s="36"/>
      <c r="L939" s="36"/>
      <c r="M939" s="36"/>
      <c r="N939" s="36">
        <v>8</v>
      </c>
      <c r="O939" s="36"/>
      <c r="P939" s="36"/>
      <c r="Q939" s="36"/>
      <c r="R939" s="15">
        <f t="shared" si="46"/>
        <v>1.57</v>
      </c>
    </row>
    <row r="940" spans="1:18">
      <c r="A940" s="24">
        <v>1963</v>
      </c>
      <c r="B940" s="36" t="s">
        <v>19</v>
      </c>
      <c r="C940" s="36" t="s">
        <v>22</v>
      </c>
      <c r="D940" s="37" t="s">
        <v>5484</v>
      </c>
      <c r="E940" s="36" t="s">
        <v>5485</v>
      </c>
      <c r="F940" s="36" t="s">
        <v>112</v>
      </c>
      <c r="G940" s="36" t="s">
        <v>79</v>
      </c>
      <c r="H940" s="38">
        <v>0.3</v>
      </c>
      <c r="I940" s="36">
        <v>60</v>
      </c>
      <c r="J940" s="36"/>
      <c r="K940" s="36">
        <v>2</v>
      </c>
      <c r="L940" s="36"/>
      <c r="M940" s="36"/>
      <c r="N940" s="36"/>
      <c r="O940" s="36"/>
      <c r="P940" s="36"/>
      <c r="Q940" s="36"/>
      <c r="R940" s="15">
        <f t="shared" si="46"/>
        <v>1.167</v>
      </c>
    </row>
    <row r="941" spans="1:18">
      <c r="A941" s="24">
        <v>1964</v>
      </c>
      <c r="B941" s="36" t="s">
        <v>19</v>
      </c>
      <c r="C941" s="36" t="s">
        <v>22</v>
      </c>
      <c r="D941" s="37" t="s">
        <v>5486</v>
      </c>
      <c r="E941" s="36" t="s">
        <v>529</v>
      </c>
      <c r="F941" s="36" t="s">
        <v>82</v>
      </c>
      <c r="G941" s="36" t="s">
        <v>79</v>
      </c>
      <c r="H941" s="38">
        <v>0.4</v>
      </c>
      <c r="I941" s="36">
        <v>30</v>
      </c>
      <c r="J941" s="36"/>
      <c r="K941" s="36">
        <v>2</v>
      </c>
      <c r="L941" s="36"/>
      <c r="M941" s="36"/>
      <c r="N941" s="36"/>
      <c r="O941" s="36"/>
      <c r="P941" s="36"/>
      <c r="Q941" s="36"/>
      <c r="R941" s="15">
        <f t="shared" si="46"/>
        <v>0.732</v>
      </c>
    </row>
    <row r="942" spans="1:18">
      <c r="A942" s="24">
        <v>1965</v>
      </c>
      <c r="B942" s="36" t="s">
        <v>19</v>
      </c>
      <c r="C942" s="36" t="s">
        <v>22</v>
      </c>
      <c r="D942" s="37" t="s">
        <v>5487</v>
      </c>
      <c r="E942" s="36" t="s">
        <v>4575</v>
      </c>
      <c r="F942" s="36" t="s">
        <v>72</v>
      </c>
      <c r="G942" s="36" t="s">
        <v>128</v>
      </c>
      <c r="H942" s="38">
        <v>0.8</v>
      </c>
      <c r="I942" s="36">
        <v>120</v>
      </c>
      <c r="J942" s="36"/>
      <c r="K942" s="36">
        <v>4</v>
      </c>
      <c r="L942" s="36"/>
      <c r="M942" s="36"/>
      <c r="N942" s="36">
        <v>8</v>
      </c>
      <c r="O942" s="36"/>
      <c r="P942" s="36"/>
      <c r="Q942" s="36"/>
      <c r="R942" s="15">
        <f t="shared" si="46"/>
        <v>2.454</v>
      </c>
    </row>
    <row r="943" spans="1:18">
      <c r="A943" s="24">
        <v>1966</v>
      </c>
      <c r="B943" s="36" t="s">
        <v>19</v>
      </c>
      <c r="C943" s="36" t="s">
        <v>22</v>
      </c>
      <c r="D943" s="37" t="s">
        <v>5488</v>
      </c>
      <c r="E943" s="36" t="s">
        <v>5489</v>
      </c>
      <c r="F943" s="36" t="s">
        <v>163</v>
      </c>
      <c r="G943" s="36" t="s">
        <v>1670</v>
      </c>
      <c r="H943" s="38">
        <v>2.6</v>
      </c>
      <c r="I943" s="36">
        <v>390</v>
      </c>
      <c r="J943" s="36"/>
      <c r="K943" s="36">
        <v>6</v>
      </c>
      <c r="L943" s="36"/>
      <c r="M943" s="36"/>
      <c r="N943" s="36">
        <v>8</v>
      </c>
      <c r="O943" s="36"/>
      <c r="P943" s="36"/>
      <c r="Q943" s="36"/>
      <c r="R943" s="15">
        <f t="shared" si="46"/>
        <v>6.666</v>
      </c>
    </row>
    <row r="944" spans="1:18">
      <c r="A944" s="24">
        <v>1967</v>
      </c>
      <c r="B944" s="36" t="s">
        <v>19</v>
      </c>
      <c r="C944" s="36" t="s">
        <v>22</v>
      </c>
      <c r="D944" s="37" t="s">
        <v>5490</v>
      </c>
      <c r="E944" s="36" t="s">
        <v>5491</v>
      </c>
      <c r="F944" s="36" t="s">
        <v>75</v>
      </c>
      <c r="G944" s="36" t="s">
        <v>82</v>
      </c>
      <c r="H944" s="38">
        <v>0.3</v>
      </c>
      <c r="I944" s="36">
        <v>200</v>
      </c>
      <c r="J944" s="36"/>
      <c r="K944" s="36">
        <v>4</v>
      </c>
      <c r="L944" s="36"/>
      <c r="M944" s="36"/>
      <c r="N944" s="36">
        <v>8</v>
      </c>
      <c r="O944" s="36"/>
      <c r="P944" s="36"/>
      <c r="Q944" s="36"/>
      <c r="R944" s="15">
        <f t="shared" si="46"/>
        <v>3.614</v>
      </c>
    </row>
    <row r="945" spans="1:18">
      <c r="A945" s="24">
        <v>1968</v>
      </c>
      <c r="B945" s="36" t="s">
        <v>19</v>
      </c>
      <c r="C945" s="36" t="s">
        <v>22</v>
      </c>
      <c r="D945" s="37" t="s">
        <v>5492</v>
      </c>
      <c r="E945" s="36" t="s">
        <v>2314</v>
      </c>
      <c r="F945" s="36" t="s">
        <v>72</v>
      </c>
      <c r="G945" s="36" t="s">
        <v>133</v>
      </c>
      <c r="H945" s="38">
        <v>0.6</v>
      </c>
      <c r="I945" s="36">
        <v>80</v>
      </c>
      <c r="J945" s="36"/>
      <c r="K945" s="36">
        <v>2</v>
      </c>
      <c r="L945" s="36"/>
      <c r="M945" s="36"/>
      <c r="N945" s="36">
        <v>4</v>
      </c>
      <c r="O945" s="36"/>
      <c r="P945" s="36"/>
      <c r="Q945" s="36"/>
      <c r="R945" s="15">
        <f t="shared" si="46"/>
        <v>1.517</v>
      </c>
    </row>
    <row r="946" spans="1:18">
      <c r="A946" s="24">
        <v>1969</v>
      </c>
      <c r="B946" s="36" t="s">
        <v>19</v>
      </c>
      <c r="C946" s="36" t="s">
        <v>22</v>
      </c>
      <c r="D946" s="37" t="s">
        <v>5493</v>
      </c>
      <c r="E946" s="36" t="s">
        <v>5494</v>
      </c>
      <c r="F946" s="36" t="s">
        <v>100</v>
      </c>
      <c r="G946" s="36" t="s">
        <v>82</v>
      </c>
      <c r="H946" s="38">
        <v>0.5</v>
      </c>
      <c r="I946" s="36">
        <v>80</v>
      </c>
      <c r="J946" s="36"/>
      <c r="K946" s="36"/>
      <c r="L946" s="36"/>
      <c r="M946" s="36"/>
      <c r="N946" s="36"/>
      <c r="O946" s="36"/>
      <c r="P946" s="36"/>
      <c r="Q946" s="36"/>
      <c r="R946" s="15">
        <f t="shared" si="46"/>
        <v>1.16</v>
      </c>
    </row>
    <row r="947" spans="1:18">
      <c r="A947" s="24">
        <v>1970</v>
      </c>
      <c r="B947" s="36" t="s">
        <v>19</v>
      </c>
      <c r="C947" s="36" t="s">
        <v>22</v>
      </c>
      <c r="D947" s="37" t="s">
        <v>5495</v>
      </c>
      <c r="E947" s="36" t="s">
        <v>5496</v>
      </c>
      <c r="F947" s="36" t="s">
        <v>75</v>
      </c>
      <c r="G947" s="36" t="s">
        <v>128</v>
      </c>
      <c r="H947" s="38">
        <v>1.6</v>
      </c>
      <c r="I947" s="36">
        <v>450</v>
      </c>
      <c r="J947" s="36"/>
      <c r="K947" s="36">
        <v>4</v>
      </c>
      <c r="L947" s="36"/>
      <c r="M947" s="36"/>
      <c r="N947" s="36"/>
      <c r="O947" s="36"/>
      <c r="P947" s="36"/>
      <c r="Q947" s="36"/>
      <c r="R947" s="15">
        <f t="shared" si="46"/>
        <v>7.119</v>
      </c>
    </row>
    <row r="948" spans="1:18">
      <c r="A948" s="24">
        <v>1971</v>
      </c>
      <c r="B948" s="36" t="s">
        <v>19</v>
      </c>
      <c r="C948" s="36" t="s">
        <v>22</v>
      </c>
      <c r="D948" s="37" t="s">
        <v>5497</v>
      </c>
      <c r="E948" s="36" t="s">
        <v>5498</v>
      </c>
      <c r="F948" s="36" t="s">
        <v>72</v>
      </c>
      <c r="G948" s="36" t="s">
        <v>64</v>
      </c>
      <c r="H948" s="38">
        <v>1</v>
      </c>
      <c r="I948" s="36">
        <v>220</v>
      </c>
      <c r="J948" s="36"/>
      <c r="K948" s="36">
        <v>4</v>
      </c>
      <c r="L948" s="36"/>
      <c r="M948" s="36"/>
      <c r="N948" s="36">
        <v>4</v>
      </c>
      <c r="O948" s="36"/>
      <c r="P948" s="36"/>
      <c r="Q948" s="36"/>
      <c r="R948" s="15">
        <f t="shared" si="46"/>
        <v>3.844</v>
      </c>
    </row>
    <row r="949" spans="1:18">
      <c r="A949" s="24">
        <v>1972</v>
      </c>
      <c r="B949" s="36" t="s">
        <v>19</v>
      </c>
      <c r="C949" s="36" t="s">
        <v>22</v>
      </c>
      <c r="D949" s="37" t="s">
        <v>5499</v>
      </c>
      <c r="E949" s="36" t="s">
        <v>5500</v>
      </c>
      <c r="F949" s="36" t="s">
        <v>72</v>
      </c>
      <c r="G949" s="36" t="s">
        <v>106</v>
      </c>
      <c r="H949" s="38">
        <v>0.5</v>
      </c>
      <c r="I949" s="36">
        <v>200</v>
      </c>
      <c r="J949" s="36"/>
      <c r="K949" s="36">
        <v>4</v>
      </c>
      <c r="L949" s="36"/>
      <c r="M949" s="36"/>
      <c r="N949" s="36">
        <v>8</v>
      </c>
      <c r="O949" s="36"/>
      <c r="P949" s="36"/>
      <c r="Q949" s="36"/>
      <c r="R949" s="15">
        <f t="shared" si="46"/>
        <v>3.614</v>
      </c>
    </row>
    <row r="950" spans="1:18">
      <c r="A950" s="24">
        <v>1973</v>
      </c>
      <c r="B950" s="36" t="s">
        <v>19</v>
      </c>
      <c r="C950" s="36" t="s">
        <v>22</v>
      </c>
      <c r="D950" s="37" t="s">
        <v>5501</v>
      </c>
      <c r="E950" s="36" t="s">
        <v>5502</v>
      </c>
      <c r="F950" s="36" t="s">
        <v>53</v>
      </c>
      <c r="G950" s="36" t="s">
        <v>112</v>
      </c>
      <c r="H950" s="38">
        <v>0.5</v>
      </c>
      <c r="I950" s="36">
        <v>100</v>
      </c>
      <c r="J950" s="36"/>
      <c r="K950" s="36">
        <v>2</v>
      </c>
      <c r="L950" s="36"/>
      <c r="M950" s="36"/>
      <c r="N950" s="36"/>
      <c r="O950" s="36"/>
      <c r="P950" s="36"/>
      <c r="Q950" s="36"/>
      <c r="R950" s="15">
        <f t="shared" si="46"/>
        <v>1.747</v>
      </c>
    </row>
    <row r="951" spans="1:18">
      <c r="A951" s="24">
        <v>1974</v>
      </c>
      <c r="B951" s="36" t="s">
        <v>19</v>
      </c>
      <c r="C951" s="36" t="s">
        <v>22</v>
      </c>
      <c r="D951" s="37" t="s">
        <v>5503</v>
      </c>
      <c r="E951" s="36" t="s">
        <v>5504</v>
      </c>
      <c r="F951" s="36" t="s">
        <v>100</v>
      </c>
      <c r="G951" s="36" t="s">
        <v>128</v>
      </c>
      <c r="H951" s="38">
        <v>1.8</v>
      </c>
      <c r="I951" s="36">
        <v>70</v>
      </c>
      <c r="J951" s="36"/>
      <c r="K951" s="36">
        <v>4</v>
      </c>
      <c r="L951" s="36"/>
      <c r="M951" s="36"/>
      <c r="N951" s="36">
        <v>4</v>
      </c>
      <c r="O951" s="36"/>
      <c r="P951" s="36"/>
      <c r="Q951" s="36"/>
      <c r="R951" s="15">
        <f t="shared" si="46"/>
        <v>1.669</v>
      </c>
    </row>
    <row r="952" spans="1:18">
      <c r="A952" s="24">
        <v>1975</v>
      </c>
      <c r="B952" s="36" t="s">
        <v>19</v>
      </c>
      <c r="C952" s="36" t="s">
        <v>22</v>
      </c>
      <c r="D952" s="37" t="s">
        <v>5505</v>
      </c>
      <c r="E952" s="36" t="s">
        <v>5506</v>
      </c>
      <c r="F952" s="36" t="s">
        <v>53</v>
      </c>
      <c r="G952" s="36" t="s">
        <v>82</v>
      </c>
      <c r="H952" s="38">
        <v>0.4</v>
      </c>
      <c r="I952" s="36">
        <v>300</v>
      </c>
      <c r="J952" s="36"/>
      <c r="K952" s="36">
        <v>2</v>
      </c>
      <c r="L952" s="36"/>
      <c r="M952" s="36"/>
      <c r="N952" s="36">
        <v>4</v>
      </c>
      <c r="O952" s="36"/>
      <c r="P952" s="36"/>
      <c r="Q952" s="36"/>
      <c r="R952" s="15">
        <f t="shared" si="46"/>
        <v>4.707</v>
      </c>
    </row>
    <row r="953" spans="1:18">
      <c r="A953" s="24">
        <v>1976</v>
      </c>
      <c r="B953" s="36" t="s">
        <v>19</v>
      </c>
      <c r="C953" s="36" t="s">
        <v>22</v>
      </c>
      <c r="D953" s="37" t="s">
        <v>5507</v>
      </c>
      <c r="E953" s="36" t="s">
        <v>5508</v>
      </c>
      <c r="F953" s="36" t="s">
        <v>192</v>
      </c>
      <c r="G953" s="36" t="s">
        <v>163</v>
      </c>
      <c r="H953" s="38">
        <v>0.4</v>
      </c>
      <c r="I953" s="36">
        <v>200</v>
      </c>
      <c r="J953" s="36"/>
      <c r="K953" s="36">
        <v>2</v>
      </c>
      <c r="L953" s="36"/>
      <c r="M953" s="36"/>
      <c r="N953" s="36"/>
      <c r="O953" s="36"/>
      <c r="P953" s="36"/>
      <c r="Q953" s="36"/>
      <c r="R953" s="15">
        <f t="shared" si="46"/>
        <v>3.197</v>
      </c>
    </row>
    <row r="954" spans="1:18">
      <c r="A954" s="24">
        <v>1977</v>
      </c>
      <c r="B954" s="36" t="s">
        <v>19</v>
      </c>
      <c r="C954" s="36" t="s">
        <v>22</v>
      </c>
      <c r="D954" s="37" t="s">
        <v>5509</v>
      </c>
      <c r="E954" s="36" t="s">
        <v>5510</v>
      </c>
      <c r="F954" s="36" t="s">
        <v>112</v>
      </c>
      <c r="G954" s="36" t="s">
        <v>83</v>
      </c>
      <c r="H954" s="38">
        <v>0.8</v>
      </c>
      <c r="I954" s="36">
        <v>400</v>
      </c>
      <c r="J954" s="36"/>
      <c r="K954" s="36">
        <v>4</v>
      </c>
      <c r="L954" s="36"/>
      <c r="M954" s="36"/>
      <c r="N954" s="36">
        <v>8</v>
      </c>
      <c r="O954" s="36"/>
      <c r="P954" s="36"/>
      <c r="Q954" s="36"/>
      <c r="R954" s="15">
        <f t="shared" si="46"/>
        <v>6.514</v>
      </c>
    </row>
    <row r="955" spans="1:18">
      <c r="A955" s="24">
        <v>1978</v>
      </c>
      <c r="B955" s="36" t="s">
        <v>19</v>
      </c>
      <c r="C955" s="36" t="s">
        <v>22</v>
      </c>
      <c r="D955" s="37" t="s">
        <v>5511</v>
      </c>
      <c r="E955" s="36" t="s">
        <v>5512</v>
      </c>
      <c r="F955" s="36" t="s">
        <v>83</v>
      </c>
      <c r="G955" s="36" t="s">
        <v>128</v>
      </c>
      <c r="H955" s="38">
        <v>0.4</v>
      </c>
      <c r="I955" s="36">
        <v>30</v>
      </c>
      <c r="J955" s="36"/>
      <c r="K955" s="36"/>
      <c r="L955" s="36"/>
      <c r="M955" s="36"/>
      <c r="N955" s="36"/>
      <c r="O955" s="36"/>
      <c r="P955" s="36"/>
      <c r="Q955" s="36"/>
      <c r="R955" s="15">
        <f t="shared" si="46"/>
        <v>0.435</v>
      </c>
    </row>
    <row r="956" spans="1:18">
      <c r="A956" s="24">
        <v>1979</v>
      </c>
      <c r="B956" s="36" t="s">
        <v>19</v>
      </c>
      <c r="C956" s="36" t="s">
        <v>22</v>
      </c>
      <c r="D956" s="37" t="s">
        <v>5513</v>
      </c>
      <c r="E956" s="36" t="s">
        <v>5514</v>
      </c>
      <c r="F956" s="36" t="s">
        <v>207</v>
      </c>
      <c r="G956" s="36" t="s">
        <v>346</v>
      </c>
      <c r="H956" s="38">
        <v>1.5</v>
      </c>
      <c r="I956" s="36">
        <v>730</v>
      </c>
      <c r="J956" s="36"/>
      <c r="K956" s="36">
        <v>4</v>
      </c>
      <c r="L956" s="36"/>
      <c r="M956" s="36"/>
      <c r="N956" s="36">
        <v>8</v>
      </c>
      <c r="O956" s="36"/>
      <c r="P956" s="36"/>
      <c r="Q956" s="36"/>
      <c r="R956" s="15">
        <f t="shared" si="46"/>
        <v>11.299</v>
      </c>
    </row>
    <row r="957" spans="1:18">
      <c r="A957" s="24">
        <v>1980</v>
      </c>
      <c r="B957" s="36" t="s">
        <v>19</v>
      </c>
      <c r="C957" s="36" t="s">
        <v>22</v>
      </c>
      <c r="D957" s="37" t="s">
        <v>5515</v>
      </c>
      <c r="E957" s="36" t="s">
        <v>5516</v>
      </c>
      <c r="F957" s="36" t="s">
        <v>154</v>
      </c>
      <c r="G957" s="36" t="s">
        <v>106</v>
      </c>
      <c r="H957" s="38">
        <v>1.1</v>
      </c>
      <c r="I957" s="36">
        <v>600</v>
      </c>
      <c r="J957" s="36"/>
      <c r="K957" s="36">
        <v>4</v>
      </c>
      <c r="L957" s="36"/>
      <c r="M957" s="36"/>
      <c r="N957" s="36"/>
      <c r="O957" s="36"/>
      <c r="P957" s="36"/>
      <c r="Q957" s="36"/>
      <c r="R957" s="15">
        <f t="shared" si="46"/>
        <v>9.294</v>
      </c>
    </row>
    <row r="958" spans="1:18">
      <c r="A958" s="24">
        <v>1981</v>
      </c>
      <c r="B958" s="36" t="s">
        <v>19</v>
      </c>
      <c r="C958" s="36" t="s">
        <v>22</v>
      </c>
      <c r="D958" s="37" t="s">
        <v>5517</v>
      </c>
      <c r="E958" s="36" t="s">
        <v>5518</v>
      </c>
      <c r="F958" s="36" t="s">
        <v>64</v>
      </c>
      <c r="G958" s="36" t="s">
        <v>1671</v>
      </c>
      <c r="H958" s="38">
        <v>2.8</v>
      </c>
      <c r="I958" s="36">
        <v>670</v>
      </c>
      <c r="J958" s="36"/>
      <c r="K958" s="36">
        <v>2</v>
      </c>
      <c r="L958" s="36"/>
      <c r="M958" s="36"/>
      <c r="N958" s="36">
        <v>4</v>
      </c>
      <c r="O958" s="36"/>
      <c r="P958" s="36"/>
      <c r="Q958" s="36"/>
      <c r="R958" s="15">
        <f t="shared" si="46"/>
        <v>10.072</v>
      </c>
    </row>
    <row r="959" spans="1:18">
      <c r="A959" s="24">
        <v>1982</v>
      </c>
      <c r="B959" s="36" t="s">
        <v>19</v>
      </c>
      <c r="C959" s="36" t="s">
        <v>22</v>
      </c>
      <c r="D959" s="37" t="s">
        <v>5517</v>
      </c>
      <c r="E959" s="36" t="s">
        <v>5518</v>
      </c>
      <c r="F959" s="36" t="s">
        <v>97</v>
      </c>
      <c r="G959" s="36" t="s">
        <v>1341</v>
      </c>
      <c r="H959" s="38">
        <v>0.8</v>
      </c>
      <c r="I959" s="36">
        <v>110</v>
      </c>
      <c r="J959" s="36"/>
      <c r="K959" s="36">
        <v>2</v>
      </c>
      <c r="L959" s="36"/>
      <c r="M959" s="36"/>
      <c r="N959" s="36">
        <v>4</v>
      </c>
      <c r="O959" s="36"/>
      <c r="P959" s="36"/>
      <c r="Q959" s="36"/>
      <c r="R959" s="15">
        <f t="shared" si="46"/>
        <v>1.952</v>
      </c>
    </row>
    <row r="960" spans="1:18">
      <c r="A960" s="24">
        <v>1983</v>
      </c>
      <c r="B960" s="36" t="s">
        <v>19</v>
      </c>
      <c r="C960" s="36" t="s">
        <v>22</v>
      </c>
      <c r="D960" s="37" t="s">
        <v>5517</v>
      </c>
      <c r="E960" s="36" t="s">
        <v>5518</v>
      </c>
      <c r="F960" s="36" t="s">
        <v>4367</v>
      </c>
      <c r="G960" s="36" t="s">
        <v>4425</v>
      </c>
      <c r="H960" s="38">
        <v>0.3</v>
      </c>
      <c r="I960" s="36">
        <v>120</v>
      </c>
      <c r="J960" s="36"/>
      <c r="K960" s="36">
        <v>2</v>
      </c>
      <c r="L960" s="36"/>
      <c r="M960" s="36"/>
      <c r="N960" s="36">
        <v>4</v>
      </c>
      <c r="O960" s="36"/>
      <c r="P960" s="36"/>
      <c r="Q960" s="36"/>
      <c r="R960" s="15">
        <f t="shared" si="46"/>
        <v>2.097</v>
      </c>
    </row>
    <row r="961" spans="1:18">
      <c r="A961" s="24">
        <v>1984</v>
      </c>
      <c r="B961" s="36" t="s">
        <v>19</v>
      </c>
      <c r="C961" s="36" t="s">
        <v>22</v>
      </c>
      <c r="D961" s="37" t="s">
        <v>5519</v>
      </c>
      <c r="E961" s="36" t="s">
        <v>5520</v>
      </c>
      <c r="F961" s="36" t="s">
        <v>163</v>
      </c>
      <c r="G961" s="36" t="s">
        <v>173</v>
      </c>
      <c r="H961" s="38">
        <v>2.7</v>
      </c>
      <c r="I961" s="36">
        <v>320</v>
      </c>
      <c r="J961" s="36"/>
      <c r="K961" s="36">
        <v>4</v>
      </c>
      <c r="L961" s="36"/>
      <c r="M961" s="36"/>
      <c r="N961" s="36">
        <v>4</v>
      </c>
      <c r="O961" s="36"/>
      <c r="P961" s="36"/>
      <c r="Q961" s="36"/>
      <c r="R961" s="15">
        <f t="shared" si="46"/>
        <v>5.294</v>
      </c>
    </row>
    <row r="962" spans="1:18">
      <c r="A962" s="24">
        <v>1985</v>
      </c>
      <c r="B962" s="36" t="s">
        <v>19</v>
      </c>
      <c r="C962" s="36" t="s">
        <v>22</v>
      </c>
      <c r="D962" s="37" t="s">
        <v>5519</v>
      </c>
      <c r="E962" s="36" t="s">
        <v>5520</v>
      </c>
      <c r="F962" s="36" t="s">
        <v>177</v>
      </c>
      <c r="G962" s="36" t="s">
        <v>5521</v>
      </c>
      <c r="H962" s="38">
        <v>2</v>
      </c>
      <c r="I962" s="36">
        <v>640</v>
      </c>
      <c r="J962" s="36"/>
      <c r="K962" s="36">
        <v>4</v>
      </c>
      <c r="L962" s="36"/>
      <c r="M962" s="36"/>
      <c r="N962" s="36">
        <v>8</v>
      </c>
      <c r="O962" s="36"/>
      <c r="P962" s="36"/>
      <c r="Q962" s="36"/>
      <c r="R962" s="15">
        <f t="shared" si="46"/>
        <v>9.994</v>
      </c>
    </row>
    <row r="963" spans="1:18">
      <c r="A963" s="24">
        <v>1986</v>
      </c>
      <c r="B963" s="36" t="s">
        <v>19</v>
      </c>
      <c r="C963" s="36" t="s">
        <v>22</v>
      </c>
      <c r="D963" s="37" t="s">
        <v>5522</v>
      </c>
      <c r="E963" s="36" t="s">
        <v>5523</v>
      </c>
      <c r="F963" s="36" t="s">
        <v>53</v>
      </c>
      <c r="G963" s="36" t="s">
        <v>49</v>
      </c>
      <c r="H963" s="38">
        <v>2.1</v>
      </c>
      <c r="I963" s="36">
        <v>120</v>
      </c>
      <c r="J963" s="36"/>
      <c r="K963" s="36">
        <v>6</v>
      </c>
      <c r="L963" s="36"/>
      <c r="M963" s="36"/>
      <c r="N963" s="36">
        <v>8</v>
      </c>
      <c r="O963" s="36"/>
      <c r="P963" s="36"/>
      <c r="Q963" s="36"/>
      <c r="R963" s="15">
        <f t="shared" si="46"/>
        <v>2.751</v>
      </c>
    </row>
    <row r="964" spans="1:18">
      <c r="A964" s="24">
        <v>1987</v>
      </c>
      <c r="B964" s="36" t="s">
        <v>19</v>
      </c>
      <c r="C964" s="36" t="s">
        <v>22</v>
      </c>
      <c r="D964" s="37" t="s">
        <v>5524</v>
      </c>
      <c r="E964" s="36" t="s">
        <v>5525</v>
      </c>
      <c r="F964" s="36" t="s">
        <v>100</v>
      </c>
      <c r="G964" s="36" t="s">
        <v>635</v>
      </c>
      <c r="H964" s="38">
        <v>2.1</v>
      </c>
      <c r="I964" s="36">
        <v>60</v>
      </c>
      <c r="J964" s="36"/>
      <c r="K964" s="36">
        <v>4</v>
      </c>
      <c r="L964" s="36"/>
      <c r="M964" s="36"/>
      <c r="N964" s="36">
        <v>4</v>
      </c>
      <c r="O964" s="36"/>
      <c r="P964" s="36"/>
      <c r="Q964" s="36"/>
      <c r="R964" s="15">
        <f t="shared" si="46"/>
        <v>1.524</v>
      </c>
    </row>
    <row r="965" spans="1:18">
      <c r="A965" s="24">
        <v>1988</v>
      </c>
      <c r="B965" s="36" t="s">
        <v>19</v>
      </c>
      <c r="C965" s="36" t="s">
        <v>22</v>
      </c>
      <c r="D965" s="37" t="s">
        <v>5524</v>
      </c>
      <c r="E965" s="36" t="s">
        <v>5525</v>
      </c>
      <c r="F965" s="36" t="s">
        <v>771</v>
      </c>
      <c r="G965" s="36" t="s">
        <v>1328</v>
      </c>
      <c r="H965" s="38">
        <v>2.6</v>
      </c>
      <c r="I965" s="36">
        <v>140</v>
      </c>
      <c r="J965" s="36"/>
      <c r="K965" s="36">
        <v>2</v>
      </c>
      <c r="L965" s="36"/>
      <c r="M965" s="36"/>
      <c r="N965" s="36">
        <v>8</v>
      </c>
      <c r="O965" s="36"/>
      <c r="P965" s="36"/>
      <c r="Q965" s="36"/>
      <c r="R965" s="15">
        <f t="shared" si="46"/>
        <v>2.447</v>
      </c>
    </row>
    <row r="966" spans="1:18">
      <c r="A966" s="24">
        <v>1989</v>
      </c>
      <c r="B966" s="36" t="s">
        <v>19</v>
      </c>
      <c r="C966" s="36" t="s">
        <v>22</v>
      </c>
      <c r="D966" s="37" t="s">
        <v>5526</v>
      </c>
      <c r="E966" s="36" t="s">
        <v>5527</v>
      </c>
      <c r="F966" s="36" t="s">
        <v>82</v>
      </c>
      <c r="G966" s="36" t="s">
        <v>106</v>
      </c>
      <c r="H966" s="38">
        <v>1</v>
      </c>
      <c r="I966" s="36">
        <v>700</v>
      </c>
      <c r="J966" s="36"/>
      <c r="K966" s="36">
        <v>4</v>
      </c>
      <c r="L966" s="36"/>
      <c r="M966" s="36"/>
      <c r="N966" s="36">
        <v>8</v>
      </c>
      <c r="O966" s="36"/>
      <c r="P966" s="36"/>
      <c r="Q966" s="36"/>
      <c r="R966" s="15">
        <f t="shared" ref="R966" si="47">J966*0.4461+K966*0.1485+L966*0.15*0.004+I966*0.0145+M966*0.145+N966*0.015+O966*0.01+P966*0.16+Q966*0.2</f>
        <v>10.864</v>
      </c>
    </row>
    <row r="967" spans="1:18">
      <c r="A967" s="24">
        <v>1990</v>
      </c>
      <c r="B967" s="36" t="s">
        <v>19</v>
      </c>
      <c r="C967" s="36" t="s">
        <v>22</v>
      </c>
      <c r="D967" s="37" t="s">
        <v>5528</v>
      </c>
      <c r="E967" s="36" t="s">
        <v>5529</v>
      </c>
      <c r="F967" s="36" t="s">
        <v>192</v>
      </c>
      <c r="G967" s="36" t="s">
        <v>65</v>
      </c>
      <c r="H967" s="38">
        <v>1.8</v>
      </c>
      <c r="I967" s="36">
        <v>50</v>
      </c>
      <c r="J967" s="36"/>
      <c r="K967" s="36">
        <v>6</v>
      </c>
      <c r="L967" s="36"/>
      <c r="M967" s="36"/>
      <c r="N967" s="36">
        <v>8</v>
      </c>
      <c r="O967" s="36"/>
      <c r="P967" s="36"/>
      <c r="Q967" s="36"/>
      <c r="R967" s="15">
        <f t="shared" ref="R967:R998" si="48">J967*0.4461+K967*0.1485+L967*0.15*0.004+I967*0.0145+M967*0.145+N967*0.015+O967*0.01+P967*0.16+Q967*0.2</f>
        <v>1.736</v>
      </c>
    </row>
    <row r="968" spans="1:18">
      <c r="A968" s="24">
        <v>1991</v>
      </c>
      <c r="B968" s="36" t="s">
        <v>19</v>
      </c>
      <c r="C968" s="36" t="s">
        <v>22</v>
      </c>
      <c r="D968" s="37" t="s">
        <v>5530</v>
      </c>
      <c r="E968" s="36" t="s">
        <v>827</v>
      </c>
      <c r="F968" s="36" t="s">
        <v>211</v>
      </c>
      <c r="G968" s="36" t="s">
        <v>5531</v>
      </c>
      <c r="H968" s="38">
        <v>2.9</v>
      </c>
      <c r="I968" s="36">
        <v>100</v>
      </c>
      <c r="J968" s="36"/>
      <c r="K968" s="36">
        <v>2</v>
      </c>
      <c r="L968" s="36"/>
      <c r="M968" s="36"/>
      <c r="N968" s="36">
        <v>4</v>
      </c>
      <c r="O968" s="36"/>
      <c r="P968" s="36"/>
      <c r="Q968" s="36"/>
      <c r="R968" s="15">
        <f t="shared" si="48"/>
        <v>1.807</v>
      </c>
    </row>
    <row r="969" spans="1:18">
      <c r="A969" s="24">
        <v>1992</v>
      </c>
      <c r="B969" s="36" t="s">
        <v>19</v>
      </c>
      <c r="C969" s="36" t="s">
        <v>22</v>
      </c>
      <c r="D969" s="37" t="s">
        <v>5532</v>
      </c>
      <c r="E969" s="36" t="s">
        <v>5533</v>
      </c>
      <c r="F969" s="36" t="s">
        <v>100</v>
      </c>
      <c r="G969" s="36" t="s">
        <v>112</v>
      </c>
      <c r="H969" s="38">
        <v>0.6</v>
      </c>
      <c r="I969" s="36">
        <v>300</v>
      </c>
      <c r="J969" s="36"/>
      <c r="K969" s="36">
        <v>2</v>
      </c>
      <c r="L969" s="36"/>
      <c r="M969" s="36"/>
      <c r="N969" s="36">
        <v>4</v>
      </c>
      <c r="O969" s="36"/>
      <c r="P969" s="36"/>
      <c r="Q969" s="36"/>
      <c r="R969" s="15">
        <f t="shared" si="48"/>
        <v>4.707</v>
      </c>
    </row>
    <row r="970" spans="1:18">
      <c r="A970" s="24">
        <v>1993</v>
      </c>
      <c r="B970" s="36" t="s">
        <v>19</v>
      </c>
      <c r="C970" s="36" t="s">
        <v>22</v>
      </c>
      <c r="D970" s="37" t="s">
        <v>5534</v>
      </c>
      <c r="E970" s="36" t="s">
        <v>5448</v>
      </c>
      <c r="F970" s="36" t="s">
        <v>100</v>
      </c>
      <c r="G970" s="36" t="s">
        <v>192</v>
      </c>
      <c r="H970" s="38">
        <v>0.8</v>
      </c>
      <c r="I970" s="36">
        <v>450</v>
      </c>
      <c r="J970" s="36"/>
      <c r="K970" s="36">
        <v>4</v>
      </c>
      <c r="L970" s="36"/>
      <c r="M970" s="36"/>
      <c r="N970" s="36">
        <v>8</v>
      </c>
      <c r="O970" s="36"/>
      <c r="P970" s="36"/>
      <c r="Q970" s="36"/>
      <c r="R970" s="15">
        <f t="shared" si="48"/>
        <v>7.239</v>
      </c>
    </row>
    <row r="971" spans="1:18">
      <c r="A971" s="24">
        <v>1994</v>
      </c>
      <c r="B971" s="36" t="s">
        <v>19</v>
      </c>
      <c r="C971" s="36" t="s">
        <v>22</v>
      </c>
      <c r="D971" s="37" t="s">
        <v>5534</v>
      </c>
      <c r="E971" s="36" t="s">
        <v>5448</v>
      </c>
      <c r="F971" s="36" t="s">
        <v>124</v>
      </c>
      <c r="G971" s="36" t="s">
        <v>144</v>
      </c>
      <c r="H971" s="38">
        <v>0.6</v>
      </c>
      <c r="I971" s="36">
        <v>200</v>
      </c>
      <c r="J971" s="36"/>
      <c r="K971" s="36">
        <v>4</v>
      </c>
      <c r="L971" s="36"/>
      <c r="M971" s="36"/>
      <c r="N971" s="36">
        <v>4</v>
      </c>
      <c r="O971" s="36"/>
      <c r="P971" s="36"/>
      <c r="Q971" s="36"/>
      <c r="R971" s="15">
        <f t="shared" si="48"/>
        <v>3.554</v>
      </c>
    </row>
    <row r="972" spans="1:18">
      <c r="A972" s="24">
        <v>1995</v>
      </c>
      <c r="B972" s="36" t="s">
        <v>19</v>
      </c>
      <c r="C972" s="36" t="s">
        <v>22</v>
      </c>
      <c r="D972" s="37" t="s">
        <v>5535</v>
      </c>
      <c r="E972" s="36" t="s">
        <v>5536</v>
      </c>
      <c r="F972" s="36" t="s">
        <v>57</v>
      </c>
      <c r="G972" s="36" t="s">
        <v>128</v>
      </c>
      <c r="H972" s="38">
        <v>0.5</v>
      </c>
      <c r="I972" s="36">
        <v>200</v>
      </c>
      <c r="J972" s="36"/>
      <c r="K972" s="36">
        <v>2</v>
      </c>
      <c r="L972" s="36"/>
      <c r="M972" s="36"/>
      <c r="N972" s="36">
        <v>4</v>
      </c>
      <c r="O972" s="36"/>
      <c r="P972" s="36"/>
      <c r="Q972" s="36"/>
      <c r="R972" s="15">
        <f t="shared" si="48"/>
        <v>3.257</v>
      </c>
    </row>
    <row r="973" spans="1:18">
      <c r="A973" s="24">
        <v>1996</v>
      </c>
      <c r="B973" s="36" t="s">
        <v>19</v>
      </c>
      <c r="C973" s="36" t="s">
        <v>22</v>
      </c>
      <c r="D973" s="37" t="s">
        <v>5537</v>
      </c>
      <c r="E973" s="36" t="s">
        <v>5538</v>
      </c>
      <c r="F973" s="36" t="s">
        <v>53</v>
      </c>
      <c r="G973" s="36" t="s">
        <v>57</v>
      </c>
      <c r="H973" s="38">
        <v>1.2</v>
      </c>
      <c r="I973" s="36">
        <v>900</v>
      </c>
      <c r="J973" s="36"/>
      <c r="K973" s="36">
        <v>2</v>
      </c>
      <c r="L973" s="36"/>
      <c r="M973" s="36"/>
      <c r="N973" s="36">
        <v>4</v>
      </c>
      <c r="O973" s="36"/>
      <c r="P973" s="36"/>
      <c r="Q973" s="36"/>
      <c r="R973" s="15">
        <f t="shared" si="48"/>
        <v>13.407</v>
      </c>
    </row>
    <row r="974" spans="1:18">
      <c r="A974" s="24">
        <v>1997</v>
      </c>
      <c r="B974" s="36" t="s">
        <v>19</v>
      </c>
      <c r="C974" s="36" t="s">
        <v>22</v>
      </c>
      <c r="D974" s="37" t="s">
        <v>5539</v>
      </c>
      <c r="E974" s="36" t="s">
        <v>5540</v>
      </c>
      <c r="F974" s="36" t="s">
        <v>154</v>
      </c>
      <c r="G974" s="36" t="s">
        <v>72</v>
      </c>
      <c r="H974" s="38">
        <v>0.6</v>
      </c>
      <c r="I974" s="36">
        <v>400</v>
      </c>
      <c r="J974" s="36"/>
      <c r="K974" s="36">
        <v>2</v>
      </c>
      <c r="L974" s="36"/>
      <c r="M974" s="36"/>
      <c r="N974" s="36">
        <v>4</v>
      </c>
      <c r="O974" s="36"/>
      <c r="P974" s="36"/>
      <c r="Q974" s="36"/>
      <c r="R974" s="15">
        <f t="shared" si="48"/>
        <v>6.157</v>
      </c>
    </row>
    <row r="975" spans="1:18">
      <c r="A975" s="24">
        <v>1998</v>
      </c>
      <c r="B975" s="36" t="s">
        <v>19</v>
      </c>
      <c r="C975" s="36" t="s">
        <v>22</v>
      </c>
      <c r="D975" s="37" t="s">
        <v>5541</v>
      </c>
      <c r="E975" s="36" t="s">
        <v>5542</v>
      </c>
      <c r="F975" s="36" t="s">
        <v>53</v>
      </c>
      <c r="G975" s="36" t="s">
        <v>187</v>
      </c>
      <c r="H975" s="38">
        <v>2.5</v>
      </c>
      <c r="I975" s="36">
        <v>300</v>
      </c>
      <c r="J975" s="36"/>
      <c r="K975" s="36"/>
      <c r="L975" s="36"/>
      <c r="M975" s="36"/>
      <c r="N975" s="36"/>
      <c r="O975" s="36"/>
      <c r="P975" s="36"/>
      <c r="Q975" s="36"/>
      <c r="R975" s="15">
        <f t="shared" si="48"/>
        <v>4.35</v>
      </c>
    </row>
    <row r="976" spans="1:18">
      <c r="A976" s="24">
        <v>1999</v>
      </c>
      <c r="B976" s="36" t="s">
        <v>19</v>
      </c>
      <c r="C976" s="36" t="s">
        <v>22</v>
      </c>
      <c r="D976" s="37" t="s">
        <v>5543</v>
      </c>
      <c r="E976" s="36" t="s">
        <v>843</v>
      </c>
      <c r="F976" s="36" t="s">
        <v>100</v>
      </c>
      <c r="G976" s="36" t="s">
        <v>64</v>
      </c>
      <c r="H976" s="38">
        <v>2</v>
      </c>
      <c r="I976" s="36">
        <v>1000</v>
      </c>
      <c r="J976" s="36"/>
      <c r="K976" s="36"/>
      <c r="L976" s="36"/>
      <c r="M976" s="36"/>
      <c r="N976" s="36"/>
      <c r="O976" s="36"/>
      <c r="P976" s="36"/>
      <c r="Q976" s="36"/>
      <c r="R976" s="15">
        <f t="shared" si="48"/>
        <v>14.5</v>
      </c>
    </row>
    <row r="977" spans="1:18">
      <c r="A977" s="24">
        <v>2000</v>
      </c>
      <c r="B977" s="36" t="s">
        <v>19</v>
      </c>
      <c r="C977" s="36" t="s">
        <v>22</v>
      </c>
      <c r="D977" s="37" t="s">
        <v>5544</v>
      </c>
      <c r="E977" s="36" t="s">
        <v>5545</v>
      </c>
      <c r="F977" s="36" t="s">
        <v>100</v>
      </c>
      <c r="G977" s="36" t="s">
        <v>255</v>
      </c>
      <c r="H977" s="38">
        <v>2.7</v>
      </c>
      <c r="I977" s="36">
        <v>600</v>
      </c>
      <c r="J977" s="36"/>
      <c r="K977" s="36"/>
      <c r="L977" s="36"/>
      <c r="M977" s="36"/>
      <c r="N977" s="36"/>
      <c r="O977" s="36"/>
      <c r="P977" s="36"/>
      <c r="Q977" s="36"/>
      <c r="R977" s="15">
        <f t="shared" si="48"/>
        <v>8.7</v>
      </c>
    </row>
    <row r="978" spans="1:18">
      <c r="A978" s="24">
        <v>2001</v>
      </c>
      <c r="B978" s="36" t="s">
        <v>19</v>
      </c>
      <c r="C978" s="36" t="s">
        <v>22</v>
      </c>
      <c r="D978" s="37" t="s">
        <v>5546</v>
      </c>
      <c r="E978" s="36" t="s">
        <v>789</v>
      </c>
      <c r="F978" s="36" t="s">
        <v>53</v>
      </c>
      <c r="G978" s="36" t="s">
        <v>54</v>
      </c>
      <c r="H978" s="38">
        <v>1.8</v>
      </c>
      <c r="I978" s="36">
        <v>300</v>
      </c>
      <c r="J978" s="36"/>
      <c r="K978" s="36"/>
      <c r="L978" s="36"/>
      <c r="M978" s="36"/>
      <c r="N978" s="36"/>
      <c r="O978" s="36"/>
      <c r="P978" s="36"/>
      <c r="Q978" s="36"/>
      <c r="R978" s="15">
        <f t="shared" si="48"/>
        <v>4.35</v>
      </c>
    </row>
    <row r="979" spans="1:18">
      <c r="A979" s="24">
        <v>2002</v>
      </c>
      <c r="B979" s="36" t="s">
        <v>19</v>
      </c>
      <c r="C979" s="36" t="s">
        <v>22</v>
      </c>
      <c r="D979" s="37" t="s">
        <v>5547</v>
      </c>
      <c r="E979" s="36" t="s">
        <v>5548</v>
      </c>
      <c r="F979" s="36" t="s">
        <v>100</v>
      </c>
      <c r="G979" s="36" t="s">
        <v>263</v>
      </c>
      <c r="H979" s="38">
        <v>2.8</v>
      </c>
      <c r="I979" s="36">
        <v>1800</v>
      </c>
      <c r="J979" s="36"/>
      <c r="K979" s="36"/>
      <c r="L979" s="36"/>
      <c r="M979" s="36"/>
      <c r="N979" s="36"/>
      <c r="O979" s="36"/>
      <c r="P979" s="36"/>
      <c r="Q979" s="36"/>
      <c r="R979" s="15">
        <f t="shared" si="48"/>
        <v>26.1</v>
      </c>
    </row>
    <row r="980" spans="1:18">
      <c r="A980" s="24">
        <v>2003</v>
      </c>
      <c r="B980" s="36" t="s">
        <v>19</v>
      </c>
      <c r="C980" s="36" t="s">
        <v>22</v>
      </c>
      <c r="D980" s="37" t="s">
        <v>5547</v>
      </c>
      <c r="E980" s="36" t="s">
        <v>5548</v>
      </c>
      <c r="F980" s="36" t="s">
        <v>263</v>
      </c>
      <c r="G980" s="36" t="s">
        <v>144</v>
      </c>
      <c r="H980" s="38">
        <v>0.8</v>
      </c>
      <c r="I980" s="36">
        <v>300</v>
      </c>
      <c r="J980" s="36"/>
      <c r="K980" s="36"/>
      <c r="L980" s="36"/>
      <c r="M980" s="36"/>
      <c r="N980" s="36"/>
      <c r="O980" s="36"/>
      <c r="P980" s="36"/>
      <c r="Q980" s="36"/>
      <c r="R980" s="15">
        <f t="shared" si="48"/>
        <v>4.35</v>
      </c>
    </row>
    <row r="981" spans="1:18">
      <c r="A981" s="24">
        <v>2004</v>
      </c>
      <c r="B981" s="36" t="s">
        <v>19</v>
      </c>
      <c r="C981" s="36" t="s">
        <v>22</v>
      </c>
      <c r="D981" s="37" t="s">
        <v>5549</v>
      </c>
      <c r="E981" s="36" t="s">
        <v>5550</v>
      </c>
      <c r="F981" s="36" t="s">
        <v>100</v>
      </c>
      <c r="G981" s="36" t="s">
        <v>124</v>
      </c>
      <c r="H981" s="38">
        <v>3</v>
      </c>
      <c r="I981" s="36">
        <v>1600</v>
      </c>
      <c r="J981" s="36"/>
      <c r="K981" s="36">
        <v>6</v>
      </c>
      <c r="L981" s="36"/>
      <c r="M981" s="36"/>
      <c r="N981" s="36">
        <v>4</v>
      </c>
      <c r="O981" s="36"/>
      <c r="P981" s="36"/>
      <c r="Q981" s="36"/>
      <c r="R981" s="15">
        <f t="shared" si="48"/>
        <v>24.151</v>
      </c>
    </row>
    <row r="982" spans="1:18">
      <c r="A982" s="24">
        <v>2005</v>
      </c>
      <c r="B982" s="36" t="s">
        <v>19</v>
      </c>
      <c r="C982" s="36" t="s">
        <v>22</v>
      </c>
      <c r="D982" s="37" t="s">
        <v>5549</v>
      </c>
      <c r="E982" s="36" t="s">
        <v>5550</v>
      </c>
      <c r="F982" s="36" t="s">
        <v>124</v>
      </c>
      <c r="G982" s="36" t="s">
        <v>1239</v>
      </c>
      <c r="H982" s="38">
        <v>1.6</v>
      </c>
      <c r="I982" s="36">
        <v>700</v>
      </c>
      <c r="J982" s="36"/>
      <c r="K982" s="36">
        <v>2</v>
      </c>
      <c r="L982" s="36"/>
      <c r="M982" s="36"/>
      <c r="N982" s="36">
        <v>4</v>
      </c>
      <c r="O982" s="36"/>
      <c r="P982" s="36"/>
      <c r="Q982" s="36"/>
      <c r="R982" s="15">
        <f t="shared" si="48"/>
        <v>10.507</v>
      </c>
    </row>
    <row r="983" spans="1:18">
      <c r="A983" s="24">
        <v>2006</v>
      </c>
      <c r="B983" s="36" t="s">
        <v>19</v>
      </c>
      <c r="C983" s="36" t="s">
        <v>22</v>
      </c>
      <c r="D983" s="37" t="s">
        <v>5551</v>
      </c>
      <c r="E983" s="36" t="s">
        <v>5552</v>
      </c>
      <c r="F983" s="36" t="s">
        <v>82</v>
      </c>
      <c r="G983" s="36" t="s">
        <v>124</v>
      </c>
      <c r="H983" s="38">
        <v>2.5</v>
      </c>
      <c r="I983" s="36">
        <v>500</v>
      </c>
      <c r="J983" s="36"/>
      <c r="K983" s="36">
        <v>2</v>
      </c>
      <c r="L983" s="36"/>
      <c r="M983" s="36"/>
      <c r="N983" s="36">
        <v>4</v>
      </c>
      <c r="O983" s="36"/>
      <c r="P983" s="36"/>
      <c r="Q983" s="36"/>
      <c r="R983" s="15">
        <f t="shared" si="48"/>
        <v>7.607</v>
      </c>
    </row>
    <row r="984" spans="1:18">
      <c r="A984" s="24">
        <v>2007</v>
      </c>
      <c r="B984" s="36" t="s">
        <v>19</v>
      </c>
      <c r="C984" s="36" t="s">
        <v>22</v>
      </c>
      <c r="D984" s="37" t="s">
        <v>5553</v>
      </c>
      <c r="E984" s="36" t="s">
        <v>5554</v>
      </c>
      <c r="F984" s="36" t="s">
        <v>60</v>
      </c>
      <c r="G984" s="36" t="s">
        <v>187</v>
      </c>
      <c r="H984" s="38">
        <v>2.2</v>
      </c>
      <c r="I984" s="36">
        <v>1300</v>
      </c>
      <c r="J984" s="36"/>
      <c r="K984" s="36">
        <v>6</v>
      </c>
      <c r="L984" s="36"/>
      <c r="M984" s="36"/>
      <c r="N984" s="36">
        <v>4</v>
      </c>
      <c r="O984" s="36"/>
      <c r="P984" s="36"/>
      <c r="Q984" s="36"/>
      <c r="R984" s="15">
        <f t="shared" si="48"/>
        <v>19.801</v>
      </c>
    </row>
    <row r="985" spans="1:18">
      <c r="A985" s="24">
        <v>2008</v>
      </c>
      <c r="B985" s="36" t="s">
        <v>19</v>
      </c>
      <c r="C985" s="36" t="s">
        <v>22</v>
      </c>
      <c r="D985" s="37" t="s">
        <v>5555</v>
      </c>
      <c r="E985" s="36" t="s">
        <v>5556</v>
      </c>
      <c r="F985" s="36" t="s">
        <v>75</v>
      </c>
      <c r="G985" s="36" t="s">
        <v>124</v>
      </c>
      <c r="H985" s="38">
        <v>2.8</v>
      </c>
      <c r="I985" s="36">
        <v>2400</v>
      </c>
      <c r="J985" s="36"/>
      <c r="K985" s="36">
        <v>2</v>
      </c>
      <c r="L985" s="36"/>
      <c r="M985" s="36"/>
      <c r="N985" s="36">
        <v>4</v>
      </c>
      <c r="O985" s="36"/>
      <c r="P985" s="36"/>
      <c r="Q985" s="36"/>
      <c r="R985" s="15">
        <f t="shared" si="48"/>
        <v>35.157</v>
      </c>
    </row>
    <row r="986" spans="1:18">
      <c r="A986" s="24">
        <v>2009</v>
      </c>
      <c r="B986" s="36" t="s">
        <v>19</v>
      </c>
      <c r="C986" s="36" t="s">
        <v>22</v>
      </c>
      <c r="D986" s="37" t="s">
        <v>5557</v>
      </c>
      <c r="E986" s="36" t="s">
        <v>5558</v>
      </c>
      <c r="F986" s="36" t="s">
        <v>100</v>
      </c>
      <c r="G986" s="36" t="s">
        <v>60</v>
      </c>
      <c r="H986" s="38">
        <v>0.3</v>
      </c>
      <c r="I986" s="36">
        <v>150</v>
      </c>
      <c r="J986" s="36"/>
      <c r="K986" s="36"/>
      <c r="L986" s="36"/>
      <c r="M986" s="36"/>
      <c r="N986" s="36"/>
      <c r="O986" s="36"/>
      <c r="P986" s="36"/>
      <c r="Q986" s="36"/>
      <c r="R986" s="15">
        <f t="shared" si="48"/>
        <v>2.175</v>
      </c>
    </row>
    <row r="987" spans="1:18">
      <c r="A987" s="24">
        <v>2010</v>
      </c>
      <c r="B987" s="36" t="s">
        <v>19</v>
      </c>
      <c r="C987" s="36" t="s">
        <v>22</v>
      </c>
      <c r="D987" s="37" t="s">
        <v>5559</v>
      </c>
      <c r="E987" s="36" t="s">
        <v>5560</v>
      </c>
      <c r="F987" s="36" t="s">
        <v>53</v>
      </c>
      <c r="G987" s="36" t="s">
        <v>57</v>
      </c>
      <c r="H987" s="38">
        <v>1.3</v>
      </c>
      <c r="I987" s="36">
        <v>590</v>
      </c>
      <c r="J987" s="36"/>
      <c r="K987" s="36">
        <v>4</v>
      </c>
      <c r="L987" s="36"/>
      <c r="M987" s="36"/>
      <c r="N987" s="36">
        <v>8</v>
      </c>
      <c r="O987" s="36"/>
      <c r="P987" s="36"/>
      <c r="Q987" s="36"/>
      <c r="R987" s="15">
        <f t="shared" si="48"/>
        <v>9.269</v>
      </c>
    </row>
    <row r="988" spans="1:18">
      <c r="A988" s="24">
        <v>2011</v>
      </c>
      <c r="B988" s="36" t="s">
        <v>19</v>
      </c>
      <c r="C988" s="36" t="s">
        <v>22</v>
      </c>
      <c r="D988" s="37" t="s">
        <v>5561</v>
      </c>
      <c r="E988" s="36" t="s">
        <v>1624</v>
      </c>
      <c r="F988" s="36" t="s">
        <v>128</v>
      </c>
      <c r="G988" s="36" t="s">
        <v>346</v>
      </c>
      <c r="H988" s="38">
        <v>1.4</v>
      </c>
      <c r="I988" s="36">
        <v>1300</v>
      </c>
      <c r="J988" s="36"/>
      <c r="K988" s="36">
        <v>4</v>
      </c>
      <c r="L988" s="36"/>
      <c r="M988" s="36"/>
      <c r="N988" s="36">
        <v>4</v>
      </c>
      <c r="O988" s="36"/>
      <c r="P988" s="36"/>
      <c r="Q988" s="36"/>
      <c r="R988" s="15">
        <f t="shared" si="48"/>
        <v>19.504</v>
      </c>
    </row>
    <row r="989" spans="1:18">
      <c r="A989" s="24">
        <v>2012</v>
      </c>
      <c r="B989" s="36" t="s">
        <v>19</v>
      </c>
      <c r="C989" s="36" t="s">
        <v>22</v>
      </c>
      <c r="D989" s="37" t="s">
        <v>5562</v>
      </c>
      <c r="E989" s="36" t="s">
        <v>5563</v>
      </c>
      <c r="F989" s="36" t="s">
        <v>100</v>
      </c>
      <c r="G989" s="36" t="s">
        <v>187</v>
      </c>
      <c r="H989" s="38">
        <v>2.5</v>
      </c>
      <c r="I989" s="36">
        <v>1750</v>
      </c>
      <c r="J989" s="36"/>
      <c r="K989" s="36">
        <v>2</v>
      </c>
      <c r="L989" s="36"/>
      <c r="M989" s="36"/>
      <c r="N989" s="36">
        <v>4</v>
      </c>
      <c r="O989" s="36"/>
      <c r="P989" s="36"/>
      <c r="Q989" s="36"/>
      <c r="R989" s="15">
        <f t="shared" si="48"/>
        <v>25.732</v>
      </c>
    </row>
    <row r="990" spans="1:18">
      <c r="A990" s="24">
        <v>2013</v>
      </c>
      <c r="B990" s="36" t="s">
        <v>19</v>
      </c>
      <c r="C990" s="36" t="s">
        <v>22</v>
      </c>
      <c r="D990" s="37" t="s">
        <v>5564</v>
      </c>
      <c r="E990" s="36" t="s">
        <v>5565</v>
      </c>
      <c r="F990" s="36" t="s">
        <v>75</v>
      </c>
      <c r="G990" s="36" t="s">
        <v>207</v>
      </c>
      <c r="H990" s="38">
        <v>1.5</v>
      </c>
      <c r="I990" s="36">
        <v>450</v>
      </c>
      <c r="J990" s="36"/>
      <c r="K990" s="36">
        <v>2</v>
      </c>
      <c r="L990" s="36"/>
      <c r="M990" s="36"/>
      <c r="N990" s="36">
        <v>4</v>
      </c>
      <c r="O990" s="36"/>
      <c r="P990" s="36"/>
      <c r="Q990" s="36"/>
      <c r="R990" s="15">
        <f t="shared" si="48"/>
        <v>6.882</v>
      </c>
    </row>
    <row r="991" spans="1:18">
      <c r="A991" s="24">
        <v>2014</v>
      </c>
      <c r="B991" s="36" t="s">
        <v>19</v>
      </c>
      <c r="C991" s="36" t="s">
        <v>22</v>
      </c>
      <c r="D991" s="37" t="s">
        <v>5566</v>
      </c>
      <c r="E991" s="36" t="s">
        <v>5567</v>
      </c>
      <c r="F991" s="36" t="s">
        <v>258</v>
      </c>
      <c r="G991" s="36" t="s">
        <v>83</v>
      </c>
      <c r="H991" s="38">
        <v>0.3</v>
      </c>
      <c r="I991" s="36">
        <v>20</v>
      </c>
      <c r="J991" s="36"/>
      <c r="K991" s="36"/>
      <c r="L991" s="36"/>
      <c r="M991" s="36"/>
      <c r="N991" s="36"/>
      <c r="O991" s="36"/>
      <c r="P991" s="36"/>
      <c r="Q991" s="36"/>
      <c r="R991" s="15">
        <f t="shared" si="48"/>
        <v>0.29</v>
      </c>
    </row>
    <row r="992" spans="1:18">
      <c r="A992" s="24">
        <v>2015</v>
      </c>
      <c r="B992" s="36" t="s">
        <v>19</v>
      </c>
      <c r="C992" s="36" t="s">
        <v>22</v>
      </c>
      <c r="D992" s="37" t="s">
        <v>5568</v>
      </c>
      <c r="E992" s="36" t="s">
        <v>5548</v>
      </c>
      <c r="F992" s="36" t="s">
        <v>100</v>
      </c>
      <c r="G992" s="36" t="s">
        <v>263</v>
      </c>
      <c r="H992" s="38">
        <v>2.8</v>
      </c>
      <c r="I992" s="36">
        <v>3500</v>
      </c>
      <c r="J992" s="36"/>
      <c r="K992" s="36">
        <v>4</v>
      </c>
      <c r="L992" s="36"/>
      <c r="M992" s="36"/>
      <c r="N992" s="36">
        <v>4</v>
      </c>
      <c r="O992" s="36"/>
      <c r="P992" s="36"/>
      <c r="Q992" s="36"/>
      <c r="R992" s="15">
        <f t="shared" si="48"/>
        <v>51.404</v>
      </c>
    </row>
    <row r="993" spans="1:18">
      <c r="A993" s="24">
        <v>2016</v>
      </c>
      <c r="B993" s="36" t="s">
        <v>19</v>
      </c>
      <c r="C993" s="36" t="s">
        <v>22</v>
      </c>
      <c r="D993" s="37" t="s">
        <v>5569</v>
      </c>
      <c r="E993" s="36" t="s">
        <v>5570</v>
      </c>
      <c r="F993" s="36" t="s">
        <v>53</v>
      </c>
      <c r="G993" s="36" t="s">
        <v>57</v>
      </c>
      <c r="H993" s="38">
        <v>1.2</v>
      </c>
      <c r="I993" s="36">
        <v>300</v>
      </c>
      <c r="J993" s="36"/>
      <c r="K993" s="36"/>
      <c r="L993" s="36"/>
      <c r="M993" s="36"/>
      <c r="N993" s="36"/>
      <c r="O993" s="36"/>
      <c r="P993" s="36"/>
      <c r="Q993" s="36"/>
      <c r="R993" s="15">
        <f t="shared" si="48"/>
        <v>4.35</v>
      </c>
    </row>
    <row r="994" spans="1:18">
      <c r="A994" s="24">
        <v>2017</v>
      </c>
      <c r="B994" s="36" t="s">
        <v>19</v>
      </c>
      <c r="C994" s="36" t="s">
        <v>22</v>
      </c>
      <c r="D994" s="37" t="s">
        <v>5571</v>
      </c>
      <c r="E994" s="36" t="s">
        <v>5572</v>
      </c>
      <c r="F994" s="36" t="s">
        <v>112</v>
      </c>
      <c r="G994" s="36" t="s">
        <v>163</v>
      </c>
      <c r="H994" s="38">
        <v>0.6</v>
      </c>
      <c r="I994" s="36">
        <v>490</v>
      </c>
      <c r="J994" s="36"/>
      <c r="K994" s="36">
        <v>2</v>
      </c>
      <c r="L994" s="36"/>
      <c r="M994" s="36"/>
      <c r="N994" s="36">
        <v>4</v>
      </c>
      <c r="O994" s="36"/>
      <c r="P994" s="36"/>
      <c r="Q994" s="36"/>
      <c r="R994" s="15">
        <f t="shared" si="48"/>
        <v>7.462</v>
      </c>
    </row>
    <row r="995" spans="1:18">
      <c r="A995" s="24">
        <v>2018</v>
      </c>
      <c r="B995" s="36" t="s">
        <v>19</v>
      </c>
      <c r="C995" s="36" t="s">
        <v>22</v>
      </c>
      <c r="D995" s="37" t="s">
        <v>5573</v>
      </c>
      <c r="E995" s="36" t="s">
        <v>5574</v>
      </c>
      <c r="F995" s="36" t="s">
        <v>163</v>
      </c>
      <c r="G995" s="36" t="s">
        <v>187</v>
      </c>
      <c r="H995" s="38">
        <v>1.3</v>
      </c>
      <c r="I995" s="36">
        <v>1000</v>
      </c>
      <c r="J995" s="36"/>
      <c r="K995" s="36">
        <v>2</v>
      </c>
      <c r="L995" s="36"/>
      <c r="M995" s="36"/>
      <c r="N995" s="36">
        <v>4</v>
      </c>
      <c r="O995" s="36"/>
      <c r="P995" s="36"/>
      <c r="Q995" s="36"/>
      <c r="R995" s="15">
        <f t="shared" si="48"/>
        <v>14.857</v>
      </c>
    </row>
    <row r="996" spans="1:18">
      <c r="A996" s="24">
        <v>419</v>
      </c>
      <c r="B996" s="36" t="s">
        <v>19</v>
      </c>
      <c r="C996" s="36" t="s">
        <v>22</v>
      </c>
      <c r="D996" s="37" t="s">
        <v>5575</v>
      </c>
      <c r="E996" s="36" t="s">
        <v>5576</v>
      </c>
      <c r="F996" s="36" t="s">
        <v>100</v>
      </c>
      <c r="G996" s="36" t="s">
        <v>124</v>
      </c>
      <c r="H996" s="38">
        <v>3</v>
      </c>
      <c r="I996" s="36">
        <v>3000</v>
      </c>
      <c r="J996" s="36"/>
      <c r="K996" s="36">
        <v>4</v>
      </c>
      <c r="L996" s="36"/>
      <c r="M996" s="36"/>
      <c r="N996" s="36">
        <v>4</v>
      </c>
      <c r="O996" s="36"/>
      <c r="P996" s="36"/>
      <c r="Q996" s="36"/>
      <c r="R996" s="15">
        <f t="shared" si="48"/>
        <v>44.154</v>
      </c>
    </row>
    <row r="997" spans="1:18">
      <c r="A997" s="24">
        <v>2020</v>
      </c>
      <c r="B997" s="36" t="s">
        <v>19</v>
      </c>
      <c r="C997" s="36" t="s">
        <v>22</v>
      </c>
      <c r="D997" s="37" t="s">
        <v>5575</v>
      </c>
      <c r="E997" s="36" t="s">
        <v>5576</v>
      </c>
      <c r="F997" s="36" t="s">
        <v>124</v>
      </c>
      <c r="G997" s="36" t="s">
        <v>1241</v>
      </c>
      <c r="H997" s="38">
        <v>2.8</v>
      </c>
      <c r="I997" s="36">
        <v>360</v>
      </c>
      <c r="J997" s="36"/>
      <c r="K997" s="36">
        <v>2</v>
      </c>
      <c r="L997" s="36"/>
      <c r="M997" s="36"/>
      <c r="N997" s="36">
        <v>4</v>
      </c>
      <c r="O997" s="36"/>
      <c r="P997" s="36"/>
      <c r="Q997" s="36"/>
      <c r="R997" s="15">
        <f t="shared" si="48"/>
        <v>5.577</v>
      </c>
    </row>
    <row r="998" spans="1:18">
      <c r="A998" s="24">
        <v>2021</v>
      </c>
      <c r="B998" s="36" t="s">
        <v>19</v>
      </c>
      <c r="C998" s="36" t="s">
        <v>22</v>
      </c>
      <c r="D998" s="37" t="s">
        <v>5575</v>
      </c>
      <c r="E998" s="36" t="s">
        <v>5576</v>
      </c>
      <c r="F998" s="36" t="s">
        <v>1241</v>
      </c>
      <c r="G998" s="36" t="s">
        <v>882</v>
      </c>
      <c r="H998" s="38">
        <v>2.8</v>
      </c>
      <c r="I998" s="36">
        <v>2100</v>
      </c>
      <c r="J998" s="36"/>
      <c r="K998" s="36">
        <v>4</v>
      </c>
      <c r="L998" s="36"/>
      <c r="M998" s="36"/>
      <c r="N998" s="36">
        <v>4</v>
      </c>
      <c r="O998" s="36"/>
      <c r="P998" s="36"/>
      <c r="Q998" s="36"/>
      <c r="R998" s="15">
        <f t="shared" si="48"/>
        <v>31.104</v>
      </c>
    </row>
    <row r="999" spans="1:18">
      <c r="A999" s="24">
        <v>2022</v>
      </c>
      <c r="B999" s="36" t="s">
        <v>19</v>
      </c>
      <c r="C999" s="36" t="s">
        <v>22</v>
      </c>
      <c r="D999" s="37" t="s">
        <v>5577</v>
      </c>
      <c r="E999" s="36" t="s">
        <v>5578</v>
      </c>
      <c r="F999" s="36" t="s">
        <v>106</v>
      </c>
      <c r="G999" s="36" t="s">
        <v>64</v>
      </c>
      <c r="H999" s="38">
        <v>0.5</v>
      </c>
      <c r="I999" s="36">
        <v>400</v>
      </c>
      <c r="J999" s="36"/>
      <c r="K999" s="36">
        <v>2</v>
      </c>
      <c r="L999" s="36"/>
      <c r="M999" s="36">
        <v>4</v>
      </c>
      <c r="N999" s="36">
        <v>4</v>
      </c>
      <c r="O999" s="36"/>
      <c r="P999" s="36">
        <v>1</v>
      </c>
      <c r="Q999" s="36"/>
      <c r="R999" s="15">
        <f t="shared" ref="R999:R1030" si="49">J999*0.4461+K999*0.1485+L999*0.15*0.004+I999*0.0145+M999*0.145+N999*0.015+O999*0.01+P999*0.16+Q999*0.2</f>
        <v>6.897</v>
      </c>
    </row>
    <row r="1000" spans="1:18">
      <c r="A1000" s="24">
        <v>2023</v>
      </c>
      <c r="B1000" s="36" t="s">
        <v>19</v>
      </c>
      <c r="C1000" s="36" t="s">
        <v>22</v>
      </c>
      <c r="D1000" s="37" t="s">
        <v>5579</v>
      </c>
      <c r="E1000" s="36" t="s">
        <v>4404</v>
      </c>
      <c r="F1000" s="36" t="s">
        <v>60</v>
      </c>
      <c r="G1000" s="36" t="s">
        <v>124</v>
      </c>
      <c r="H1000" s="38">
        <v>2.7</v>
      </c>
      <c r="I1000" s="36">
        <v>220</v>
      </c>
      <c r="J1000" s="36"/>
      <c r="K1000" s="36">
        <v>2</v>
      </c>
      <c r="L1000" s="36"/>
      <c r="M1000" s="36"/>
      <c r="N1000" s="36">
        <v>8</v>
      </c>
      <c r="O1000" s="36"/>
      <c r="P1000" s="36"/>
      <c r="Q1000" s="36"/>
      <c r="R1000" s="15">
        <f t="shared" si="49"/>
        <v>3.607</v>
      </c>
    </row>
    <row r="1001" spans="1:18">
      <c r="A1001" s="24">
        <v>2024</v>
      </c>
      <c r="B1001" s="36" t="s">
        <v>19</v>
      </c>
      <c r="C1001" s="36" t="s">
        <v>22</v>
      </c>
      <c r="D1001" s="37" t="s">
        <v>5580</v>
      </c>
      <c r="E1001" s="36" t="s">
        <v>1077</v>
      </c>
      <c r="F1001" s="36" t="s">
        <v>263</v>
      </c>
      <c r="G1001" s="36" t="s">
        <v>1340</v>
      </c>
      <c r="H1001" s="38">
        <v>0.3</v>
      </c>
      <c r="I1001" s="36">
        <v>500</v>
      </c>
      <c r="J1001" s="36"/>
      <c r="K1001" s="36">
        <v>2</v>
      </c>
      <c r="L1001" s="36"/>
      <c r="M1001" s="36"/>
      <c r="N1001" s="36">
        <v>4</v>
      </c>
      <c r="O1001" s="36"/>
      <c r="P1001" s="36"/>
      <c r="Q1001" s="36"/>
      <c r="R1001" s="15">
        <f t="shared" si="49"/>
        <v>7.607</v>
      </c>
    </row>
    <row r="1002" spans="1:18">
      <c r="A1002" s="24">
        <v>2025</v>
      </c>
      <c r="B1002" s="36" t="s">
        <v>19</v>
      </c>
      <c r="C1002" s="36" t="s">
        <v>22</v>
      </c>
      <c r="D1002" s="37" t="s">
        <v>5581</v>
      </c>
      <c r="E1002" s="36" t="s">
        <v>5582</v>
      </c>
      <c r="F1002" s="36" t="s">
        <v>100</v>
      </c>
      <c r="G1002" s="36" t="s">
        <v>207</v>
      </c>
      <c r="H1002" s="38">
        <v>1.7</v>
      </c>
      <c r="I1002" s="36">
        <v>200</v>
      </c>
      <c r="J1002" s="36"/>
      <c r="K1002" s="36">
        <v>2</v>
      </c>
      <c r="L1002" s="36"/>
      <c r="M1002" s="36"/>
      <c r="N1002" s="36"/>
      <c r="O1002" s="36"/>
      <c r="P1002" s="36"/>
      <c r="Q1002" s="36"/>
      <c r="R1002" s="15">
        <f t="shared" si="49"/>
        <v>3.197</v>
      </c>
    </row>
    <row r="1003" spans="1:18">
      <c r="A1003" s="24">
        <v>2026</v>
      </c>
      <c r="B1003" s="36" t="s">
        <v>19</v>
      </c>
      <c r="C1003" s="36" t="s">
        <v>22</v>
      </c>
      <c r="D1003" s="37" t="s">
        <v>5583</v>
      </c>
      <c r="E1003" s="36" t="s">
        <v>5584</v>
      </c>
      <c r="F1003" s="36" t="s">
        <v>100</v>
      </c>
      <c r="G1003" s="36" t="s">
        <v>187</v>
      </c>
      <c r="H1003" s="38">
        <v>2.5</v>
      </c>
      <c r="I1003" s="36">
        <v>400</v>
      </c>
      <c r="J1003" s="36"/>
      <c r="K1003" s="36"/>
      <c r="L1003" s="36"/>
      <c r="M1003" s="36"/>
      <c r="N1003" s="36">
        <v>4</v>
      </c>
      <c r="O1003" s="36"/>
      <c r="P1003" s="36"/>
      <c r="Q1003" s="36"/>
      <c r="R1003" s="15">
        <f t="shared" si="49"/>
        <v>5.86</v>
      </c>
    </row>
    <row r="1004" spans="1:18">
      <c r="A1004" s="24">
        <v>2027</v>
      </c>
      <c r="B1004" s="36" t="s">
        <v>19</v>
      </c>
      <c r="C1004" s="36" t="s">
        <v>22</v>
      </c>
      <c r="D1004" s="37" t="s">
        <v>5585</v>
      </c>
      <c r="E1004" s="36" t="s">
        <v>4439</v>
      </c>
      <c r="F1004" s="36" t="s">
        <v>112</v>
      </c>
      <c r="G1004" s="36" t="s">
        <v>83</v>
      </c>
      <c r="H1004" s="38">
        <v>0.8</v>
      </c>
      <c r="I1004" s="36">
        <v>50</v>
      </c>
      <c r="J1004" s="36"/>
      <c r="K1004" s="36">
        <v>2</v>
      </c>
      <c r="L1004" s="36"/>
      <c r="M1004" s="36"/>
      <c r="N1004" s="36">
        <v>4</v>
      </c>
      <c r="O1004" s="36"/>
      <c r="P1004" s="36"/>
      <c r="Q1004" s="36"/>
      <c r="R1004" s="15">
        <f t="shared" si="49"/>
        <v>1.082</v>
      </c>
    </row>
    <row r="1005" spans="1:18">
      <c r="A1005" s="24">
        <v>2028</v>
      </c>
      <c r="B1005" s="36" t="s">
        <v>19</v>
      </c>
      <c r="C1005" s="36" t="s">
        <v>22</v>
      </c>
      <c r="D1005" s="37" t="s">
        <v>5586</v>
      </c>
      <c r="E1005" s="36" t="s">
        <v>5587</v>
      </c>
      <c r="F1005" s="36" t="s">
        <v>211</v>
      </c>
      <c r="G1005" s="36" t="s">
        <v>771</v>
      </c>
      <c r="H1005" s="38">
        <v>1</v>
      </c>
      <c r="I1005" s="36">
        <v>500</v>
      </c>
      <c r="J1005" s="36"/>
      <c r="K1005" s="36">
        <v>2</v>
      </c>
      <c r="L1005" s="36"/>
      <c r="M1005" s="36"/>
      <c r="N1005" s="36"/>
      <c r="O1005" s="36"/>
      <c r="P1005" s="36"/>
      <c r="Q1005" s="36"/>
      <c r="R1005" s="15">
        <f t="shared" si="49"/>
        <v>7.547</v>
      </c>
    </row>
    <row r="1006" spans="1:18">
      <c r="A1006" s="24">
        <v>2029</v>
      </c>
      <c r="B1006" s="36" t="s">
        <v>19</v>
      </c>
      <c r="C1006" s="36" t="s">
        <v>22</v>
      </c>
      <c r="D1006" s="37" t="s">
        <v>5588</v>
      </c>
      <c r="E1006" s="36" t="s">
        <v>2804</v>
      </c>
      <c r="F1006" s="36" t="s">
        <v>64</v>
      </c>
      <c r="G1006" s="36" t="s">
        <v>351</v>
      </c>
      <c r="H1006" s="38">
        <v>0.3</v>
      </c>
      <c r="I1006" s="36">
        <v>80</v>
      </c>
      <c r="J1006" s="36"/>
      <c r="K1006" s="36">
        <v>2</v>
      </c>
      <c r="L1006" s="36"/>
      <c r="M1006" s="36"/>
      <c r="N1006" s="36">
        <v>8</v>
      </c>
      <c r="O1006" s="36"/>
      <c r="P1006" s="36"/>
      <c r="Q1006" s="36"/>
      <c r="R1006" s="15">
        <f t="shared" si="49"/>
        <v>1.577</v>
      </c>
    </row>
    <row r="1007" spans="1:18">
      <c r="A1007" s="24">
        <v>2030</v>
      </c>
      <c r="B1007" s="36" t="s">
        <v>19</v>
      </c>
      <c r="C1007" s="36" t="s">
        <v>22</v>
      </c>
      <c r="D1007" s="37" t="s">
        <v>5589</v>
      </c>
      <c r="E1007" s="36" t="s">
        <v>5590</v>
      </c>
      <c r="F1007" s="36" t="s">
        <v>72</v>
      </c>
      <c r="G1007" s="36" t="s">
        <v>106</v>
      </c>
      <c r="H1007" s="38">
        <v>0.5</v>
      </c>
      <c r="I1007" s="36">
        <v>80</v>
      </c>
      <c r="J1007" s="36"/>
      <c r="K1007" s="36">
        <v>4</v>
      </c>
      <c r="L1007" s="36"/>
      <c r="M1007" s="36"/>
      <c r="N1007" s="36">
        <v>4</v>
      </c>
      <c r="O1007" s="36"/>
      <c r="P1007" s="36"/>
      <c r="Q1007" s="36"/>
      <c r="R1007" s="15">
        <f t="shared" si="49"/>
        <v>1.814</v>
      </c>
    </row>
    <row r="1008" spans="1:18">
      <c r="A1008" s="24">
        <v>2031</v>
      </c>
      <c r="B1008" s="36" t="s">
        <v>19</v>
      </c>
      <c r="C1008" s="36" t="s">
        <v>22</v>
      </c>
      <c r="D1008" s="37" t="s">
        <v>5591</v>
      </c>
      <c r="E1008" s="36" t="s">
        <v>1653</v>
      </c>
      <c r="F1008" s="36" t="s">
        <v>75</v>
      </c>
      <c r="G1008" s="36" t="s">
        <v>133</v>
      </c>
      <c r="H1008" s="38">
        <v>1.4</v>
      </c>
      <c r="I1008" s="36">
        <v>800</v>
      </c>
      <c r="J1008" s="36"/>
      <c r="K1008" s="36">
        <v>4</v>
      </c>
      <c r="L1008" s="36"/>
      <c r="M1008" s="36"/>
      <c r="N1008" s="36">
        <v>4</v>
      </c>
      <c r="O1008" s="36"/>
      <c r="P1008" s="36"/>
      <c r="Q1008" s="36"/>
      <c r="R1008" s="15">
        <f t="shared" si="49"/>
        <v>12.254</v>
      </c>
    </row>
    <row r="1009" spans="1:18">
      <c r="A1009" s="24">
        <v>2032</v>
      </c>
      <c r="B1009" s="36" t="s">
        <v>19</v>
      </c>
      <c r="C1009" s="36" t="s">
        <v>22</v>
      </c>
      <c r="D1009" s="32" t="s">
        <v>5592</v>
      </c>
      <c r="E1009" s="36" t="s">
        <v>5593</v>
      </c>
      <c r="F1009" s="36" t="s">
        <v>154</v>
      </c>
      <c r="G1009" s="36" t="s">
        <v>255</v>
      </c>
      <c r="H1009" s="38">
        <v>2.3</v>
      </c>
      <c r="I1009" s="36">
        <v>2300</v>
      </c>
      <c r="J1009" s="36"/>
      <c r="K1009" s="36">
        <v>4</v>
      </c>
      <c r="L1009" s="36"/>
      <c r="M1009" s="36"/>
      <c r="N1009" s="36">
        <v>4</v>
      </c>
      <c r="O1009" s="36">
        <v>12</v>
      </c>
      <c r="P1009" s="36"/>
      <c r="Q1009" s="36"/>
      <c r="R1009" s="15">
        <f t="shared" si="49"/>
        <v>34.124</v>
      </c>
    </row>
    <row r="1010" spans="1:18">
      <c r="A1010" s="24">
        <v>2033</v>
      </c>
      <c r="B1010" s="36" t="s">
        <v>19</v>
      </c>
      <c r="C1010" s="36" t="s">
        <v>22</v>
      </c>
      <c r="D1010" s="37" t="s">
        <v>5594</v>
      </c>
      <c r="E1010" s="36" t="s">
        <v>5595</v>
      </c>
      <c r="F1010" s="36" t="s">
        <v>100</v>
      </c>
      <c r="G1010" s="36" t="s">
        <v>64</v>
      </c>
      <c r="H1010" s="38">
        <v>2</v>
      </c>
      <c r="I1010" s="36">
        <v>170</v>
      </c>
      <c r="J1010" s="36"/>
      <c r="K1010" s="36">
        <v>2</v>
      </c>
      <c r="L1010" s="36"/>
      <c r="M1010" s="36"/>
      <c r="N1010" s="36">
        <v>4</v>
      </c>
      <c r="O1010" s="36"/>
      <c r="P1010" s="36"/>
      <c r="Q1010" s="36"/>
      <c r="R1010" s="15">
        <f t="shared" si="49"/>
        <v>2.822</v>
      </c>
    </row>
    <row r="1011" spans="1:18">
      <c r="A1011" s="24">
        <v>2034</v>
      </c>
      <c r="B1011" s="36" t="s">
        <v>19</v>
      </c>
      <c r="C1011" s="36" t="s">
        <v>22</v>
      </c>
      <c r="D1011" s="37" t="s">
        <v>5594</v>
      </c>
      <c r="E1011" s="36" t="s">
        <v>5595</v>
      </c>
      <c r="F1011" s="36" t="s">
        <v>187</v>
      </c>
      <c r="G1011" s="36" t="s">
        <v>1670</v>
      </c>
      <c r="H1011" s="38">
        <v>1.3</v>
      </c>
      <c r="I1011" s="36">
        <v>150</v>
      </c>
      <c r="J1011" s="36"/>
      <c r="K1011" s="36"/>
      <c r="L1011" s="36"/>
      <c r="M1011" s="36"/>
      <c r="N1011" s="36"/>
      <c r="O1011" s="36"/>
      <c r="P1011" s="36"/>
      <c r="Q1011" s="36"/>
      <c r="R1011" s="15">
        <f t="shared" si="49"/>
        <v>2.175</v>
      </c>
    </row>
    <row r="1012" spans="1:18">
      <c r="A1012" s="24">
        <v>2035</v>
      </c>
      <c r="B1012" s="36" t="s">
        <v>19</v>
      </c>
      <c r="C1012" s="36" t="s">
        <v>22</v>
      </c>
      <c r="D1012" s="37" t="s">
        <v>5596</v>
      </c>
      <c r="E1012" s="36" t="s">
        <v>5597</v>
      </c>
      <c r="F1012" s="36" t="s">
        <v>112</v>
      </c>
      <c r="G1012" s="36" t="s">
        <v>143</v>
      </c>
      <c r="H1012" s="38">
        <v>2.8</v>
      </c>
      <c r="I1012" s="36">
        <v>170</v>
      </c>
      <c r="J1012" s="36"/>
      <c r="K1012" s="36">
        <v>4</v>
      </c>
      <c r="L1012" s="36"/>
      <c r="M1012" s="36"/>
      <c r="N1012" s="36">
        <v>8</v>
      </c>
      <c r="O1012" s="36"/>
      <c r="P1012" s="36"/>
      <c r="Q1012" s="36"/>
      <c r="R1012" s="15">
        <f t="shared" si="49"/>
        <v>3.179</v>
      </c>
    </row>
    <row r="1013" spans="1:18">
      <c r="A1013" s="24">
        <v>2036</v>
      </c>
      <c r="B1013" s="36" t="s">
        <v>19</v>
      </c>
      <c r="C1013" s="36" t="s">
        <v>22</v>
      </c>
      <c r="D1013" s="37" t="s">
        <v>5598</v>
      </c>
      <c r="E1013" s="36" t="s">
        <v>2520</v>
      </c>
      <c r="F1013" s="36" t="s">
        <v>53</v>
      </c>
      <c r="G1013" s="36" t="s">
        <v>124</v>
      </c>
      <c r="H1013" s="38">
        <v>2.9</v>
      </c>
      <c r="I1013" s="36">
        <v>100</v>
      </c>
      <c r="J1013" s="36"/>
      <c r="K1013" s="36"/>
      <c r="L1013" s="36"/>
      <c r="M1013" s="36"/>
      <c r="N1013" s="36">
        <v>8</v>
      </c>
      <c r="O1013" s="36"/>
      <c r="P1013" s="36"/>
      <c r="Q1013" s="36"/>
      <c r="R1013" s="15">
        <f t="shared" si="49"/>
        <v>1.57</v>
      </c>
    </row>
    <row r="1014" spans="1:18">
      <c r="A1014" s="24">
        <v>2037</v>
      </c>
      <c r="B1014" s="36" t="s">
        <v>19</v>
      </c>
      <c r="C1014" s="36" t="s">
        <v>22</v>
      </c>
      <c r="D1014" s="37" t="s">
        <v>5598</v>
      </c>
      <c r="E1014" s="36" t="s">
        <v>2520</v>
      </c>
      <c r="F1014" s="36" t="s">
        <v>996</v>
      </c>
      <c r="G1014" s="36" t="s">
        <v>1241</v>
      </c>
      <c r="H1014" s="38">
        <v>2.9</v>
      </c>
      <c r="I1014" s="36">
        <v>480</v>
      </c>
      <c r="J1014" s="36"/>
      <c r="K1014" s="36"/>
      <c r="L1014" s="36"/>
      <c r="M1014" s="36"/>
      <c r="N1014" s="36">
        <v>8</v>
      </c>
      <c r="O1014" s="36"/>
      <c r="P1014" s="36"/>
      <c r="Q1014" s="36"/>
      <c r="R1014" s="15">
        <f t="shared" si="49"/>
        <v>7.08</v>
      </c>
    </row>
    <row r="1015" spans="1:18">
      <c r="A1015" s="24">
        <v>2038</v>
      </c>
      <c r="B1015" s="36" t="s">
        <v>19</v>
      </c>
      <c r="C1015" s="36" t="s">
        <v>22</v>
      </c>
      <c r="D1015" s="37" t="s">
        <v>5598</v>
      </c>
      <c r="E1015" s="36" t="s">
        <v>2520</v>
      </c>
      <c r="F1015" s="36" t="s">
        <v>1242</v>
      </c>
      <c r="G1015" s="36" t="s">
        <v>4558</v>
      </c>
      <c r="H1015" s="38">
        <v>2.8</v>
      </c>
      <c r="I1015" s="36">
        <v>80</v>
      </c>
      <c r="J1015" s="36"/>
      <c r="K1015" s="36">
        <v>2</v>
      </c>
      <c r="L1015" s="36"/>
      <c r="M1015" s="36"/>
      <c r="N1015" s="36">
        <v>4</v>
      </c>
      <c r="O1015" s="36"/>
      <c r="P1015" s="36"/>
      <c r="Q1015" s="36"/>
      <c r="R1015" s="15">
        <f t="shared" si="49"/>
        <v>1.517</v>
      </c>
    </row>
    <row r="1016" spans="1:18">
      <c r="A1016" s="24">
        <v>2039</v>
      </c>
      <c r="B1016" s="36" t="s">
        <v>19</v>
      </c>
      <c r="C1016" s="36" t="s">
        <v>22</v>
      </c>
      <c r="D1016" s="37" t="s">
        <v>5599</v>
      </c>
      <c r="E1016" s="36" t="s">
        <v>5600</v>
      </c>
      <c r="F1016" s="36" t="s">
        <v>72</v>
      </c>
      <c r="G1016" s="36" t="s">
        <v>255</v>
      </c>
      <c r="H1016" s="38">
        <v>2.7</v>
      </c>
      <c r="I1016" s="36">
        <v>470</v>
      </c>
      <c r="J1016" s="36"/>
      <c r="K1016" s="36">
        <v>2</v>
      </c>
      <c r="L1016" s="36"/>
      <c r="M1016" s="36"/>
      <c r="N1016" s="36">
        <v>4</v>
      </c>
      <c r="O1016" s="36"/>
      <c r="P1016" s="36"/>
      <c r="Q1016" s="36"/>
      <c r="R1016" s="15">
        <f t="shared" si="49"/>
        <v>7.172</v>
      </c>
    </row>
    <row r="1017" spans="1:18">
      <c r="A1017" s="24">
        <v>2040</v>
      </c>
      <c r="B1017" s="36" t="s">
        <v>19</v>
      </c>
      <c r="C1017" s="36" t="s">
        <v>22</v>
      </c>
      <c r="D1017" s="37" t="s">
        <v>5599</v>
      </c>
      <c r="E1017" s="36" t="s">
        <v>5600</v>
      </c>
      <c r="F1017" s="36" t="s">
        <v>136</v>
      </c>
      <c r="G1017" s="36" t="s">
        <v>5521</v>
      </c>
      <c r="H1017" s="38">
        <v>2.5</v>
      </c>
      <c r="I1017" s="36">
        <v>2090</v>
      </c>
      <c r="J1017" s="36"/>
      <c r="K1017" s="36">
        <v>2</v>
      </c>
      <c r="L1017" s="36"/>
      <c r="M1017" s="36"/>
      <c r="N1017" s="36">
        <v>4</v>
      </c>
      <c r="O1017" s="36"/>
      <c r="P1017" s="36"/>
      <c r="Q1017" s="36"/>
      <c r="R1017" s="15">
        <f t="shared" si="49"/>
        <v>30.662</v>
      </c>
    </row>
    <row r="1018" spans="1:18">
      <c r="A1018" s="24">
        <v>2041</v>
      </c>
      <c r="B1018" s="36" t="s">
        <v>19</v>
      </c>
      <c r="C1018" s="36" t="s">
        <v>22</v>
      </c>
      <c r="D1018" s="37" t="s">
        <v>5601</v>
      </c>
      <c r="E1018" s="36" t="s">
        <v>5602</v>
      </c>
      <c r="F1018" s="36" t="s">
        <v>49</v>
      </c>
      <c r="G1018" s="36" t="s">
        <v>177</v>
      </c>
      <c r="H1018" s="38">
        <v>2</v>
      </c>
      <c r="I1018" s="36">
        <v>100</v>
      </c>
      <c r="J1018" s="36"/>
      <c r="K1018" s="36">
        <v>2</v>
      </c>
      <c r="L1018" s="36"/>
      <c r="M1018" s="36"/>
      <c r="N1018" s="36">
        <v>4</v>
      </c>
      <c r="O1018" s="36"/>
      <c r="P1018" s="36"/>
      <c r="Q1018" s="36"/>
      <c r="R1018" s="15">
        <f t="shared" si="49"/>
        <v>1.807</v>
      </c>
    </row>
    <row r="1019" spans="1:18">
      <c r="A1019" s="24">
        <v>2042</v>
      </c>
      <c r="B1019" s="36" t="s">
        <v>19</v>
      </c>
      <c r="C1019" s="36" t="s">
        <v>22</v>
      </c>
      <c r="D1019" s="37" t="s">
        <v>5603</v>
      </c>
      <c r="E1019" s="36" t="s">
        <v>4735</v>
      </c>
      <c r="F1019" s="36" t="s">
        <v>106</v>
      </c>
      <c r="G1019" s="36" t="s">
        <v>5604</v>
      </c>
      <c r="H1019" s="38">
        <v>0.3</v>
      </c>
      <c r="I1019" s="36">
        <v>130</v>
      </c>
      <c r="J1019" s="36"/>
      <c r="K1019" s="36">
        <v>2</v>
      </c>
      <c r="L1019" s="36"/>
      <c r="M1019" s="36"/>
      <c r="N1019" s="36"/>
      <c r="O1019" s="36"/>
      <c r="P1019" s="36"/>
      <c r="Q1019" s="36"/>
      <c r="R1019" s="15">
        <f t="shared" si="49"/>
        <v>2.182</v>
      </c>
    </row>
    <row r="1020" spans="1:18">
      <c r="A1020" s="24">
        <v>2043</v>
      </c>
      <c r="B1020" s="36" t="s">
        <v>19</v>
      </c>
      <c r="C1020" s="36" t="s">
        <v>22</v>
      </c>
      <c r="D1020" s="37" t="s">
        <v>5605</v>
      </c>
      <c r="E1020" s="36" t="s">
        <v>5606</v>
      </c>
      <c r="F1020" s="36" t="s">
        <v>106</v>
      </c>
      <c r="G1020" s="36" t="s">
        <v>893</v>
      </c>
      <c r="H1020" s="38">
        <v>2.8</v>
      </c>
      <c r="I1020" s="36">
        <v>2450</v>
      </c>
      <c r="J1020" s="36"/>
      <c r="K1020" s="36">
        <v>4</v>
      </c>
      <c r="L1020" s="36"/>
      <c r="M1020" s="36"/>
      <c r="N1020" s="36">
        <v>8</v>
      </c>
      <c r="O1020" s="36"/>
      <c r="P1020" s="36"/>
      <c r="Q1020" s="36"/>
      <c r="R1020" s="15">
        <f t="shared" si="49"/>
        <v>36.239</v>
      </c>
    </row>
    <row r="1021" spans="1:18">
      <c r="A1021" s="24">
        <v>2044</v>
      </c>
      <c r="B1021" s="36" t="s">
        <v>19</v>
      </c>
      <c r="C1021" s="36" t="s">
        <v>22</v>
      </c>
      <c r="D1021" s="37" t="s">
        <v>5605</v>
      </c>
      <c r="E1021" s="36" t="s">
        <v>5606</v>
      </c>
      <c r="F1021" s="36" t="s">
        <v>893</v>
      </c>
      <c r="G1021" s="36" t="s">
        <v>1370</v>
      </c>
      <c r="H1021" s="38">
        <v>2.7</v>
      </c>
      <c r="I1021" s="36">
        <v>1920</v>
      </c>
      <c r="J1021" s="36"/>
      <c r="K1021" s="36">
        <v>2</v>
      </c>
      <c r="L1021" s="36"/>
      <c r="M1021" s="36"/>
      <c r="N1021" s="36">
        <v>4</v>
      </c>
      <c r="O1021" s="36"/>
      <c r="P1021" s="36"/>
      <c r="Q1021" s="36"/>
      <c r="R1021" s="15">
        <f t="shared" si="49"/>
        <v>28.197</v>
      </c>
    </row>
    <row r="1022" spans="1:18">
      <c r="A1022" s="24">
        <v>2045</v>
      </c>
      <c r="B1022" s="36" t="s">
        <v>19</v>
      </c>
      <c r="C1022" s="36" t="s">
        <v>22</v>
      </c>
      <c r="D1022" s="37" t="s">
        <v>5605</v>
      </c>
      <c r="E1022" s="36" t="s">
        <v>5606</v>
      </c>
      <c r="F1022" s="36" t="s">
        <v>1370</v>
      </c>
      <c r="G1022" s="36" t="s">
        <v>4259</v>
      </c>
      <c r="H1022" s="38">
        <v>0.9</v>
      </c>
      <c r="I1022" s="36">
        <v>410</v>
      </c>
      <c r="J1022" s="36"/>
      <c r="K1022" s="36">
        <v>6</v>
      </c>
      <c r="L1022" s="36"/>
      <c r="M1022" s="36"/>
      <c r="N1022" s="36">
        <v>4</v>
      </c>
      <c r="O1022" s="36"/>
      <c r="P1022" s="36"/>
      <c r="Q1022" s="36"/>
      <c r="R1022" s="15">
        <f t="shared" si="49"/>
        <v>6.896</v>
      </c>
    </row>
    <row r="1023" spans="1:18">
      <c r="A1023" s="24">
        <v>2046</v>
      </c>
      <c r="B1023" s="36" t="s">
        <v>19</v>
      </c>
      <c r="C1023" s="36" t="s">
        <v>22</v>
      </c>
      <c r="D1023" s="37" t="s">
        <v>5607</v>
      </c>
      <c r="E1023" s="36" t="s">
        <v>2531</v>
      </c>
      <c r="F1023" s="36" t="s">
        <v>189</v>
      </c>
      <c r="G1023" s="36" t="s">
        <v>2518</v>
      </c>
      <c r="H1023" s="38">
        <v>1.1</v>
      </c>
      <c r="I1023" s="36">
        <v>100</v>
      </c>
      <c r="J1023" s="36"/>
      <c r="K1023" s="36"/>
      <c r="L1023" s="36"/>
      <c r="M1023" s="36"/>
      <c r="N1023" s="36"/>
      <c r="O1023" s="36"/>
      <c r="P1023" s="36"/>
      <c r="Q1023" s="36"/>
      <c r="R1023" s="15">
        <f t="shared" si="49"/>
        <v>1.45</v>
      </c>
    </row>
    <row r="1024" spans="1:18">
      <c r="A1024" s="24">
        <v>2047</v>
      </c>
      <c r="B1024" s="36" t="s">
        <v>19</v>
      </c>
      <c r="C1024" s="36" t="s">
        <v>22</v>
      </c>
      <c r="D1024" s="37" t="s">
        <v>5607</v>
      </c>
      <c r="E1024" s="36" t="s">
        <v>2531</v>
      </c>
      <c r="F1024" s="36" t="s">
        <v>2518</v>
      </c>
      <c r="G1024" s="36" t="s">
        <v>2604</v>
      </c>
      <c r="H1024" s="38">
        <v>2.6</v>
      </c>
      <c r="I1024" s="36">
        <v>600</v>
      </c>
      <c r="J1024" s="36"/>
      <c r="K1024" s="36"/>
      <c r="L1024" s="36"/>
      <c r="M1024" s="36"/>
      <c r="N1024" s="36">
        <v>4</v>
      </c>
      <c r="O1024" s="36"/>
      <c r="P1024" s="36"/>
      <c r="Q1024" s="36"/>
      <c r="R1024" s="15">
        <f t="shared" si="49"/>
        <v>8.76</v>
      </c>
    </row>
    <row r="1025" spans="1:18">
      <c r="A1025" s="24">
        <v>2048</v>
      </c>
      <c r="B1025" s="36" t="s">
        <v>19</v>
      </c>
      <c r="C1025" s="36" t="s">
        <v>22</v>
      </c>
      <c r="D1025" s="37" t="s">
        <v>5607</v>
      </c>
      <c r="E1025" s="36" t="s">
        <v>2531</v>
      </c>
      <c r="F1025" s="36" t="s">
        <v>2604</v>
      </c>
      <c r="G1025" s="36" t="s">
        <v>5477</v>
      </c>
      <c r="H1025" s="38">
        <v>2.8</v>
      </c>
      <c r="I1025" s="36">
        <v>660</v>
      </c>
      <c r="J1025" s="36"/>
      <c r="K1025" s="36">
        <v>6</v>
      </c>
      <c r="L1025" s="36"/>
      <c r="M1025" s="36"/>
      <c r="N1025" s="36">
        <v>8</v>
      </c>
      <c r="O1025" s="36"/>
      <c r="P1025" s="36"/>
      <c r="Q1025" s="36"/>
      <c r="R1025" s="15">
        <f t="shared" si="49"/>
        <v>10.581</v>
      </c>
    </row>
    <row r="1026" spans="1:18">
      <c r="A1026" s="24">
        <v>2049</v>
      </c>
      <c r="B1026" s="36" t="s">
        <v>19</v>
      </c>
      <c r="C1026" s="36" t="s">
        <v>22</v>
      </c>
      <c r="D1026" s="32" t="s">
        <v>5608</v>
      </c>
      <c r="E1026" s="36" t="s">
        <v>5609</v>
      </c>
      <c r="F1026" s="36" t="s">
        <v>100</v>
      </c>
      <c r="G1026" s="36" t="s">
        <v>263</v>
      </c>
      <c r="H1026" s="38">
        <v>2.8</v>
      </c>
      <c r="I1026" s="36">
        <v>540</v>
      </c>
      <c r="J1026" s="36"/>
      <c r="K1026" s="36">
        <v>6</v>
      </c>
      <c r="L1026" s="36"/>
      <c r="M1026" s="36"/>
      <c r="N1026" s="36">
        <v>4</v>
      </c>
      <c r="O1026" s="36"/>
      <c r="P1026" s="36"/>
      <c r="Q1026" s="36"/>
      <c r="R1026" s="15">
        <f t="shared" si="49"/>
        <v>8.781</v>
      </c>
    </row>
    <row r="1027" spans="1:18">
      <c r="A1027" s="24">
        <v>450</v>
      </c>
      <c r="B1027" s="36" t="s">
        <v>19</v>
      </c>
      <c r="C1027" s="36" t="s">
        <v>22</v>
      </c>
      <c r="D1027" s="32" t="s">
        <v>5610</v>
      </c>
      <c r="E1027" s="36" t="s">
        <v>837</v>
      </c>
      <c r="F1027" s="36" t="s">
        <v>53</v>
      </c>
      <c r="G1027" s="36" t="s">
        <v>128</v>
      </c>
      <c r="H1027" s="38">
        <v>1.7</v>
      </c>
      <c r="I1027" s="36">
        <v>350</v>
      </c>
      <c r="J1027" s="36"/>
      <c r="K1027" s="36">
        <v>6</v>
      </c>
      <c r="L1027" s="36"/>
      <c r="M1027" s="36"/>
      <c r="N1027" s="36">
        <v>4</v>
      </c>
      <c r="O1027" s="36"/>
      <c r="P1027" s="36"/>
      <c r="Q1027" s="36"/>
      <c r="R1027" s="15">
        <f t="shared" si="49"/>
        <v>6.026</v>
      </c>
    </row>
    <row r="1028" spans="1:18">
      <c r="A1028" s="24">
        <v>2051</v>
      </c>
      <c r="B1028" s="36" t="s">
        <v>19</v>
      </c>
      <c r="C1028" s="36" t="s">
        <v>22</v>
      </c>
      <c r="D1028" s="32" t="s">
        <v>5611</v>
      </c>
      <c r="E1028" s="36" t="s">
        <v>5612</v>
      </c>
      <c r="F1028" s="36" t="s">
        <v>72</v>
      </c>
      <c r="G1028" s="36" t="s">
        <v>1670</v>
      </c>
      <c r="H1028" s="38">
        <v>2.8</v>
      </c>
      <c r="I1028" s="36">
        <v>700</v>
      </c>
      <c r="J1028" s="36"/>
      <c r="K1028" s="36">
        <v>6</v>
      </c>
      <c r="L1028" s="36"/>
      <c r="M1028" s="36"/>
      <c r="N1028" s="36">
        <v>4</v>
      </c>
      <c r="O1028" s="36"/>
      <c r="P1028" s="36"/>
      <c r="Q1028" s="36"/>
      <c r="R1028" s="15">
        <f t="shared" si="49"/>
        <v>11.101</v>
      </c>
    </row>
    <row r="1029" spans="1:18">
      <c r="A1029" s="24">
        <v>2052</v>
      </c>
      <c r="B1029" s="36" t="s">
        <v>19</v>
      </c>
      <c r="C1029" s="36" t="s">
        <v>22</v>
      </c>
      <c r="D1029" s="32" t="s">
        <v>5613</v>
      </c>
      <c r="E1029" s="36" t="s">
        <v>5614</v>
      </c>
      <c r="F1029" s="36" t="s">
        <v>82</v>
      </c>
      <c r="G1029" s="36" t="s">
        <v>124</v>
      </c>
      <c r="H1029" s="38">
        <v>2.5</v>
      </c>
      <c r="I1029" s="36">
        <v>440</v>
      </c>
      <c r="J1029" s="36"/>
      <c r="K1029" s="36">
        <v>4</v>
      </c>
      <c r="L1029" s="36"/>
      <c r="M1029" s="36"/>
      <c r="N1029" s="36">
        <v>8</v>
      </c>
      <c r="O1029" s="36"/>
      <c r="P1029" s="36"/>
      <c r="Q1029" s="36"/>
      <c r="R1029" s="15">
        <f t="shared" si="49"/>
        <v>7.094</v>
      </c>
    </row>
    <row r="1030" spans="1:18">
      <c r="A1030" s="24">
        <v>2053</v>
      </c>
      <c r="B1030" s="36" t="s">
        <v>19</v>
      </c>
      <c r="C1030" s="36" t="s">
        <v>22</v>
      </c>
      <c r="D1030" s="32" t="s">
        <v>5613</v>
      </c>
      <c r="E1030" s="36" t="s">
        <v>5614</v>
      </c>
      <c r="F1030" s="36" t="s">
        <v>124</v>
      </c>
      <c r="G1030" s="36" t="s">
        <v>1671</v>
      </c>
      <c r="H1030" s="38">
        <v>1.8</v>
      </c>
      <c r="I1030" s="36">
        <v>300</v>
      </c>
      <c r="J1030" s="36"/>
      <c r="K1030" s="36">
        <v>4</v>
      </c>
      <c r="L1030" s="36"/>
      <c r="M1030" s="36"/>
      <c r="N1030" s="36"/>
      <c r="O1030" s="36"/>
      <c r="P1030" s="36"/>
      <c r="Q1030" s="36"/>
      <c r="R1030" s="15">
        <f t="shared" ref="R1030" si="50">J1030*0.4461+K1030*0.1485+L1030*0.15*0.004+I1030*0.0145+M1030*0.145+N1030*0.015+O1030*0.01+P1030*0.16+Q1030*0.2</f>
        <v>4.944</v>
      </c>
    </row>
    <row r="1031" spans="1:18">
      <c r="A1031" s="24">
        <v>2054</v>
      </c>
      <c r="B1031" s="36" t="s">
        <v>19</v>
      </c>
      <c r="C1031" s="36" t="s">
        <v>22</v>
      </c>
      <c r="D1031" s="32" t="s">
        <v>5615</v>
      </c>
      <c r="E1031" s="36" t="s">
        <v>5616</v>
      </c>
      <c r="F1031" s="36" t="s">
        <v>72</v>
      </c>
      <c r="G1031" s="36" t="s">
        <v>128</v>
      </c>
      <c r="H1031" s="38">
        <v>0.8</v>
      </c>
      <c r="I1031" s="36">
        <v>150</v>
      </c>
      <c r="J1031" s="36"/>
      <c r="K1031" s="36">
        <v>4</v>
      </c>
      <c r="L1031" s="36"/>
      <c r="M1031" s="36"/>
      <c r="N1031" s="36">
        <v>4</v>
      </c>
      <c r="O1031" s="36"/>
      <c r="P1031" s="36"/>
      <c r="Q1031" s="36"/>
      <c r="R1031" s="15">
        <f t="shared" ref="R1031:R1062" si="51">J1031*0.4461+K1031*0.1485+L1031*0.15*0.004+I1031*0.0145+M1031*0.145+N1031*0.015+O1031*0.01+P1031*0.16+Q1031*0.2</f>
        <v>2.829</v>
      </c>
    </row>
    <row r="1032" spans="1:18">
      <c r="A1032" s="24">
        <v>2055</v>
      </c>
      <c r="B1032" s="36" t="s">
        <v>19</v>
      </c>
      <c r="C1032" s="36" t="s">
        <v>22</v>
      </c>
      <c r="D1032" s="32" t="s">
        <v>5617</v>
      </c>
      <c r="E1032" s="36" t="s">
        <v>840</v>
      </c>
      <c r="F1032" s="36" t="s">
        <v>100</v>
      </c>
      <c r="G1032" s="36" t="s">
        <v>192</v>
      </c>
      <c r="H1032" s="38">
        <v>0.8</v>
      </c>
      <c r="I1032" s="36">
        <v>150</v>
      </c>
      <c r="J1032" s="36"/>
      <c r="K1032" s="36">
        <v>6</v>
      </c>
      <c r="L1032" s="36"/>
      <c r="M1032" s="36"/>
      <c r="N1032" s="36">
        <v>4</v>
      </c>
      <c r="O1032" s="36"/>
      <c r="P1032" s="36"/>
      <c r="Q1032" s="36"/>
      <c r="R1032" s="15">
        <f t="shared" si="51"/>
        <v>3.126</v>
      </c>
    </row>
    <row r="1033" spans="1:18">
      <c r="A1033" s="24">
        <v>2056</v>
      </c>
      <c r="B1033" s="36" t="s">
        <v>19</v>
      </c>
      <c r="C1033" s="36" t="s">
        <v>22</v>
      </c>
      <c r="D1033" s="32" t="s">
        <v>5618</v>
      </c>
      <c r="E1033" s="36" t="s">
        <v>5619</v>
      </c>
      <c r="F1033" s="36" t="s">
        <v>100</v>
      </c>
      <c r="G1033" s="36" t="s">
        <v>5620</v>
      </c>
      <c r="H1033" s="38">
        <v>2.9</v>
      </c>
      <c r="I1033" s="36">
        <v>1000</v>
      </c>
      <c r="J1033" s="36"/>
      <c r="K1033" s="36">
        <v>6</v>
      </c>
      <c r="L1033" s="36"/>
      <c r="M1033" s="36"/>
      <c r="N1033" s="36">
        <v>4</v>
      </c>
      <c r="O1033" s="36"/>
      <c r="P1033" s="36"/>
      <c r="Q1033" s="36"/>
      <c r="R1033" s="15">
        <f t="shared" si="51"/>
        <v>15.451</v>
      </c>
    </row>
    <row r="1034" spans="1:18">
      <c r="A1034" s="24">
        <v>2057</v>
      </c>
      <c r="B1034" s="36" t="s">
        <v>19</v>
      </c>
      <c r="C1034" s="36" t="s">
        <v>22</v>
      </c>
      <c r="D1034" s="32" t="s">
        <v>5621</v>
      </c>
      <c r="E1034" s="36" t="s">
        <v>5622</v>
      </c>
      <c r="F1034" s="36" t="s">
        <v>53</v>
      </c>
      <c r="G1034" s="36" t="s">
        <v>618</v>
      </c>
      <c r="H1034" s="38">
        <v>2.3</v>
      </c>
      <c r="I1034" s="36">
        <v>270</v>
      </c>
      <c r="J1034" s="36"/>
      <c r="K1034" s="36">
        <v>2</v>
      </c>
      <c r="L1034" s="36"/>
      <c r="M1034" s="36"/>
      <c r="N1034" s="36">
        <v>8</v>
      </c>
      <c r="O1034" s="36"/>
      <c r="P1034" s="36"/>
      <c r="Q1034" s="36"/>
      <c r="R1034" s="15">
        <f t="shared" si="51"/>
        <v>4.332</v>
      </c>
    </row>
    <row r="1035" spans="1:18">
      <c r="A1035" s="24">
        <v>2058</v>
      </c>
      <c r="B1035" s="36" t="s">
        <v>19</v>
      </c>
      <c r="C1035" s="36" t="s">
        <v>22</v>
      </c>
      <c r="D1035" s="37" t="s">
        <v>5623</v>
      </c>
      <c r="E1035" s="36" t="s">
        <v>5624</v>
      </c>
      <c r="F1035" s="36" t="s">
        <v>53</v>
      </c>
      <c r="G1035" s="36" t="s">
        <v>192</v>
      </c>
      <c r="H1035" s="38">
        <v>0.7</v>
      </c>
      <c r="I1035" s="36">
        <v>200</v>
      </c>
      <c r="J1035" s="36"/>
      <c r="K1035" s="36"/>
      <c r="L1035" s="36"/>
      <c r="M1035" s="36"/>
      <c r="N1035" s="36"/>
      <c r="O1035" s="36"/>
      <c r="P1035" s="36"/>
      <c r="Q1035" s="36"/>
      <c r="R1035" s="15">
        <f t="shared" si="51"/>
        <v>2.9</v>
      </c>
    </row>
    <row r="1036" spans="1:18">
      <c r="A1036" s="24">
        <v>2059</v>
      </c>
      <c r="B1036" s="36" t="s">
        <v>19</v>
      </c>
      <c r="C1036" s="36" t="s">
        <v>22</v>
      </c>
      <c r="D1036" s="37" t="s">
        <v>5625</v>
      </c>
      <c r="E1036" s="36" t="s">
        <v>2472</v>
      </c>
      <c r="F1036" s="36" t="s">
        <v>106</v>
      </c>
      <c r="G1036" s="36" t="s">
        <v>1670</v>
      </c>
      <c r="H1036" s="38">
        <v>2.3</v>
      </c>
      <c r="I1036" s="36">
        <v>400</v>
      </c>
      <c r="J1036" s="36"/>
      <c r="K1036" s="36">
        <v>6</v>
      </c>
      <c r="L1036" s="36"/>
      <c r="M1036" s="36"/>
      <c r="N1036" s="36">
        <v>4</v>
      </c>
      <c r="O1036" s="36"/>
      <c r="P1036" s="36"/>
      <c r="Q1036" s="36"/>
      <c r="R1036" s="15">
        <f t="shared" si="51"/>
        <v>6.751</v>
      </c>
    </row>
    <row r="1037" spans="1:18">
      <c r="A1037" s="24">
        <v>2060</v>
      </c>
      <c r="B1037" s="36" t="s">
        <v>19</v>
      </c>
      <c r="C1037" s="36" t="s">
        <v>22</v>
      </c>
      <c r="D1037" s="37" t="s">
        <v>5626</v>
      </c>
      <c r="E1037" s="36" t="s">
        <v>5627</v>
      </c>
      <c r="F1037" s="36" t="s">
        <v>192</v>
      </c>
      <c r="G1037" s="36" t="s">
        <v>83</v>
      </c>
      <c r="H1037" s="38">
        <v>0.6</v>
      </c>
      <c r="I1037" s="36">
        <v>300</v>
      </c>
      <c r="J1037" s="36"/>
      <c r="K1037" s="36"/>
      <c r="L1037" s="36"/>
      <c r="M1037" s="36"/>
      <c r="N1037" s="36"/>
      <c r="O1037" s="36"/>
      <c r="P1037" s="36"/>
      <c r="Q1037" s="36"/>
      <c r="R1037" s="15">
        <f t="shared" si="51"/>
        <v>4.35</v>
      </c>
    </row>
    <row r="1038" spans="1:18">
      <c r="A1038" s="24">
        <v>2061</v>
      </c>
      <c r="B1038" s="36" t="s">
        <v>19</v>
      </c>
      <c r="C1038" s="36" t="s">
        <v>22</v>
      </c>
      <c r="D1038" s="37" t="s">
        <v>5628</v>
      </c>
      <c r="E1038" s="36" t="s">
        <v>5629</v>
      </c>
      <c r="F1038" s="36" t="s">
        <v>72</v>
      </c>
      <c r="G1038" s="36" t="s">
        <v>83</v>
      </c>
      <c r="H1038" s="38">
        <v>0.4</v>
      </c>
      <c r="I1038" s="36">
        <v>250</v>
      </c>
      <c r="J1038" s="36"/>
      <c r="K1038" s="36">
        <v>4</v>
      </c>
      <c r="L1038" s="36"/>
      <c r="M1038" s="36"/>
      <c r="N1038" s="36">
        <v>4</v>
      </c>
      <c r="O1038" s="36"/>
      <c r="P1038" s="36"/>
      <c r="Q1038" s="36"/>
      <c r="R1038" s="15">
        <f t="shared" si="51"/>
        <v>4.279</v>
      </c>
    </row>
    <row r="1039" spans="1:18">
      <c r="A1039" s="24">
        <v>2062</v>
      </c>
      <c r="B1039" s="36" t="s">
        <v>19</v>
      </c>
      <c r="C1039" s="36" t="s">
        <v>22</v>
      </c>
      <c r="D1039" s="37" t="s">
        <v>5630</v>
      </c>
      <c r="E1039" s="36" t="s">
        <v>5631</v>
      </c>
      <c r="F1039" s="36" t="s">
        <v>75</v>
      </c>
      <c r="G1039" s="36" t="s">
        <v>207</v>
      </c>
      <c r="H1039" s="38">
        <v>1.5</v>
      </c>
      <c r="I1039" s="36">
        <v>580</v>
      </c>
      <c r="J1039" s="36"/>
      <c r="K1039" s="36">
        <v>4</v>
      </c>
      <c r="L1039" s="36"/>
      <c r="M1039" s="36"/>
      <c r="N1039" s="36">
        <v>4</v>
      </c>
      <c r="O1039" s="36"/>
      <c r="P1039" s="36"/>
      <c r="Q1039" s="36"/>
      <c r="R1039" s="15">
        <f t="shared" si="51"/>
        <v>9.064</v>
      </c>
    </row>
    <row r="1040" spans="1:18">
      <c r="A1040" s="24">
        <v>2063</v>
      </c>
      <c r="B1040" s="36" t="s">
        <v>19</v>
      </c>
      <c r="C1040" s="36" t="s">
        <v>22</v>
      </c>
      <c r="D1040" s="37" t="s">
        <v>5632</v>
      </c>
      <c r="E1040" s="36" t="s">
        <v>5633</v>
      </c>
      <c r="F1040" s="36" t="s">
        <v>75</v>
      </c>
      <c r="G1040" s="36" t="s">
        <v>351</v>
      </c>
      <c r="H1040" s="38">
        <v>2.1</v>
      </c>
      <c r="I1040" s="36">
        <v>1600</v>
      </c>
      <c r="J1040" s="36"/>
      <c r="K1040" s="36">
        <v>4</v>
      </c>
      <c r="L1040" s="36"/>
      <c r="M1040" s="36"/>
      <c r="N1040" s="36">
        <v>4</v>
      </c>
      <c r="O1040" s="36"/>
      <c r="P1040" s="36"/>
      <c r="Q1040" s="36"/>
      <c r="R1040" s="15">
        <f t="shared" si="51"/>
        <v>23.854</v>
      </c>
    </row>
    <row r="1041" spans="1:18">
      <c r="A1041" s="24">
        <v>2064</v>
      </c>
      <c r="B1041" s="36" t="s">
        <v>19</v>
      </c>
      <c r="C1041" s="36" t="s">
        <v>22</v>
      </c>
      <c r="D1041" s="37" t="s">
        <v>5634</v>
      </c>
      <c r="E1041" s="36" t="s">
        <v>5635</v>
      </c>
      <c r="F1041" s="36" t="s">
        <v>112</v>
      </c>
      <c r="G1041" s="36" t="s">
        <v>64</v>
      </c>
      <c r="H1041" s="38">
        <v>1.4</v>
      </c>
      <c r="I1041" s="36">
        <v>320</v>
      </c>
      <c r="J1041" s="36"/>
      <c r="K1041" s="36">
        <v>6</v>
      </c>
      <c r="L1041" s="36"/>
      <c r="M1041" s="36"/>
      <c r="N1041" s="36">
        <v>4</v>
      </c>
      <c r="O1041" s="36"/>
      <c r="P1041" s="36"/>
      <c r="Q1041" s="36"/>
      <c r="R1041" s="15">
        <f t="shared" si="51"/>
        <v>5.591</v>
      </c>
    </row>
    <row r="1042" spans="1:18">
      <c r="A1042" s="24">
        <v>2065</v>
      </c>
      <c r="B1042" s="36" t="s">
        <v>19</v>
      </c>
      <c r="C1042" s="36" t="s">
        <v>22</v>
      </c>
      <c r="D1042" s="37" t="s">
        <v>5636</v>
      </c>
      <c r="E1042" s="36" t="s">
        <v>5637</v>
      </c>
      <c r="F1042" s="36" t="s">
        <v>75</v>
      </c>
      <c r="G1042" s="36" t="s">
        <v>79</v>
      </c>
      <c r="H1042" s="38">
        <v>0.7</v>
      </c>
      <c r="I1042" s="36">
        <v>500</v>
      </c>
      <c r="J1042" s="36"/>
      <c r="K1042" s="36">
        <v>2</v>
      </c>
      <c r="L1042" s="36"/>
      <c r="M1042" s="36"/>
      <c r="N1042" s="36">
        <v>4</v>
      </c>
      <c r="O1042" s="36"/>
      <c r="P1042" s="36"/>
      <c r="Q1042" s="36"/>
      <c r="R1042" s="15">
        <f t="shared" si="51"/>
        <v>7.607</v>
      </c>
    </row>
    <row r="1043" spans="1:18">
      <c r="A1043" s="24">
        <v>2066</v>
      </c>
      <c r="B1043" s="36" t="s">
        <v>19</v>
      </c>
      <c r="C1043" s="36" t="s">
        <v>22</v>
      </c>
      <c r="D1043" s="37" t="s">
        <v>5638</v>
      </c>
      <c r="E1043" s="36" t="s">
        <v>5639</v>
      </c>
      <c r="F1043" s="36" t="s">
        <v>187</v>
      </c>
      <c r="G1043" s="36" t="s">
        <v>278</v>
      </c>
      <c r="H1043" s="38">
        <v>1</v>
      </c>
      <c r="I1043" s="36">
        <v>450</v>
      </c>
      <c r="J1043" s="36"/>
      <c r="K1043" s="36">
        <v>2</v>
      </c>
      <c r="L1043" s="36"/>
      <c r="M1043" s="36"/>
      <c r="N1043" s="36">
        <v>8</v>
      </c>
      <c r="O1043" s="36"/>
      <c r="P1043" s="36"/>
      <c r="Q1043" s="36"/>
      <c r="R1043" s="15">
        <f t="shared" si="51"/>
        <v>6.942</v>
      </c>
    </row>
    <row r="1044" spans="1:18">
      <c r="A1044" s="24">
        <v>2067</v>
      </c>
      <c r="B1044" s="36" t="s">
        <v>19</v>
      </c>
      <c r="C1044" s="36" t="s">
        <v>22</v>
      </c>
      <c r="D1044" s="37" t="s">
        <v>5638</v>
      </c>
      <c r="E1044" s="36" t="s">
        <v>5639</v>
      </c>
      <c r="F1044" s="36" t="s">
        <v>771</v>
      </c>
      <c r="G1044" s="36" t="s">
        <v>1386</v>
      </c>
      <c r="H1044" s="38">
        <v>2</v>
      </c>
      <c r="I1044" s="36">
        <v>310</v>
      </c>
      <c r="J1044" s="36"/>
      <c r="K1044" s="36">
        <v>2</v>
      </c>
      <c r="L1044" s="36"/>
      <c r="M1044" s="36"/>
      <c r="N1044" s="36">
        <v>8</v>
      </c>
      <c r="O1044" s="36"/>
      <c r="P1044" s="36"/>
      <c r="Q1044" s="36"/>
      <c r="R1044" s="15">
        <f t="shared" si="51"/>
        <v>4.912</v>
      </c>
    </row>
    <row r="1045" spans="1:18">
      <c r="A1045" s="24">
        <v>2068</v>
      </c>
      <c r="B1045" s="36" t="s">
        <v>19</v>
      </c>
      <c r="C1045" s="36" t="s">
        <v>22</v>
      </c>
      <c r="D1045" s="37" t="s">
        <v>5640</v>
      </c>
      <c r="E1045" s="36" t="s">
        <v>5641</v>
      </c>
      <c r="F1045" s="36" t="s">
        <v>60</v>
      </c>
      <c r="G1045" s="36" t="s">
        <v>83</v>
      </c>
      <c r="H1045" s="38">
        <v>1.1</v>
      </c>
      <c r="I1045" s="36">
        <v>600</v>
      </c>
      <c r="J1045" s="36"/>
      <c r="K1045" s="36">
        <v>2</v>
      </c>
      <c r="L1045" s="36"/>
      <c r="M1045" s="36"/>
      <c r="N1045" s="36">
        <v>4</v>
      </c>
      <c r="O1045" s="36"/>
      <c r="P1045" s="36"/>
      <c r="Q1045" s="36"/>
      <c r="R1045" s="15">
        <f t="shared" si="51"/>
        <v>9.057</v>
      </c>
    </row>
    <row r="1046" spans="1:18">
      <c r="A1046" s="24">
        <v>2069</v>
      </c>
      <c r="B1046" s="36" t="s">
        <v>19</v>
      </c>
      <c r="C1046" s="36" t="s">
        <v>22</v>
      </c>
      <c r="D1046" s="37" t="s">
        <v>5642</v>
      </c>
      <c r="E1046" s="36" t="s">
        <v>5643</v>
      </c>
      <c r="F1046" s="36" t="s">
        <v>124</v>
      </c>
      <c r="G1046" s="36" t="s">
        <v>176</v>
      </c>
      <c r="H1046" s="38">
        <v>1.1</v>
      </c>
      <c r="I1046" s="36">
        <v>30</v>
      </c>
      <c r="J1046" s="36"/>
      <c r="K1046" s="36">
        <v>2</v>
      </c>
      <c r="L1046" s="36"/>
      <c r="M1046" s="36"/>
      <c r="N1046" s="36">
        <v>4</v>
      </c>
      <c r="O1046" s="36"/>
      <c r="P1046" s="36"/>
      <c r="Q1046" s="36"/>
      <c r="R1046" s="15">
        <f t="shared" si="51"/>
        <v>0.792</v>
      </c>
    </row>
    <row r="1047" spans="1:18">
      <c r="A1047" s="24">
        <v>2070</v>
      </c>
      <c r="B1047" s="36" t="s">
        <v>19</v>
      </c>
      <c r="C1047" s="36" t="s">
        <v>22</v>
      </c>
      <c r="D1047" s="37" t="s">
        <v>5644</v>
      </c>
      <c r="E1047" s="36" t="s">
        <v>5645</v>
      </c>
      <c r="F1047" s="36" t="s">
        <v>106</v>
      </c>
      <c r="G1047" s="36" t="s">
        <v>64</v>
      </c>
      <c r="H1047" s="38">
        <v>0.5</v>
      </c>
      <c r="I1047" s="36">
        <v>80</v>
      </c>
      <c r="J1047" s="36"/>
      <c r="K1047" s="36">
        <v>2</v>
      </c>
      <c r="L1047" s="36"/>
      <c r="M1047" s="36"/>
      <c r="N1047" s="36"/>
      <c r="O1047" s="36"/>
      <c r="P1047" s="36"/>
      <c r="Q1047" s="36"/>
      <c r="R1047" s="15">
        <f t="shared" si="51"/>
        <v>1.457</v>
      </c>
    </row>
    <row r="1048" spans="1:18">
      <c r="A1048" s="24">
        <v>2071</v>
      </c>
      <c r="B1048" s="36" t="s">
        <v>19</v>
      </c>
      <c r="C1048" s="36" t="s">
        <v>22</v>
      </c>
      <c r="D1048" s="37" t="s">
        <v>5646</v>
      </c>
      <c r="E1048" s="36" t="s">
        <v>5647</v>
      </c>
      <c r="F1048" s="36" t="s">
        <v>258</v>
      </c>
      <c r="G1048" s="36" t="s">
        <v>1670</v>
      </c>
      <c r="H1048" s="38">
        <v>2.7</v>
      </c>
      <c r="I1048" s="36">
        <v>590</v>
      </c>
      <c r="J1048" s="36"/>
      <c r="K1048" s="36">
        <v>2</v>
      </c>
      <c r="L1048" s="36"/>
      <c r="M1048" s="36"/>
      <c r="N1048" s="36">
        <v>4</v>
      </c>
      <c r="O1048" s="36"/>
      <c r="P1048" s="36"/>
      <c r="Q1048" s="36"/>
      <c r="R1048" s="15">
        <f t="shared" si="51"/>
        <v>8.912</v>
      </c>
    </row>
    <row r="1049" spans="1:18">
      <c r="A1049" s="24">
        <v>2072</v>
      </c>
      <c r="B1049" s="36" t="s">
        <v>19</v>
      </c>
      <c r="C1049" s="36" t="s">
        <v>22</v>
      </c>
      <c r="D1049" s="37" t="s">
        <v>5648</v>
      </c>
      <c r="E1049" s="36" t="s">
        <v>5649</v>
      </c>
      <c r="F1049" s="36" t="s">
        <v>82</v>
      </c>
      <c r="G1049" s="36" t="s">
        <v>192</v>
      </c>
      <c r="H1049" s="38">
        <v>0.3</v>
      </c>
      <c r="I1049" s="36">
        <v>30</v>
      </c>
      <c r="J1049" s="36"/>
      <c r="K1049" s="36">
        <v>2</v>
      </c>
      <c r="L1049" s="36"/>
      <c r="M1049" s="36"/>
      <c r="N1049" s="36">
        <v>4</v>
      </c>
      <c r="O1049" s="36"/>
      <c r="P1049" s="36"/>
      <c r="Q1049" s="36"/>
      <c r="R1049" s="15">
        <f t="shared" si="51"/>
        <v>0.792</v>
      </c>
    </row>
    <row r="1050" spans="1:18">
      <c r="A1050" s="24">
        <v>2073</v>
      </c>
      <c r="B1050" s="36" t="s">
        <v>19</v>
      </c>
      <c r="C1050" s="36" t="s">
        <v>22</v>
      </c>
      <c r="D1050" s="37" t="s">
        <v>5650</v>
      </c>
      <c r="E1050" s="36" t="s">
        <v>5651</v>
      </c>
      <c r="F1050" s="36" t="s">
        <v>53</v>
      </c>
      <c r="G1050" s="36" t="s">
        <v>133</v>
      </c>
      <c r="H1050" s="38">
        <v>1.6</v>
      </c>
      <c r="I1050" s="36">
        <v>300</v>
      </c>
      <c r="J1050" s="36"/>
      <c r="K1050" s="36"/>
      <c r="L1050" s="36"/>
      <c r="M1050" s="36"/>
      <c r="N1050" s="36"/>
      <c r="O1050" s="36"/>
      <c r="P1050" s="36"/>
      <c r="Q1050" s="36"/>
      <c r="R1050" s="15">
        <f t="shared" si="51"/>
        <v>4.35</v>
      </c>
    </row>
    <row r="1051" spans="1:18">
      <c r="A1051" s="24">
        <v>2074</v>
      </c>
      <c r="B1051" s="36" t="s">
        <v>19</v>
      </c>
      <c r="C1051" s="36" t="s">
        <v>22</v>
      </c>
      <c r="D1051" s="37" t="s">
        <v>5652</v>
      </c>
      <c r="E1051" s="36" t="s">
        <v>5653</v>
      </c>
      <c r="F1051" s="36" t="s">
        <v>154</v>
      </c>
      <c r="G1051" s="36" t="s">
        <v>635</v>
      </c>
      <c r="H1051" s="38">
        <v>1.7</v>
      </c>
      <c r="I1051" s="36">
        <v>800</v>
      </c>
      <c r="J1051" s="36"/>
      <c r="K1051" s="36"/>
      <c r="L1051" s="36"/>
      <c r="M1051" s="36"/>
      <c r="N1051" s="36"/>
      <c r="O1051" s="36"/>
      <c r="P1051" s="36"/>
      <c r="Q1051" s="36"/>
      <c r="R1051" s="15">
        <f t="shared" si="51"/>
        <v>11.6</v>
      </c>
    </row>
    <row r="1052" spans="1:18">
      <c r="A1052" s="24">
        <v>2075</v>
      </c>
      <c r="B1052" s="36" t="s">
        <v>19</v>
      </c>
      <c r="C1052" s="36" t="s">
        <v>22</v>
      </c>
      <c r="D1052" s="37" t="s">
        <v>5654</v>
      </c>
      <c r="E1052" s="36" t="s">
        <v>5655</v>
      </c>
      <c r="F1052" s="36" t="s">
        <v>75</v>
      </c>
      <c r="G1052" s="36" t="s">
        <v>1340</v>
      </c>
      <c r="H1052" s="38">
        <v>2.9</v>
      </c>
      <c r="I1052" s="36">
        <v>300</v>
      </c>
      <c r="J1052" s="36"/>
      <c r="K1052" s="36">
        <v>6</v>
      </c>
      <c r="L1052" s="36"/>
      <c r="M1052" s="36"/>
      <c r="N1052" s="36">
        <v>8</v>
      </c>
      <c r="O1052" s="36"/>
      <c r="P1052" s="36"/>
      <c r="Q1052" s="36"/>
      <c r="R1052" s="15">
        <f t="shared" si="51"/>
        <v>5.361</v>
      </c>
    </row>
    <row r="1053" spans="1:18">
      <c r="A1053" s="24">
        <v>2076</v>
      </c>
      <c r="B1053" s="36" t="s">
        <v>19</v>
      </c>
      <c r="C1053" s="36" t="s">
        <v>22</v>
      </c>
      <c r="D1053" s="37" t="s">
        <v>5656</v>
      </c>
      <c r="E1053" s="36" t="s">
        <v>5657</v>
      </c>
      <c r="F1053" s="36" t="s">
        <v>100</v>
      </c>
      <c r="G1053" s="36" t="s">
        <v>263</v>
      </c>
      <c r="H1053" s="38">
        <v>2.8</v>
      </c>
      <c r="I1053" s="36">
        <v>1100</v>
      </c>
      <c r="J1053" s="36"/>
      <c r="K1053" s="36">
        <v>2</v>
      </c>
      <c r="L1053" s="36"/>
      <c r="M1053" s="36"/>
      <c r="N1053" s="36">
        <v>4</v>
      </c>
      <c r="O1053" s="36"/>
      <c r="P1053" s="36"/>
      <c r="Q1053" s="36"/>
      <c r="R1053" s="15">
        <f t="shared" si="51"/>
        <v>16.307</v>
      </c>
    </row>
    <row r="1054" spans="1:18">
      <c r="A1054" s="24">
        <v>2077</v>
      </c>
      <c r="B1054" s="36" t="s">
        <v>19</v>
      </c>
      <c r="C1054" s="36" t="s">
        <v>22</v>
      </c>
      <c r="D1054" s="37" t="s">
        <v>5658</v>
      </c>
      <c r="E1054" s="36" t="s">
        <v>5659</v>
      </c>
      <c r="F1054" s="36" t="s">
        <v>75</v>
      </c>
      <c r="G1054" s="36" t="s">
        <v>618</v>
      </c>
      <c r="H1054" s="38">
        <v>2.2</v>
      </c>
      <c r="I1054" s="36">
        <v>2100</v>
      </c>
      <c r="J1054" s="36"/>
      <c r="K1054" s="36">
        <v>4</v>
      </c>
      <c r="L1054" s="36"/>
      <c r="M1054" s="36"/>
      <c r="N1054" s="36">
        <v>8</v>
      </c>
      <c r="O1054" s="36"/>
      <c r="P1054" s="36"/>
      <c r="Q1054" s="36"/>
      <c r="R1054" s="15">
        <f t="shared" si="51"/>
        <v>31.164</v>
      </c>
    </row>
    <row r="1055" spans="1:18">
      <c r="A1055" s="24">
        <v>2078</v>
      </c>
      <c r="B1055" s="36" t="s">
        <v>19</v>
      </c>
      <c r="C1055" s="36" t="s">
        <v>22</v>
      </c>
      <c r="D1055" s="37" t="s">
        <v>5660</v>
      </c>
      <c r="E1055" s="36" t="s">
        <v>5661</v>
      </c>
      <c r="F1055" s="36" t="s">
        <v>1386</v>
      </c>
      <c r="G1055" s="36" t="s">
        <v>677</v>
      </c>
      <c r="H1055" s="38">
        <v>0.8</v>
      </c>
      <c r="I1055" s="36">
        <v>100</v>
      </c>
      <c r="J1055" s="36"/>
      <c r="K1055" s="36">
        <v>2</v>
      </c>
      <c r="L1055" s="36"/>
      <c r="M1055" s="36"/>
      <c r="N1055" s="36">
        <v>4</v>
      </c>
      <c r="O1055" s="36"/>
      <c r="P1055" s="36"/>
      <c r="Q1055" s="36"/>
      <c r="R1055" s="15">
        <f t="shared" si="51"/>
        <v>1.807</v>
      </c>
    </row>
    <row r="1056" spans="1:18">
      <c r="A1056" s="24">
        <v>2079</v>
      </c>
      <c r="B1056" s="36" t="s">
        <v>19</v>
      </c>
      <c r="C1056" s="36" t="s">
        <v>22</v>
      </c>
      <c r="D1056" s="37" t="s">
        <v>5662</v>
      </c>
      <c r="E1056" s="36" t="s">
        <v>5663</v>
      </c>
      <c r="F1056" s="36" t="s">
        <v>100</v>
      </c>
      <c r="G1056" s="36" t="s">
        <v>128</v>
      </c>
      <c r="H1056" s="38">
        <v>1.8</v>
      </c>
      <c r="I1056" s="36">
        <v>1260</v>
      </c>
      <c r="J1056" s="36"/>
      <c r="K1056" s="36">
        <v>6</v>
      </c>
      <c r="L1056" s="36"/>
      <c r="M1056" s="36"/>
      <c r="N1056" s="36">
        <v>4</v>
      </c>
      <c r="O1056" s="36"/>
      <c r="P1056" s="36"/>
      <c r="Q1056" s="36"/>
      <c r="R1056" s="15">
        <f t="shared" si="51"/>
        <v>19.221</v>
      </c>
    </row>
    <row r="1057" spans="1:18">
      <c r="A1057" s="24">
        <v>2080</v>
      </c>
      <c r="B1057" s="36" t="s">
        <v>19</v>
      </c>
      <c r="C1057" s="36" t="s">
        <v>22</v>
      </c>
      <c r="D1057" s="37" t="s">
        <v>5664</v>
      </c>
      <c r="E1057" s="36" t="s">
        <v>5665</v>
      </c>
      <c r="F1057" s="36" t="s">
        <v>82</v>
      </c>
      <c r="G1057" s="36" t="s">
        <v>83</v>
      </c>
      <c r="H1057" s="38">
        <v>0.9</v>
      </c>
      <c r="I1057" s="36">
        <v>200</v>
      </c>
      <c r="J1057" s="36"/>
      <c r="K1057" s="36">
        <v>6</v>
      </c>
      <c r="L1057" s="36"/>
      <c r="M1057" s="36"/>
      <c r="N1057" s="36">
        <v>4</v>
      </c>
      <c r="O1057" s="36"/>
      <c r="P1057" s="36"/>
      <c r="Q1057" s="36"/>
      <c r="R1057" s="15">
        <f t="shared" si="51"/>
        <v>3.851</v>
      </c>
    </row>
    <row r="1058" spans="1:18">
      <c r="A1058" s="24">
        <v>2081</v>
      </c>
      <c r="B1058" s="36" t="s">
        <v>19</v>
      </c>
      <c r="C1058" s="36" t="s">
        <v>22</v>
      </c>
      <c r="D1058" s="37" t="s">
        <v>5666</v>
      </c>
      <c r="E1058" s="36" t="s">
        <v>5667</v>
      </c>
      <c r="F1058" s="36" t="s">
        <v>100</v>
      </c>
      <c r="G1058" s="36" t="s">
        <v>255</v>
      </c>
      <c r="H1058" s="38">
        <v>2.7</v>
      </c>
      <c r="I1058" s="36">
        <v>300</v>
      </c>
      <c r="J1058" s="36"/>
      <c r="K1058" s="36">
        <v>6</v>
      </c>
      <c r="L1058" s="36"/>
      <c r="M1058" s="36"/>
      <c r="N1058" s="36">
        <v>8</v>
      </c>
      <c r="O1058" s="36"/>
      <c r="P1058" s="36"/>
      <c r="Q1058" s="36"/>
      <c r="R1058" s="15">
        <f t="shared" si="51"/>
        <v>5.361</v>
      </c>
    </row>
    <row r="1059" spans="1:18">
      <c r="A1059" s="24">
        <v>482</v>
      </c>
      <c r="B1059" s="36" t="s">
        <v>19</v>
      </c>
      <c r="C1059" s="36" t="s">
        <v>22</v>
      </c>
      <c r="D1059" s="37" t="s">
        <v>5668</v>
      </c>
      <c r="E1059" s="36" t="s">
        <v>5669</v>
      </c>
      <c r="F1059" s="36" t="s">
        <v>60</v>
      </c>
      <c r="G1059" s="36" t="s">
        <v>618</v>
      </c>
      <c r="H1059" s="38">
        <v>2.1</v>
      </c>
      <c r="I1059" s="36">
        <v>500</v>
      </c>
      <c r="J1059" s="36"/>
      <c r="K1059" s="36">
        <v>2</v>
      </c>
      <c r="L1059" s="36"/>
      <c r="M1059" s="36"/>
      <c r="N1059" s="36">
        <v>4</v>
      </c>
      <c r="O1059" s="36"/>
      <c r="P1059" s="36"/>
      <c r="Q1059" s="36"/>
      <c r="R1059" s="15">
        <f t="shared" si="51"/>
        <v>7.607</v>
      </c>
    </row>
    <row r="1060" spans="1:18">
      <c r="A1060" s="24">
        <v>2083</v>
      </c>
      <c r="B1060" s="36" t="s">
        <v>19</v>
      </c>
      <c r="C1060" s="36" t="s">
        <v>22</v>
      </c>
      <c r="D1060" s="37" t="s">
        <v>5670</v>
      </c>
      <c r="E1060" s="36" t="s">
        <v>5671</v>
      </c>
      <c r="F1060" s="36" t="s">
        <v>100</v>
      </c>
      <c r="G1060" s="36" t="s">
        <v>64</v>
      </c>
      <c r="H1060" s="38">
        <v>2</v>
      </c>
      <c r="I1060" s="36">
        <v>500</v>
      </c>
      <c r="J1060" s="36"/>
      <c r="K1060" s="36">
        <v>2</v>
      </c>
      <c r="L1060" s="36"/>
      <c r="M1060" s="36"/>
      <c r="N1060" s="36">
        <v>4</v>
      </c>
      <c r="O1060" s="36"/>
      <c r="P1060" s="36"/>
      <c r="Q1060" s="36"/>
      <c r="R1060" s="15">
        <f t="shared" si="51"/>
        <v>7.607</v>
      </c>
    </row>
    <row r="1061" spans="1:18">
      <c r="A1061" s="24">
        <v>2084</v>
      </c>
      <c r="B1061" s="36" t="s">
        <v>19</v>
      </c>
      <c r="C1061" s="36" t="s">
        <v>22</v>
      </c>
      <c r="D1061" s="37" t="s">
        <v>5670</v>
      </c>
      <c r="E1061" s="36" t="s">
        <v>5671</v>
      </c>
      <c r="F1061" s="36" t="s">
        <v>64</v>
      </c>
      <c r="G1061" s="36" t="s">
        <v>189</v>
      </c>
      <c r="H1061" s="38">
        <v>2.5</v>
      </c>
      <c r="I1061" s="36">
        <v>200</v>
      </c>
      <c r="J1061" s="36"/>
      <c r="K1061" s="36">
        <v>2</v>
      </c>
      <c r="L1061" s="36"/>
      <c r="M1061" s="36"/>
      <c r="N1061" s="36">
        <v>4</v>
      </c>
      <c r="O1061" s="36"/>
      <c r="P1061" s="36"/>
      <c r="Q1061" s="36"/>
      <c r="R1061" s="15">
        <f t="shared" si="51"/>
        <v>3.257</v>
      </c>
    </row>
    <row r="1062" spans="1:18">
      <c r="A1062" s="24">
        <v>485</v>
      </c>
      <c r="B1062" s="36" t="s">
        <v>19</v>
      </c>
      <c r="C1062" s="36" t="s">
        <v>22</v>
      </c>
      <c r="D1062" s="37" t="s">
        <v>5672</v>
      </c>
      <c r="E1062" s="36" t="s">
        <v>797</v>
      </c>
      <c r="F1062" s="36" t="s">
        <v>53</v>
      </c>
      <c r="G1062" s="36" t="s">
        <v>263</v>
      </c>
      <c r="H1062" s="38">
        <v>2.7</v>
      </c>
      <c r="I1062" s="36">
        <v>300</v>
      </c>
      <c r="J1062" s="36"/>
      <c r="K1062" s="36">
        <v>2</v>
      </c>
      <c r="L1062" s="36"/>
      <c r="M1062" s="36"/>
      <c r="N1062" s="36">
        <v>4</v>
      </c>
      <c r="O1062" s="36"/>
      <c r="P1062" s="36"/>
      <c r="Q1062" s="36"/>
      <c r="R1062" s="15">
        <f t="shared" si="51"/>
        <v>4.707</v>
      </c>
    </row>
    <row r="1063" spans="1:18">
      <c r="A1063" s="24">
        <v>2086</v>
      </c>
      <c r="B1063" s="36" t="s">
        <v>19</v>
      </c>
      <c r="C1063" s="36" t="s">
        <v>22</v>
      </c>
      <c r="D1063" s="37" t="s">
        <v>5673</v>
      </c>
      <c r="E1063" s="36" t="s">
        <v>5674</v>
      </c>
      <c r="F1063" s="36" t="s">
        <v>72</v>
      </c>
      <c r="G1063" s="36" t="s">
        <v>255</v>
      </c>
      <c r="H1063" s="38">
        <v>1.7</v>
      </c>
      <c r="I1063" s="36">
        <v>290</v>
      </c>
      <c r="J1063" s="36"/>
      <c r="K1063" s="36"/>
      <c r="L1063" s="36"/>
      <c r="M1063" s="36"/>
      <c r="N1063" s="36">
        <v>4</v>
      </c>
      <c r="O1063" s="36"/>
      <c r="P1063" s="36"/>
      <c r="Q1063" s="36"/>
      <c r="R1063" s="15">
        <f t="shared" ref="R1063:R1094" si="52">J1063*0.4461+K1063*0.1485+L1063*0.15*0.004+I1063*0.0145+M1063*0.145+N1063*0.015+O1063*0.01+P1063*0.16+Q1063*0.2</f>
        <v>4.265</v>
      </c>
    </row>
    <row r="1064" spans="1:18">
      <c r="A1064" s="24">
        <v>2087</v>
      </c>
      <c r="B1064" s="36" t="s">
        <v>19</v>
      </c>
      <c r="C1064" s="36" t="s">
        <v>22</v>
      </c>
      <c r="D1064" s="37" t="s">
        <v>5675</v>
      </c>
      <c r="E1064" s="36" t="s">
        <v>5676</v>
      </c>
      <c r="F1064" s="36" t="s">
        <v>64</v>
      </c>
      <c r="G1064" s="36" t="s">
        <v>263</v>
      </c>
      <c r="H1064" s="38">
        <v>0.8</v>
      </c>
      <c r="I1064" s="36">
        <v>40</v>
      </c>
      <c r="J1064" s="36"/>
      <c r="K1064" s="36">
        <v>6</v>
      </c>
      <c r="L1064" s="36"/>
      <c r="M1064" s="36"/>
      <c r="N1064" s="36">
        <v>4</v>
      </c>
      <c r="O1064" s="36"/>
      <c r="P1064" s="36"/>
      <c r="Q1064" s="36"/>
      <c r="R1064" s="15">
        <f t="shared" si="52"/>
        <v>1.531</v>
      </c>
    </row>
    <row r="1065" spans="1:18">
      <c r="A1065" s="24">
        <v>2088</v>
      </c>
      <c r="B1065" s="36" t="s">
        <v>19</v>
      </c>
      <c r="C1065" s="36" t="s">
        <v>22</v>
      </c>
      <c r="D1065" s="37" t="s">
        <v>5677</v>
      </c>
      <c r="E1065" s="36" t="s">
        <v>5678</v>
      </c>
      <c r="F1065" s="36" t="s">
        <v>53</v>
      </c>
      <c r="G1065" s="36" t="s">
        <v>60</v>
      </c>
      <c r="H1065" s="38">
        <v>0.2</v>
      </c>
      <c r="I1065" s="36">
        <v>20</v>
      </c>
      <c r="J1065" s="36"/>
      <c r="K1065" s="36">
        <v>2</v>
      </c>
      <c r="L1065" s="36"/>
      <c r="M1065" s="36"/>
      <c r="N1065" s="36"/>
      <c r="O1065" s="36"/>
      <c r="P1065" s="36"/>
      <c r="Q1065" s="36"/>
      <c r="R1065" s="15">
        <f t="shared" si="52"/>
        <v>0.587</v>
      </c>
    </row>
    <row r="1066" spans="1:18">
      <c r="A1066" s="24">
        <v>2089</v>
      </c>
      <c r="B1066" s="36" t="s">
        <v>19</v>
      </c>
      <c r="C1066" s="36" t="s">
        <v>22</v>
      </c>
      <c r="D1066" s="37" t="s">
        <v>5679</v>
      </c>
      <c r="E1066" s="36" t="s">
        <v>5680</v>
      </c>
      <c r="F1066" s="36" t="s">
        <v>72</v>
      </c>
      <c r="G1066" s="36" t="s">
        <v>263</v>
      </c>
      <c r="H1066" s="38">
        <v>1.8</v>
      </c>
      <c r="I1066" s="36">
        <v>440</v>
      </c>
      <c r="J1066" s="36"/>
      <c r="K1066" s="36">
        <v>2</v>
      </c>
      <c r="L1066" s="36"/>
      <c r="M1066" s="36"/>
      <c r="N1066" s="36"/>
      <c r="O1066" s="36"/>
      <c r="P1066" s="36"/>
      <c r="Q1066" s="36"/>
      <c r="R1066" s="15">
        <f t="shared" si="52"/>
        <v>6.677</v>
      </c>
    </row>
    <row r="1067" spans="1:18">
      <c r="A1067" s="24">
        <v>2090</v>
      </c>
      <c r="B1067" s="36" t="s">
        <v>19</v>
      </c>
      <c r="C1067" s="36" t="s">
        <v>22</v>
      </c>
      <c r="D1067" s="37" t="s">
        <v>5681</v>
      </c>
      <c r="E1067" s="36" t="s">
        <v>5682</v>
      </c>
      <c r="F1067" s="36" t="s">
        <v>100</v>
      </c>
      <c r="G1067" s="36" t="s">
        <v>263</v>
      </c>
      <c r="H1067" s="38">
        <v>2.8</v>
      </c>
      <c r="I1067" s="36">
        <v>40</v>
      </c>
      <c r="J1067" s="36"/>
      <c r="K1067" s="36">
        <v>2</v>
      </c>
      <c r="L1067" s="36"/>
      <c r="M1067" s="36"/>
      <c r="N1067" s="36"/>
      <c r="O1067" s="36"/>
      <c r="P1067" s="36"/>
      <c r="Q1067" s="36"/>
      <c r="R1067" s="15">
        <f t="shared" si="52"/>
        <v>0.877</v>
      </c>
    </row>
    <row r="1068" spans="1:18">
      <c r="A1068" s="24">
        <v>2091</v>
      </c>
      <c r="B1068" s="36" t="s">
        <v>19</v>
      </c>
      <c r="C1068" s="36" t="s">
        <v>22</v>
      </c>
      <c r="D1068" s="37" t="s">
        <v>5681</v>
      </c>
      <c r="E1068" s="36" t="s">
        <v>5682</v>
      </c>
      <c r="F1068" s="36" t="s">
        <v>124</v>
      </c>
      <c r="G1068" s="36" t="s">
        <v>189</v>
      </c>
      <c r="H1068" s="38">
        <v>1.5</v>
      </c>
      <c r="I1068" s="36">
        <v>90</v>
      </c>
      <c r="J1068" s="36"/>
      <c r="K1068" s="36">
        <v>2</v>
      </c>
      <c r="L1068" s="36"/>
      <c r="M1068" s="36"/>
      <c r="N1068" s="36"/>
      <c r="O1068" s="36"/>
      <c r="P1068" s="36"/>
      <c r="Q1068" s="36"/>
      <c r="R1068" s="15">
        <f t="shared" si="52"/>
        <v>1.602</v>
      </c>
    </row>
    <row r="1069" spans="1:18">
      <c r="A1069" s="24">
        <v>2092</v>
      </c>
      <c r="B1069" s="36" t="s">
        <v>19</v>
      </c>
      <c r="C1069" s="36" t="s">
        <v>22</v>
      </c>
      <c r="D1069" s="37" t="s">
        <v>5683</v>
      </c>
      <c r="E1069" s="36" t="s">
        <v>5684</v>
      </c>
      <c r="F1069" s="36" t="s">
        <v>100</v>
      </c>
      <c r="G1069" s="36" t="s">
        <v>106</v>
      </c>
      <c r="H1069" s="38">
        <v>1.5</v>
      </c>
      <c r="I1069" s="36">
        <v>400</v>
      </c>
      <c r="J1069" s="36"/>
      <c r="K1069" s="36">
        <v>2</v>
      </c>
      <c r="L1069" s="36"/>
      <c r="M1069" s="36"/>
      <c r="N1069" s="36">
        <v>4</v>
      </c>
      <c r="O1069" s="36"/>
      <c r="P1069" s="36"/>
      <c r="Q1069" s="36"/>
      <c r="R1069" s="15">
        <f t="shared" si="52"/>
        <v>6.157</v>
      </c>
    </row>
    <row r="1070" spans="1:18">
      <c r="A1070" s="24">
        <v>2093</v>
      </c>
      <c r="B1070" s="36" t="s">
        <v>19</v>
      </c>
      <c r="C1070" s="36" t="s">
        <v>22</v>
      </c>
      <c r="D1070" s="37" t="s">
        <v>5685</v>
      </c>
      <c r="E1070" s="36" t="s">
        <v>5686</v>
      </c>
      <c r="F1070" s="36" t="s">
        <v>53</v>
      </c>
      <c r="G1070" s="36" t="s">
        <v>124</v>
      </c>
      <c r="H1070" s="38">
        <v>2.9</v>
      </c>
      <c r="I1070" s="36">
        <v>970</v>
      </c>
      <c r="J1070" s="36"/>
      <c r="K1070" s="36">
        <v>4</v>
      </c>
      <c r="L1070" s="36"/>
      <c r="M1070" s="36"/>
      <c r="N1070" s="36">
        <v>8</v>
      </c>
      <c r="O1070" s="36"/>
      <c r="P1070" s="36"/>
      <c r="Q1070" s="36"/>
      <c r="R1070" s="15">
        <f t="shared" si="52"/>
        <v>14.779</v>
      </c>
    </row>
    <row r="1071" spans="1:18">
      <c r="A1071" s="24">
        <v>2094</v>
      </c>
      <c r="B1071" s="36" t="s">
        <v>19</v>
      </c>
      <c r="C1071" s="36" t="s">
        <v>22</v>
      </c>
      <c r="D1071" s="37" t="s">
        <v>5685</v>
      </c>
      <c r="E1071" s="36" t="s">
        <v>5686</v>
      </c>
      <c r="F1071" s="36" t="s">
        <v>124</v>
      </c>
      <c r="G1071" s="36" t="s">
        <v>771</v>
      </c>
      <c r="H1071" s="38">
        <v>2</v>
      </c>
      <c r="I1071" s="36">
        <v>900</v>
      </c>
      <c r="J1071" s="36"/>
      <c r="K1071" s="36">
        <v>4</v>
      </c>
      <c r="L1071" s="36"/>
      <c r="M1071" s="36"/>
      <c r="N1071" s="36">
        <v>8</v>
      </c>
      <c r="O1071" s="36"/>
      <c r="P1071" s="36"/>
      <c r="Q1071" s="36"/>
      <c r="R1071" s="15">
        <f t="shared" si="52"/>
        <v>13.764</v>
      </c>
    </row>
    <row r="1072" spans="1:18">
      <c r="A1072" s="24">
        <v>2095</v>
      </c>
      <c r="B1072" s="36" t="s">
        <v>19</v>
      </c>
      <c r="C1072" s="36" t="s">
        <v>22</v>
      </c>
      <c r="D1072" s="37" t="s">
        <v>5687</v>
      </c>
      <c r="E1072" s="36" t="s">
        <v>5688</v>
      </c>
      <c r="F1072" s="36" t="s">
        <v>100</v>
      </c>
      <c r="G1072" s="36" t="s">
        <v>75</v>
      </c>
      <c r="H1072" s="38">
        <v>0.2</v>
      </c>
      <c r="I1072" s="36">
        <v>20</v>
      </c>
      <c r="J1072" s="36"/>
      <c r="K1072" s="36">
        <v>2</v>
      </c>
      <c r="L1072" s="36"/>
      <c r="M1072" s="36"/>
      <c r="N1072" s="36">
        <v>4</v>
      </c>
      <c r="O1072" s="36"/>
      <c r="P1072" s="36"/>
      <c r="Q1072" s="36"/>
      <c r="R1072" s="15">
        <f t="shared" si="52"/>
        <v>0.647</v>
      </c>
    </row>
    <row r="1073" spans="1:18">
      <c r="A1073" s="24">
        <v>2096</v>
      </c>
      <c r="B1073" s="36" t="s">
        <v>19</v>
      </c>
      <c r="C1073" s="36" t="s">
        <v>22</v>
      </c>
      <c r="D1073" s="37" t="s">
        <v>5689</v>
      </c>
      <c r="E1073" s="36" t="s">
        <v>5690</v>
      </c>
      <c r="F1073" s="36" t="s">
        <v>192</v>
      </c>
      <c r="G1073" s="36" t="s">
        <v>72</v>
      </c>
      <c r="H1073" s="38">
        <v>0.2</v>
      </c>
      <c r="I1073" s="36">
        <v>60</v>
      </c>
      <c r="J1073" s="36"/>
      <c r="K1073" s="36"/>
      <c r="L1073" s="36"/>
      <c r="M1073" s="36"/>
      <c r="N1073" s="36"/>
      <c r="O1073" s="36"/>
      <c r="P1073" s="36"/>
      <c r="Q1073" s="36"/>
      <c r="R1073" s="15">
        <f t="shared" si="52"/>
        <v>0.87</v>
      </c>
    </row>
    <row r="1074" spans="1:18">
      <c r="A1074" s="24">
        <v>2097</v>
      </c>
      <c r="B1074" s="36" t="s">
        <v>19</v>
      </c>
      <c r="C1074" s="36" t="s">
        <v>22</v>
      </c>
      <c r="D1074" s="37" t="s">
        <v>5691</v>
      </c>
      <c r="E1074" s="36" t="s">
        <v>5692</v>
      </c>
      <c r="F1074" s="36" t="s">
        <v>106</v>
      </c>
      <c r="G1074" s="36" t="s">
        <v>1340</v>
      </c>
      <c r="H1074" s="38">
        <v>1.6</v>
      </c>
      <c r="I1074" s="36">
        <v>1060</v>
      </c>
      <c r="J1074" s="36"/>
      <c r="K1074" s="36">
        <v>4</v>
      </c>
      <c r="L1074" s="36"/>
      <c r="M1074" s="36"/>
      <c r="N1074" s="36">
        <v>4</v>
      </c>
      <c r="O1074" s="36"/>
      <c r="P1074" s="36"/>
      <c r="Q1074" s="36"/>
      <c r="R1074" s="15">
        <f t="shared" si="52"/>
        <v>16.024</v>
      </c>
    </row>
    <row r="1075" spans="1:18">
      <c r="A1075" s="24">
        <v>2098</v>
      </c>
      <c r="B1075" s="36" t="s">
        <v>19</v>
      </c>
      <c r="C1075" s="36" t="s">
        <v>22</v>
      </c>
      <c r="D1075" s="37" t="s">
        <v>5693</v>
      </c>
      <c r="E1075" s="36" t="s">
        <v>5694</v>
      </c>
      <c r="F1075" s="36" t="s">
        <v>60</v>
      </c>
      <c r="G1075" s="36" t="s">
        <v>72</v>
      </c>
      <c r="H1075" s="38">
        <v>0.7</v>
      </c>
      <c r="I1075" s="36">
        <v>140</v>
      </c>
      <c r="J1075" s="36"/>
      <c r="K1075" s="36">
        <v>2</v>
      </c>
      <c r="L1075" s="36"/>
      <c r="M1075" s="36"/>
      <c r="N1075" s="36"/>
      <c r="O1075" s="36"/>
      <c r="P1075" s="36"/>
      <c r="Q1075" s="36"/>
      <c r="R1075" s="15">
        <f t="shared" si="52"/>
        <v>2.327</v>
      </c>
    </row>
    <row r="1076" spans="1:18">
      <c r="A1076" s="24">
        <v>2099</v>
      </c>
      <c r="B1076" s="36" t="s">
        <v>19</v>
      </c>
      <c r="C1076" s="36" t="s">
        <v>22</v>
      </c>
      <c r="D1076" s="37" t="s">
        <v>5695</v>
      </c>
      <c r="E1076" s="36" t="s">
        <v>5696</v>
      </c>
      <c r="F1076" s="36" t="s">
        <v>112</v>
      </c>
      <c r="G1076" s="36" t="s">
        <v>72</v>
      </c>
      <c r="H1076" s="38">
        <v>0.4</v>
      </c>
      <c r="I1076" s="36">
        <v>270</v>
      </c>
      <c r="J1076" s="36"/>
      <c r="K1076" s="36">
        <v>4</v>
      </c>
      <c r="L1076" s="36"/>
      <c r="M1076" s="36"/>
      <c r="N1076" s="36">
        <v>4</v>
      </c>
      <c r="O1076" s="36"/>
      <c r="P1076" s="36"/>
      <c r="Q1076" s="36"/>
      <c r="R1076" s="15">
        <f t="shared" si="52"/>
        <v>4.569</v>
      </c>
    </row>
    <row r="1077" spans="1:18">
      <c r="A1077" s="24">
        <v>2101</v>
      </c>
      <c r="B1077" s="36" t="s">
        <v>19</v>
      </c>
      <c r="C1077" s="36" t="s">
        <v>22</v>
      </c>
      <c r="D1077" s="37" t="s">
        <v>5697</v>
      </c>
      <c r="E1077" s="36" t="s">
        <v>5698</v>
      </c>
      <c r="F1077" s="36" t="s">
        <v>100</v>
      </c>
      <c r="G1077" s="36" t="s">
        <v>163</v>
      </c>
      <c r="H1077" s="38">
        <v>1.2</v>
      </c>
      <c r="I1077" s="36">
        <v>490</v>
      </c>
      <c r="J1077" s="36"/>
      <c r="K1077" s="36"/>
      <c r="L1077" s="36"/>
      <c r="M1077" s="36"/>
      <c r="N1077" s="36"/>
      <c r="O1077" s="36"/>
      <c r="P1077" s="36"/>
      <c r="Q1077" s="36"/>
      <c r="R1077" s="15">
        <f t="shared" si="52"/>
        <v>7.105</v>
      </c>
    </row>
    <row r="1078" spans="1:18">
      <c r="A1078" s="24">
        <v>2282</v>
      </c>
      <c r="B1078" s="24" t="s">
        <v>19</v>
      </c>
      <c r="C1078" s="24" t="s">
        <v>25</v>
      </c>
      <c r="D1078" s="24" t="s">
        <v>5699</v>
      </c>
      <c r="E1078" s="24" t="s">
        <v>5700</v>
      </c>
      <c r="F1078" s="24" t="s">
        <v>5701</v>
      </c>
      <c r="G1078" s="24" t="s">
        <v>5702</v>
      </c>
      <c r="H1078" s="30">
        <v>0.9</v>
      </c>
      <c r="I1078" s="28">
        <v>68</v>
      </c>
      <c r="J1078" s="24"/>
      <c r="K1078" s="36">
        <v>2</v>
      </c>
      <c r="L1078" s="28"/>
      <c r="M1078" s="28"/>
      <c r="N1078" s="28"/>
      <c r="O1078" s="28"/>
      <c r="P1078" s="28"/>
      <c r="Q1078" s="28"/>
      <c r="R1078" s="15">
        <f t="shared" si="52"/>
        <v>1.283</v>
      </c>
    </row>
    <row r="1079" spans="1:18">
      <c r="A1079" s="24">
        <v>2283</v>
      </c>
      <c r="B1079" s="24" t="s">
        <v>19</v>
      </c>
      <c r="C1079" s="24" t="s">
        <v>25</v>
      </c>
      <c r="D1079" s="24" t="s">
        <v>5703</v>
      </c>
      <c r="E1079" s="32" t="s">
        <v>5704</v>
      </c>
      <c r="F1079" s="32" t="s">
        <v>635</v>
      </c>
      <c r="G1079" s="32" t="s">
        <v>1340</v>
      </c>
      <c r="H1079" s="39">
        <v>1</v>
      </c>
      <c r="I1079" s="28">
        <v>76</v>
      </c>
      <c r="J1079" s="32">
        <v>2</v>
      </c>
      <c r="K1079" s="41"/>
      <c r="L1079" s="41"/>
      <c r="M1079" s="28"/>
      <c r="N1079" s="28"/>
      <c r="O1079" s="28"/>
      <c r="P1079" s="28"/>
      <c r="Q1079" s="28"/>
      <c r="R1079" s="15">
        <f t="shared" si="52"/>
        <v>1.9942</v>
      </c>
    </row>
    <row r="1080" spans="1:18">
      <c r="A1080" s="24">
        <v>2284</v>
      </c>
      <c r="B1080" s="24" t="s">
        <v>19</v>
      </c>
      <c r="C1080" s="24" t="s">
        <v>25</v>
      </c>
      <c r="D1080" s="24" t="s">
        <v>5705</v>
      </c>
      <c r="E1080" s="32" t="s">
        <v>5706</v>
      </c>
      <c r="F1080" s="32" t="s">
        <v>192</v>
      </c>
      <c r="G1080" s="32" t="s">
        <v>72</v>
      </c>
      <c r="H1080" s="39">
        <v>0.2</v>
      </c>
      <c r="I1080" s="28"/>
      <c r="J1080" s="32"/>
      <c r="K1080" s="28">
        <v>2</v>
      </c>
      <c r="L1080" s="28"/>
      <c r="M1080" s="28"/>
      <c r="N1080" s="28"/>
      <c r="O1080" s="28"/>
      <c r="P1080" s="28"/>
      <c r="Q1080" s="28">
        <v>2</v>
      </c>
      <c r="R1080" s="15">
        <f t="shared" si="52"/>
        <v>0.697</v>
      </c>
    </row>
    <row r="1081" spans="1:18">
      <c r="A1081" s="24">
        <v>2285</v>
      </c>
      <c r="B1081" s="24" t="s">
        <v>19</v>
      </c>
      <c r="C1081" s="24" t="s">
        <v>25</v>
      </c>
      <c r="D1081" s="32" t="s">
        <v>5707</v>
      </c>
      <c r="E1081" s="32" t="s">
        <v>5708</v>
      </c>
      <c r="F1081" s="32" t="s">
        <v>75</v>
      </c>
      <c r="G1081" s="32" t="s">
        <v>60</v>
      </c>
      <c r="H1081" s="40">
        <v>0.1</v>
      </c>
      <c r="I1081" s="28"/>
      <c r="J1081" s="32"/>
      <c r="K1081" s="28">
        <v>2</v>
      </c>
      <c r="L1081" s="28"/>
      <c r="M1081" s="28"/>
      <c r="N1081" s="28"/>
      <c r="O1081" s="28"/>
      <c r="P1081" s="28"/>
      <c r="Q1081" s="28">
        <v>2</v>
      </c>
      <c r="R1081" s="15">
        <f t="shared" si="52"/>
        <v>0.697</v>
      </c>
    </row>
    <row r="1082" spans="1:18">
      <c r="A1082" s="24">
        <v>2286</v>
      </c>
      <c r="B1082" s="24" t="s">
        <v>19</v>
      </c>
      <c r="C1082" s="24" t="s">
        <v>25</v>
      </c>
      <c r="D1082" s="32" t="s">
        <v>5709</v>
      </c>
      <c r="E1082" s="32" t="s">
        <v>5710</v>
      </c>
      <c r="F1082" s="32" t="s">
        <v>100</v>
      </c>
      <c r="G1082" s="32" t="s">
        <v>154</v>
      </c>
      <c r="H1082" s="39">
        <v>0.4</v>
      </c>
      <c r="I1082" s="28"/>
      <c r="J1082" s="32"/>
      <c r="K1082" s="28">
        <v>2</v>
      </c>
      <c r="L1082" s="28"/>
      <c r="M1082" s="28"/>
      <c r="N1082" s="28"/>
      <c r="O1082" s="28"/>
      <c r="P1082" s="28"/>
      <c r="Q1082" s="28">
        <v>2</v>
      </c>
      <c r="R1082" s="15">
        <f t="shared" si="52"/>
        <v>0.697</v>
      </c>
    </row>
    <row r="1083" spans="1:18">
      <c r="A1083" s="24">
        <v>2287</v>
      </c>
      <c r="B1083" s="24" t="s">
        <v>19</v>
      </c>
      <c r="C1083" s="24" t="s">
        <v>25</v>
      </c>
      <c r="D1083" s="32" t="s">
        <v>5711</v>
      </c>
      <c r="E1083" s="32" t="s">
        <v>5712</v>
      </c>
      <c r="F1083" s="32" t="s">
        <v>882</v>
      </c>
      <c r="G1083" s="32" t="s">
        <v>4435</v>
      </c>
      <c r="H1083" s="39">
        <v>0.1</v>
      </c>
      <c r="I1083" s="28"/>
      <c r="J1083" s="32"/>
      <c r="K1083" s="28"/>
      <c r="L1083" s="28"/>
      <c r="M1083" s="28"/>
      <c r="N1083" s="28"/>
      <c r="O1083" s="28"/>
      <c r="P1083" s="28"/>
      <c r="Q1083" s="28">
        <v>2</v>
      </c>
      <c r="R1083" s="15">
        <f t="shared" si="52"/>
        <v>0.4</v>
      </c>
    </row>
    <row r="1084" spans="1:18">
      <c r="A1084" s="24">
        <v>2288</v>
      </c>
      <c r="B1084" s="24" t="s">
        <v>19</v>
      </c>
      <c r="C1084" s="24" t="s">
        <v>25</v>
      </c>
      <c r="D1084" s="32" t="s">
        <v>5713</v>
      </c>
      <c r="E1084" s="32" t="s">
        <v>1971</v>
      </c>
      <c r="F1084" s="32" t="s">
        <v>112</v>
      </c>
      <c r="G1084" s="32" t="s">
        <v>186</v>
      </c>
      <c r="H1084" s="39">
        <v>0.1</v>
      </c>
      <c r="I1084" s="28"/>
      <c r="J1084" s="32"/>
      <c r="K1084" s="28">
        <v>2</v>
      </c>
      <c r="L1084" s="28"/>
      <c r="M1084" s="28"/>
      <c r="N1084" s="28"/>
      <c r="O1084" s="28"/>
      <c r="P1084" s="28"/>
      <c r="Q1084" s="28">
        <v>2</v>
      </c>
      <c r="R1084" s="15">
        <f t="shared" si="52"/>
        <v>0.697</v>
      </c>
    </row>
    <row r="1085" spans="1:18">
      <c r="A1085" s="24">
        <v>2289</v>
      </c>
      <c r="B1085" s="24" t="s">
        <v>19</v>
      </c>
      <c r="C1085" s="24" t="s">
        <v>25</v>
      </c>
      <c r="D1085" s="24" t="s">
        <v>5714</v>
      </c>
      <c r="E1085" s="32" t="s">
        <v>5715</v>
      </c>
      <c r="F1085" s="32" t="s">
        <v>79</v>
      </c>
      <c r="G1085" s="32" t="s">
        <v>72</v>
      </c>
      <c r="H1085" s="39">
        <v>0.1</v>
      </c>
      <c r="I1085" s="28">
        <v>28</v>
      </c>
      <c r="J1085" s="32"/>
      <c r="K1085" s="28"/>
      <c r="L1085" s="28"/>
      <c r="M1085" s="28"/>
      <c r="N1085" s="28"/>
      <c r="O1085" s="28"/>
      <c r="P1085" s="28"/>
      <c r="Q1085" s="28"/>
      <c r="R1085" s="15">
        <f t="shared" si="52"/>
        <v>0.406</v>
      </c>
    </row>
    <row r="1086" spans="1:18">
      <c r="A1086" s="24">
        <v>2290</v>
      </c>
      <c r="B1086" s="24" t="s">
        <v>19</v>
      </c>
      <c r="C1086" s="24" t="s">
        <v>25</v>
      </c>
      <c r="D1086" s="24" t="s">
        <v>5716</v>
      </c>
      <c r="E1086" s="32" t="s">
        <v>5717</v>
      </c>
      <c r="F1086" s="32" t="s">
        <v>65</v>
      </c>
      <c r="G1086" s="32" t="s">
        <v>647</v>
      </c>
      <c r="H1086" s="39">
        <v>2.1</v>
      </c>
      <c r="I1086" s="28">
        <v>444</v>
      </c>
      <c r="J1086" s="32"/>
      <c r="K1086" s="28">
        <v>2</v>
      </c>
      <c r="L1086" s="28"/>
      <c r="M1086" s="28"/>
      <c r="N1086" s="28"/>
      <c r="O1086" s="28"/>
      <c r="P1086" s="28"/>
      <c r="Q1086" s="28"/>
      <c r="R1086" s="15">
        <f t="shared" si="52"/>
        <v>6.735</v>
      </c>
    </row>
    <row r="1087" spans="1:18">
      <c r="A1087" s="24">
        <v>2291</v>
      </c>
      <c r="B1087" s="24" t="s">
        <v>19</v>
      </c>
      <c r="C1087" s="24" t="s">
        <v>25</v>
      </c>
      <c r="D1087" s="24" t="s">
        <v>5718</v>
      </c>
      <c r="E1087" s="32" t="s">
        <v>5719</v>
      </c>
      <c r="F1087" s="32" t="s">
        <v>100</v>
      </c>
      <c r="G1087" s="32" t="s">
        <v>72</v>
      </c>
      <c r="H1087" s="39">
        <v>1</v>
      </c>
      <c r="I1087" s="28">
        <v>816</v>
      </c>
      <c r="J1087" s="32">
        <v>2</v>
      </c>
      <c r="K1087" s="28">
        <v>1</v>
      </c>
      <c r="L1087" s="41"/>
      <c r="M1087" s="28"/>
      <c r="N1087" s="28"/>
      <c r="O1087" s="28"/>
      <c r="P1087" s="28"/>
      <c r="Q1087" s="28"/>
      <c r="R1087" s="15">
        <f t="shared" si="52"/>
        <v>12.8727</v>
      </c>
    </row>
    <row r="1088" spans="1:18">
      <c r="A1088" s="24">
        <v>2292</v>
      </c>
      <c r="B1088" s="24" t="s">
        <v>19</v>
      </c>
      <c r="C1088" s="24" t="s">
        <v>25</v>
      </c>
      <c r="D1088" s="24" t="s">
        <v>5720</v>
      </c>
      <c r="E1088" s="32" t="s">
        <v>983</v>
      </c>
      <c r="F1088" s="32" t="s">
        <v>263</v>
      </c>
      <c r="G1088" s="32" t="s">
        <v>996</v>
      </c>
      <c r="H1088" s="39">
        <v>0.1</v>
      </c>
      <c r="I1088" s="28">
        <v>32</v>
      </c>
      <c r="J1088" s="32"/>
      <c r="K1088" s="28">
        <v>2</v>
      </c>
      <c r="L1088" s="28"/>
      <c r="M1088" s="28"/>
      <c r="N1088" s="28"/>
      <c r="O1088" s="28"/>
      <c r="P1088" s="28"/>
      <c r="Q1088" s="28"/>
      <c r="R1088" s="15">
        <f t="shared" si="52"/>
        <v>0.761</v>
      </c>
    </row>
    <row r="1089" spans="1:18">
      <c r="A1089" s="24">
        <v>2293</v>
      </c>
      <c r="B1089" s="24" t="s">
        <v>19</v>
      </c>
      <c r="C1089" s="24" t="s">
        <v>25</v>
      </c>
      <c r="D1089" s="24" t="s">
        <v>5721</v>
      </c>
      <c r="E1089" s="32" t="s">
        <v>5722</v>
      </c>
      <c r="F1089" s="32" t="s">
        <v>154</v>
      </c>
      <c r="G1089" s="32" t="s">
        <v>1946</v>
      </c>
      <c r="H1089" s="39">
        <v>1.8</v>
      </c>
      <c r="I1089" s="28">
        <v>300</v>
      </c>
      <c r="J1089" s="32">
        <v>2</v>
      </c>
      <c r="K1089" s="28">
        <v>2</v>
      </c>
      <c r="L1089" s="41"/>
      <c r="M1089" s="28"/>
      <c r="N1089" s="28"/>
      <c r="O1089" s="28"/>
      <c r="P1089" s="28"/>
      <c r="Q1089" s="28"/>
      <c r="R1089" s="15">
        <f t="shared" si="52"/>
        <v>5.5392</v>
      </c>
    </row>
    <row r="1090" spans="1:18">
      <c r="A1090" s="24">
        <v>2294</v>
      </c>
      <c r="B1090" s="24" t="s">
        <v>19</v>
      </c>
      <c r="C1090" s="24" t="s">
        <v>25</v>
      </c>
      <c r="D1090" s="24" t="s">
        <v>5723</v>
      </c>
      <c r="E1090" s="32" t="s">
        <v>5724</v>
      </c>
      <c r="F1090" s="32" t="s">
        <v>75</v>
      </c>
      <c r="G1090" s="32" t="s">
        <v>60</v>
      </c>
      <c r="H1090" s="39">
        <v>0.1</v>
      </c>
      <c r="I1090" s="28"/>
      <c r="J1090" s="32"/>
      <c r="K1090" s="28">
        <v>2</v>
      </c>
      <c r="L1090" s="28"/>
      <c r="M1090" s="28"/>
      <c r="N1090" s="28"/>
      <c r="O1090" s="28"/>
      <c r="P1090" s="28"/>
      <c r="Q1090" s="28">
        <v>2</v>
      </c>
      <c r="R1090" s="15">
        <f t="shared" si="52"/>
        <v>0.697</v>
      </c>
    </row>
    <row r="1091" spans="1:18">
      <c r="A1091" s="24">
        <v>2295</v>
      </c>
      <c r="B1091" s="24" t="s">
        <v>19</v>
      </c>
      <c r="C1091" s="24" t="s">
        <v>25</v>
      </c>
      <c r="D1091" s="32" t="s">
        <v>5725</v>
      </c>
      <c r="E1091" s="32" t="s">
        <v>5726</v>
      </c>
      <c r="F1091" s="32" t="s">
        <v>258</v>
      </c>
      <c r="G1091" s="32" t="s">
        <v>163</v>
      </c>
      <c r="H1091" s="39">
        <v>0.1</v>
      </c>
      <c r="I1091" s="28"/>
      <c r="J1091" s="32"/>
      <c r="K1091" s="28">
        <v>2</v>
      </c>
      <c r="L1091" s="28"/>
      <c r="M1091" s="28"/>
      <c r="N1091" s="28"/>
      <c r="O1091" s="28"/>
      <c r="P1091" s="28"/>
      <c r="Q1091" s="28">
        <v>2</v>
      </c>
      <c r="R1091" s="15">
        <f t="shared" si="52"/>
        <v>0.697</v>
      </c>
    </row>
    <row r="1092" spans="1:18">
      <c r="A1092" s="24">
        <v>2296</v>
      </c>
      <c r="B1092" s="24" t="s">
        <v>19</v>
      </c>
      <c r="C1092" s="24" t="s">
        <v>25</v>
      </c>
      <c r="D1092" s="24" t="s">
        <v>5727</v>
      </c>
      <c r="E1092" s="32" t="s">
        <v>5728</v>
      </c>
      <c r="F1092" s="32" t="s">
        <v>100</v>
      </c>
      <c r="G1092" s="32" t="s">
        <v>186</v>
      </c>
      <c r="H1092" s="39">
        <v>0.7</v>
      </c>
      <c r="I1092" s="28">
        <v>532</v>
      </c>
      <c r="J1092" s="32">
        <v>2</v>
      </c>
      <c r="K1092" s="28"/>
      <c r="L1092" s="41"/>
      <c r="M1092" s="28"/>
      <c r="N1092" s="28"/>
      <c r="O1092" s="28"/>
      <c r="P1092" s="28"/>
      <c r="Q1092" s="28"/>
      <c r="R1092" s="15">
        <f t="shared" si="52"/>
        <v>8.6062</v>
      </c>
    </row>
    <row r="1093" spans="1:18">
      <c r="A1093" s="24">
        <v>2297</v>
      </c>
      <c r="B1093" s="24" t="s">
        <v>19</v>
      </c>
      <c r="C1093" s="24" t="s">
        <v>25</v>
      </c>
      <c r="D1093" s="24" t="s">
        <v>5729</v>
      </c>
      <c r="E1093" s="32" t="s">
        <v>5730</v>
      </c>
      <c r="F1093" s="32" t="s">
        <v>53</v>
      </c>
      <c r="G1093" s="32" t="s">
        <v>258</v>
      </c>
      <c r="H1093" s="39">
        <v>1</v>
      </c>
      <c r="I1093" s="28">
        <v>664</v>
      </c>
      <c r="J1093" s="32"/>
      <c r="K1093" s="28">
        <v>2</v>
      </c>
      <c r="L1093" s="28"/>
      <c r="M1093" s="28"/>
      <c r="N1093" s="28"/>
      <c r="O1093" s="28"/>
      <c r="P1093" s="28"/>
      <c r="Q1093" s="28"/>
      <c r="R1093" s="15">
        <f t="shared" si="52"/>
        <v>9.925</v>
      </c>
    </row>
    <row r="1094" spans="1:18">
      <c r="A1094" s="24">
        <v>2298</v>
      </c>
      <c r="B1094" s="24" t="s">
        <v>19</v>
      </c>
      <c r="C1094" s="24" t="s">
        <v>25</v>
      </c>
      <c r="D1094" s="32" t="s">
        <v>5731</v>
      </c>
      <c r="E1094" s="24" t="s">
        <v>2147</v>
      </c>
      <c r="F1094" s="32" t="s">
        <v>100</v>
      </c>
      <c r="G1094" s="32" t="s">
        <v>187</v>
      </c>
      <c r="H1094" s="39">
        <v>2.5</v>
      </c>
      <c r="I1094" s="28">
        <v>444</v>
      </c>
      <c r="J1094" s="32">
        <v>2</v>
      </c>
      <c r="K1094" s="28">
        <v>6</v>
      </c>
      <c r="L1094" s="42"/>
      <c r="M1094" s="28"/>
      <c r="N1094" s="28"/>
      <c r="O1094" s="28"/>
      <c r="P1094" s="28"/>
      <c r="Q1094" s="28">
        <v>1</v>
      </c>
      <c r="R1094" s="15">
        <f t="shared" ref="R1094" si="53">J1094*0.4461+K1094*0.1485+L1094*0.15*0.004+I1094*0.0145+M1094*0.145+N1094*0.015+O1094*0.01+P1094*0.16+Q1094*0.2</f>
        <v>8.4212</v>
      </c>
    </row>
    <row r="1095" spans="1:18">
      <c r="A1095" s="24">
        <v>2299</v>
      </c>
      <c r="B1095" s="24" t="s">
        <v>19</v>
      </c>
      <c r="C1095" s="32" t="s">
        <v>24</v>
      </c>
      <c r="D1095" s="32" t="s">
        <v>5732</v>
      </c>
      <c r="E1095" s="32" t="s">
        <v>5733</v>
      </c>
      <c r="F1095" s="24" t="s">
        <v>75</v>
      </c>
      <c r="G1095" s="24" t="s">
        <v>1340</v>
      </c>
      <c r="H1095" s="30">
        <v>2.9</v>
      </c>
      <c r="I1095" s="24">
        <v>300</v>
      </c>
      <c r="J1095" s="32"/>
      <c r="K1095" s="24">
        <v>4</v>
      </c>
      <c r="L1095" s="24"/>
      <c r="M1095" s="24"/>
      <c r="N1095" s="24">
        <v>4</v>
      </c>
      <c r="O1095" s="24">
        <v>3</v>
      </c>
      <c r="P1095" s="24"/>
      <c r="Q1095" s="24"/>
      <c r="R1095" s="15">
        <f t="shared" ref="R1095:R1126" si="54">J1095*0.4461+K1095*0.1485+L1095*0.15*0.004+I1095*0.0145+M1095*0.145+N1095*0.015+O1095*0.01+P1095*0.16+Q1095*0.2</f>
        <v>5.034</v>
      </c>
    </row>
    <row r="1096" spans="1:18">
      <c r="A1096" s="24">
        <v>2300</v>
      </c>
      <c r="B1096" s="24" t="s">
        <v>19</v>
      </c>
      <c r="C1096" s="32" t="s">
        <v>24</v>
      </c>
      <c r="D1096" s="32" t="s">
        <v>5734</v>
      </c>
      <c r="E1096" s="32" t="s">
        <v>5735</v>
      </c>
      <c r="F1096" s="24" t="s">
        <v>100</v>
      </c>
      <c r="G1096" s="24" t="s">
        <v>263</v>
      </c>
      <c r="H1096" s="30">
        <v>2.8</v>
      </c>
      <c r="I1096" s="43"/>
      <c r="J1096" s="44"/>
      <c r="K1096" s="24">
        <v>2</v>
      </c>
      <c r="L1096" s="43"/>
      <c r="M1096" s="43"/>
      <c r="N1096" s="24">
        <v>4</v>
      </c>
      <c r="O1096" s="43"/>
      <c r="P1096" s="43">
        <v>2</v>
      </c>
      <c r="Q1096" s="43"/>
      <c r="R1096" s="15">
        <f t="shared" si="54"/>
        <v>0.677</v>
      </c>
    </row>
    <row r="1097" spans="1:18">
      <c r="A1097" s="24">
        <v>2301</v>
      </c>
      <c r="B1097" s="24" t="s">
        <v>19</v>
      </c>
      <c r="C1097" s="32" t="s">
        <v>24</v>
      </c>
      <c r="D1097" s="32" t="s">
        <v>5734</v>
      </c>
      <c r="E1097" s="32" t="s">
        <v>5735</v>
      </c>
      <c r="F1097" s="24" t="s">
        <v>263</v>
      </c>
      <c r="G1097" s="24" t="s">
        <v>5736</v>
      </c>
      <c r="H1097" s="30">
        <v>2.2</v>
      </c>
      <c r="I1097" s="43"/>
      <c r="J1097" s="44"/>
      <c r="K1097" s="24">
        <v>2</v>
      </c>
      <c r="L1097" s="43"/>
      <c r="M1097" s="43"/>
      <c r="N1097" s="24">
        <v>2</v>
      </c>
      <c r="O1097" s="43"/>
      <c r="P1097" s="43"/>
      <c r="Q1097" s="43"/>
      <c r="R1097" s="15">
        <f t="shared" si="54"/>
        <v>0.327</v>
      </c>
    </row>
    <row r="1098" spans="1:18">
      <c r="A1098" s="24">
        <v>2302</v>
      </c>
      <c r="B1098" s="24" t="s">
        <v>19</v>
      </c>
      <c r="C1098" s="32" t="s">
        <v>24</v>
      </c>
      <c r="D1098" s="32" t="s">
        <v>5734</v>
      </c>
      <c r="E1098" s="32" t="s">
        <v>5735</v>
      </c>
      <c r="F1098" s="24" t="s">
        <v>771</v>
      </c>
      <c r="G1098" s="24" t="s">
        <v>5737</v>
      </c>
      <c r="H1098" s="30">
        <v>2.9</v>
      </c>
      <c r="I1098" s="43"/>
      <c r="J1098" s="44"/>
      <c r="K1098" s="24">
        <v>2</v>
      </c>
      <c r="L1098" s="43"/>
      <c r="M1098" s="43"/>
      <c r="N1098" s="24">
        <v>2</v>
      </c>
      <c r="O1098" s="43"/>
      <c r="P1098" s="43"/>
      <c r="Q1098" s="43"/>
      <c r="R1098" s="15">
        <f t="shared" si="54"/>
        <v>0.327</v>
      </c>
    </row>
    <row r="1099" spans="1:18">
      <c r="A1099" s="24">
        <v>2303</v>
      </c>
      <c r="B1099" s="24" t="s">
        <v>19</v>
      </c>
      <c r="C1099" s="32" t="s">
        <v>24</v>
      </c>
      <c r="D1099" s="32" t="s">
        <v>5738</v>
      </c>
      <c r="E1099" s="32" t="s">
        <v>5739</v>
      </c>
      <c r="F1099" s="24" t="s">
        <v>100</v>
      </c>
      <c r="G1099" s="24" t="s">
        <v>263</v>
      </c>
      <c r="H1099" s="30">
        <v>2.8</v>
      </c>
      <c r="I1099" s="24"/>
      <c r="J1099" s="45"/>
      <c r="K1099" s="24">
        <v>3</v>
      </c>
      <c r="L1099" s="24"/>
      <c r="M1099" s="24"/>
      <c r="N1099" s="24">
        <v>4</v>
      </c>
      <c r="O1099" s="24">
        <v>2</v>
      </c>
      <c r="P1099" s="24"/>
      <c r="Q1099" s="24"/>
      <c r="R1099" s="15">
        <f t="shared" si="54"/>
        <v>0.5255</v>
      </c>
    </row>
    <row r="1100" spans="1:18">
      <c r="A1100" s="24">
        <v>2304</v>
      </c>
      <c r="B1100" s="32" t="s">
        <v>19</v>
      </c>
      <c r="C1100" s="32" t="s">
        <v>24</v>
      </c>
      <c r="D1100" s="32" t="s">
        <v>5740</v>
      </c>
      <c r="E1100" s="32" t="s">
        <v>5741</v>
      </c>
      <c r="F1100" s="32" t="s">
        <v>60</v>
      </c>
      <c r="G1100" s="32" t="s">
        <v>346</v>
      </c>
      <c r="H1100" s="39">
        <v>2.9</v>
      </c>
      <c r="I1100" s="32">
        <v>100</v>
      </c>
      <c r="J1100" s="32"/>
      <c r="K1100" s="32">
        <v>2</v>
      </c>
      <c r="L1100" s="32"/>
      <c r="M1100" s="32"/>
      <c r="N1100" s="32">
        <v>2</v>
      </c>
      <c r="O1100" s="32"/>
      <c r="P1100" s="32"/>
      <c r="Q1100" s="32"/>
      <c r="R1100" s="15">
        <f t="shared" si="54"/>
        <v>1.777</v>
      </c>
    </row>
    <row r="1101" spans="1:18">
      <c r="A1101" s="24">
        <v>2305</v>
      </c>
      <c r="B1101" s="32" t="s">
        <v>19</v>
      </c>
      <c r="C1101" s="32" t="s">
        <v>24</v>
      </c>
      <c r="D1101" s="32" t="s">
        <v>5742</v>
      </c>
      <c r="E1101" s="32" t="s">
        <v>5743</v>
      </c>
      <c r="F1101" s="32" t="s">
        <v>53</v>
      </c>
      <c r="G1101" s="32" t="s">
        <v>124</v>
      </c>
      <c r="H1101" s="39">
        <v>2.9</v>
      </c>
      <c r="I1101" s="32">
        <v>100</v>
      </c>
      <c r="J1101" s="32"/>
      <c r="K1101" s="32">
        <v>4</v>
      </c>
      <c r="L1101" s="32"/>
      <c r="M1101" s="32"/>
      <c r="N1101" s="32">
        <v>6</v>
      </c>
      <c r="O1101" s="32">
        <v>2</v>
      </c>
      <c r="P1101" s="32"/>
      <c r="Q1101" s="32"/>
      <c r="R1101" s="15">
        <f t="shared" si="54"/>
        <v>2.154</v>
      </c>
    </row>
    <row r="1102" spans="1:18">
      <c r="A1102" s="24">
        <v>2306</v>
      </c>
      <c r="B1102" s="32" t="s">
        <v>19</v>
      </c>
      <c r="C1102" s="32" t="s">
        <v>24</v>
      </c>
      <c r="D1102" s="32" t="s">
        <v>5744</v>
      </c>
      <c r="E1102" s="32" t="s">
        <v>5745</v>
      </c>
      <c r="F1102" s="32" t="s">
        <v>186</v>
      </c>
      <c r="G1102" s="32" t="s">
        <v>144</v>
      </c>
      <c r="H1102" s="39">
        <v>2.9</v>
      </c>
      <c r="I1102" s="32"/>
      <c r="J1102" s="32"/>
      <c r="K1102" s="32">
        <v>5</v>
      </c>
      <c r="L1102" s="32"/>
      <c r="M1102" s="32"/>
      <c r="N1102" s="32">
        <v>4</v>
      </c>
      <c r="O1102" s="32">
        <v>2</v>
      </c>
      <c r="P1102" s="32"/>
      <c r="Q1102" s="32"/>
      <c r="R1102" s="15">
        <f t="shared" si="54"/>
        <v>0.8225</v>
      </c>
    </row>
    <row r="1103" spans="1:18">
      <c r="A1103" s="24">
        <v>2307</v>
      </c>
      <c r="B1103" s="32" t="s">
        <v>19</v>
      </c>
      <c r="C1103" s="32" t="s">
        <v>24</v>
      </c>
      <c r="D1103" s="32" t="s">
        <v>5746</v>
      </c>
      <c r="E1103" s="32" t="s">
        <v>5747</v>
      </c>
      <c r="F1103" s="32" t="s">
        <v>100</v>
      </c>
      <c r="G1103" s="32" t="s">
        <v>163</v>
      </c>
      <c r="H1103" s="39">
        <v>1.2</v>
      </c>
      <c r="I1103" s="32"/>
      <c r="J1103" s="32"/>
      <c r="K1103" s="32">
        <v>2</v>
      </c>
      <c r="L1103" s="32"/>
      <c r="M1103" s="32"/>
      <c r="N1103" s="32">
        <v>2</v>
      </c>
      <c r="O1103" s="32"/>
      <c r="P1103" s="32"/>
      <c r="Q1103" s="32"/>
      <c r="R1103" s="15">
        <f t="shared" si="54"/>
        <v>0.327</v>
      </c>
    </row>
    <row r="1104" spans="1:18">
      <c r="A1104" s="24">
        <v>2308</v>
      </c>
      <c r="B1104" s="32" t="s">
        <v>19</v>
      </c>
      <c r="C1104" s="32" t="s">
        <v>24</v>
      </c>
      <c r="D1104" s="32" t="s">
        <v>5748</v>
      </c>
      <c r="E1104" s="32" t="s">
        <v>5749</v>
      </c>
      <c r="F1104" s="32" t="s">
        <v>75</v>
      </c>
      <c r="G1104" s="32" t="s">
        <v>1340</v>
      </c>
      <c r="H1104" s="39">
        <v>2.9</v>
      </c>
      <c r="I1104" s="32">
        <v>500</v>
      </c>
      <c r="J1104" s="32"/>
      <c r="K1104" s="32">
        <v>2</v>
      </c>
      <c r="L1104" s="32"/>
      <c r="M1104" s="32"/>
      <c r="N1104" s="32">
        <v>6</v>
      </c>
      <c r="O1104" s="32">
        <v>4</v>
      </c>
      <c r="P1104" s="32"/>
      <c r="Q1104" s="32"/>
      <c r="R1104" s="15">
        <f t="shared" si="54"/>
        <v>7.677</v>
      </c>
    </row>
    <row r="1105" spans="1:18">
      <c r="A1105" s="24">
        <v>2309</v>
      </c>
      <c r="B1105" s="32" t="s">
        <v>19</v>
      </c>
      <c r="C1105" s="32" t="s">
        <v>24</v>
      </c>
      <c r="D1105" s="32" t="s">
        <v>5750</v>
      </c>
      <c r="E1105" s="32" t="s">
        <v>4138</v>
      </c>
      <c r="F1105" s="32" t="s">
        <v>100</v>
      </c>
      <c r="G1105" s="32" t="s">
        <v>263</v>
      </c>
      <c r="H1105" s="39">
        <v>2.8</v>
      </c>
      <c r="I1105" s="32"/>
      <c r="J1105" s="32"/>
      <c r="K1105" s="32">
        <v>2</v>
      </c>
      <c r="L1105" s="32"/>
      <c r="M1105" s="32"/>
      <c r="N1105" s="32">
        <v>2</v>
      </c>
      <c r="O1105" s="32"/>
      <c r="P1105" s="32"/>
      <c r="Q1105" s="32"/>
      <c r="R1105" s="15">
        <f t="shared" si="54"/>
        <v>0.327</v>
      </c>
    </row>
    <row r="1106" spans="1:18">
      <c r="A1106" s="24">
        <v>2310</v>
      </c>
      <c r="B1106" s="32" t="s">
        <v>19</v>
      </c>
      <c r="C1106" s="32" t="s">
        <v>24</v>
      </c>
      <c r="D1106" s="32" t="s">
        <v>5750</v>
      </c>
      <c r="E1106" s="32" t="s">
        <v>4138</v>
      </c>
      <c r="F1106" s="32" t="s">
        <v>1340</v>
      </c>
      <c r="G1106" s="32" t="s">
        <v>97</v>
      </c>
      <c r="H1106" s="39">
        <v>2.9</v>
      </c>
      <c r="I1106" s="32"/>
      <c r="J1106" s="32"/>
      <c r="K1106" s="32">
        <v>2</v>
      </c>
      <c r="L1106" s="32"/>
      <c r="M1106" s="32"/>
      <c r="N1106" s="32">
        <v>2</v>
      </c>
      <c r="O1106" s="32"/>
      <c r="P1106" s="32"/>
      <c r="Q1106" s="32"/>
      <c r="R1106" s="15">
        <f t="shared" si="54"/>
        <v>0.327</v>
      </c>
    </row>
    <row r="1107" spans="1:18">
      <c r="A1107" s="24">
        <v>2311</v>
      </c>
      <c r="B1107" s="32" t="s">
        <v>19</v>
      </c>
      <c r="C1107" s="32" t="s">
        <v>24</v>
      </c>
      <c r="D1107" s="32" t="s">
        <v>5751</v>
      </c>
      <c r="E1107" s="32" t="s">
        <v>3542</v>
      </c>
      <c r="F1107" s="32" t="s">
        <v>100</v>
      </c>
      <c r="G1107" s="32" t="s">
        <v>57</v>
      </c>
      <c r="H1107" s="39">
        <v>1.3</v>
      </c>
      <c r="I1107" s="32">
        <v>450</v>
      </c>
      <c r="J1107" s="32"/>
      <c r="K1107" s="32">
        <v>2</v>
      </c>
      <c r="L1107" s="32"/>
      <c r="M1107" s="32"/>
      <c r="N1107" s="32">
        <v>2</v>
      </c>
      <c r="O1107" s="32"/>
      <c r="P1107" s="32"/>
      <c r="Q1107" s="32"/>
      <c r="R1107" s="15">
        <f t="shared" si="54"/>
        <v>6.852</v>
      </c>
    </row>
    <row r="1108" spans="1:18">
      <c r="A1108" s="24">
        <v>2312</v>
      </c>
      <c r="B1108" s="32" t="s">
        <v>19</v>
      </c>
      <c r="C1108" s="32" t="s">
        <v>24</v>
      </c>
      <c r="D1108" s="32" t="s">
        <v>5752</v>
      </c>
      <c r="E1108" s="32" t="s">
        <v>5753</v>
      </c>
      <c r="F1108" s="32" t="s">
        <v>100</v>
      </c>
      <c r="G1108" s="32" t="s">
        <v>57</v>
      </c>
      <c r="H1108" s="39">
        <v>1.3</v>
      </c>
      <c r="I1108" s="32">
        <v>120</v>
      </c>
      <c r="J1108" s="32"/>
      <c r="K1108" s="32">
        <v>3</v>
      </c>
      <c r="L1108" s="32"/>
      <c r="M1108" s="32"/>
      <c r="N1108" s="32">
        <v>2</v>
      </c>
      <c r="O1108" s="32"/>
      <c r="P1108" s="32"/>
      <c r="Q1108" s="32"/>
      <c r="R1108" s="15">
        <f t="shared" si="54"/>
        <v>2.2155</v>
      </c>
    </row>
    <row r="1109" spans="1:18">
      <c r="A1109" s="24">
        <v>2313</v>
      </c>
      <c r="B1109" s="32" t="s">
        <v>19</v>
      </c>
      <c r="C1109" s="32" t="s">
        <v>24</v>
      </c>
      <c r="D1109" s="32" t="s">
        <v>5754</v>
      </c>
      <c r="E1109" s="32" t="s">
        <v>5755</v>
      </c>
      <c r="F1109" s="32" t="s">
        <v>54</v>
      </c>
      <c r="G1109" s="32" t="s">
        <v>1671</v>
      </c>
      <c r="H1109" s="39">
        <v>2.9</v>
      </c>
      <c r="I1109" s="32"/>
      <c r="J1109" s="32"/>
      <c r="K1109" s="32">
        <v>4</v>
      </c>
      <c r="L1109" s="32"/>
      <c r="M1109" s="32"/>
      <c r="N1109" s="32">
        <v>4</v>
      </c>
      <c r="O1109" s="32"/>
      <c r="P1109" s="32"/>
      <c r="Q1109" s="32"/>
      <c r="R1109" s="15">
        <f t="shared" si="54"/>
        <v>0.654</v>
      </c>
    </row>
    <row r="1110" spans="1:18">
      <c r="A1110" s="24">
        <v>2314</v>
      </c>
      <c r="B1110" s="32" t="s">
        <v>19</v>
      </c>
      <c r="C1110" s="32" t="s">
        <v>24</v>
      </c>
      <c r="D1110" s="32" t="s">
        <v>5756</v>
      </c>
      <c r="E1110" s="32" t="s">
        <v>5757</v>
      </c>
      <c r="F1110" s="32" t="s">
        <v>100</v>
      </c>
      <c r="G1110" s="32" t="s">
        <v>263</v>
      </c>
      <c r="H1110" s="39">
        <v>2.8</v>
      </c>
      <c r="I1110" s="32"/>
      <c r="J1110" s="32"/>
      <c r="K1110" s="32">
        <v>5</v>
      </c>
      <c r="L1110" s="32"/>
      <c r="M1110" s="32"/>
      <c r="N1110" s="32">
        <v>4</v>
      </c>
      <c r="O1110" s="32"/>
      <c r="P1110" s="32"/>
      <c r="Q1110" s="32"/>
      <c r="R1110" s="15">
        <f t="shared" si="54"/>
        <v>0.8025</v>
      </c>
    </row>
    <row r="1111" spans="1:18">
      <c r="A1111" s="24">
        <v>2315</v>
      </c>
      <c r="B1111" s="32" t="s">
        <v>19</v>
      </c>
      <c r="C1111" s="32" t="s">
        <v>24</v>
      </c>
      <c r="D1111" s="32" t="s">
        <v>5756</v>
      </c>
      <c r="E1111" s="32" t="s">
        <v>5757</v>
      </c>
      <c r="F1111" s="32" t="s">
        <v>124</v>
      </c>
      <c r="G1111" s="32" t="s">
        <v>1240</v>
      </c>
      <c r="H1111" s="39">
        <v>2.5</v>
      </c>
      <c r="I1111" s="32">
        <v>1200</v>
      </c>
      <c r="J1111" s="32"/>
      <c r="K1111" s="32">
        <v>5</v>
      </c>
      <c r="L1111" s="32"/>
      <c r="M1111" s="32"/>
      <c r="N1111" s="32">
        <v>2</v>
      </c>
      <c r="O1111" s="32"/>
      <c r="P1111" s="32"/>
      <c r="Q1111" s="32"/>
      <c r="R1111" s="15">
        <f t="shared" si="54"/>
        <v>18.1725</v>
      </c>
    </row>
    <row r="1112" spans="1:18">
      <c r="A1112" s="24">
        <v>2316</v>
      </c>
      <c r="B1112" s="32" t="s">
        <v>19</v>
      </c>
      <c r="C1112" s="32" t="s">
        <v>24</v>
      </c>
      <c r="D1112" s="32" t="s">
        <v>5758</v>
      </c>
      <c r="E1112" s="32" t="s">
        <v>3593</v>
      </c>
      <c r="F1112" s="32" t="s">
        <v>163</v>
      </c>
      <c r="G1112" s="32" t="s">
        <v>176</v>
      </c>
      <c r="H1112" s="39">
        <v>2.9</v>
      </c>
      <c r="I1112" s="32"/>
      <c r="J1112" s="32"/>
      <c r="K1112" s="32">
        <v>5</v>
      </c>
      <c r="L1112" s="32"/>
      <c r="M1112" s="32"/>
      <c r="N1112" s="32">
        <v>6</v>
      </c>
      <c r="O1112" s="32"/>
      <c r="P1112" s="32"/>
      <c r="Q1112" s="32"/>
      <c r="R1112" s="15">
        <f t="shared" si="54"/>
        <v>0.8325</v>
      </c>
    </row>
    <row r="1113" spans="1:18">
      <c r="A1113" s="24">
        <v>2317</v>
      </c>
      <c r="B1113" s="32" t="s">
        <v>19</v>
      </c>
      <c r="C1113" s="32" t="s">
        <v>24</v>
      </c>
      <c r="D1113" s="32" t="s">
        <v>5759</v>
      </c>
      <c r="E1113" s="32" t="s">
        <v>4238</v>
      </c>
      <c r="F1113" s="32" t="s">
        <v>100</v>
      </c>
      <c r="G1113" s="32" t="s">
        <v>263</v>
      </c>
      <c r="H1113" s="39">
        <v>2.8</v>
      </c>
      <c r="I1113" s="32">
        <v>100</v>
      </c>
      <c r="J1113" s="32"/>
      <c r="K1113" s="32">
        <v>3</v>
      </c>
      <c r="L1113" s="32"/>
      <c r="M1113" s="32"/>
      <c r="N1113" s="32"/>
      <c r="O1113" s="32"/>
      <c r="P1113" s="32"/>
      <c r="Q1113" s="32">
        <v>2</v>
      </c>
      <c r="R1113" s="15">
        <f t="shared" si="54"/>
        <v>2.2955</v>
      </c>
    </row>
    <row r="1114" spans="1:18">
      <c r="A1114" s="24">
        <v>2318</v>
      </c>
      <c r="B1114" s="32" t="s">
        <v>19</v>
      </c>
      <c r="C1114" s="32" t="s">
        <v>24</v>
      </c>
      <c r="D1114" s="32" t="s">
        <v>5760</v>
      </c>
      <c r="E1114" s="32" t="s">
        <v>5761</v>
      </c>
      <c r="F1114" s="32" t="s">
        <v>100</v>
      </c>
      <c r="G1114" s="32" t="s">
        <v>72</v>
      </c>
      <c r="H1114" s="39">
        <v>1</v>
      </c>
      <c r="I1114" s="32">
        <v>300</v>
      </c>
      <c r="J1114" s="32"/>
      <c r="K1114" s="32">
        <v>2</v>
      </c>
      <c r="L1114" s="32"/>
      <c r="M1114" s="32"/>
      <c r="N1114" s="32">
        <v>2</v>
      </c>
      <c r="O1114" s="32"/>
      <c r="P1114" s="32"/>
      <c r="Q1114" s="32"/>
      <c r="R1114" s="15">
        <f t="shared" si="54"/>
        <v>4.677</v>
      </c>
    </row>
    <row r="1115" spans="1:18">
      <c r="A1115" s="24">
        <v>2319</v>
      </c>
      <c r="B1115" s="32" t="s">
        <v>19</v>
      </c>
      <c r="C1115" s="32" t="s">
        <v>24</v>
      </c>
      <c r="D1115" s="32" t="s">
        <v>5762</v>
      </c>
      <c r="E1115" s="32" t="s">
        <v>5763</v>
      </c>
      <c r="F1115" s="32" t="s">
        <v>258</v>
      </c>
      <c r="G1115" s="32" t="s">
        <v>211</v>
      </c>
      <c r="H1115" s="39">
        <v>2.9</v>
      </c>
      <c r="I1115" s="32"/>
      <c r="J1115" s="32"/>
      <c r="K1115" s="32">
        <v>3</v>
      </c>
      <c r="L1115" s="32"/>
      <c r="M1115" s="32"/>
      <c r="N1115" s="32"/>
      <c r="O1115" s="32"/>
      <c r="P1115" s="32"/>
      <c r="Q1115" s="32"/>
      <c r="R1115" s="15">
        <f t="shared" si="54"/>
        <v>0.4455</v>
      </c>
    </row>
    <row r="1116" spans="1:18">
      <c r="A1116" s="24">
        <v>2320</v>
      </c>
      <c r="B1116" s="32" t="s">
        <v>19</v>
      </c>
      <c r="C1116" s="32" t="s">
        <v>24</v>
      </c>
      <c r="D1116" s="32" t="s">
        <v>5764</v>
      </c>
      <c r="E1116" s="32" t="s">
        <v>5765</v>
      </c>
      <c r="F1116" s="32" t="s">
        <v>186</v>
      </c>
      <c r="G1116" s="32" t="s">
        <v>144</v>
      </c>
      <c r="H1116" s="39">
        <v>2.9</v>
      </c>
      <c r="I1116" s="32"/>
      <c r="J1116" s="32"/>
      <c r="K1116" s="32">
        <v>2</v>
      </c>
      <c r="L1116" s="32"/>
      <c r="M1116" s="32"/>
      <c r="N1116" s="32"/>
      <c r="O1116" s="32"/>
      <c r="P1116" s="32"/>
      <c r="Q1116" s="32"/>
      <c r="R1116" s="15">
        <f t="shared" si="54"/>
        <v>0.297</v>
      </c>
    </row>
    <row r="1117" spans="1:18">
      <c r="A1117" s="24">
        <v>2322</v>
      </c>
      <c r="B1117" s="32" t="s">
        <v>19</v>
      </c>
      <c r="C1117" s="32" t="s">
        <v>24</v>
      </c>
      <c r="D1117" s="32" t="s">
        <v>5766</v>
      </c>
      <c r="E1117" s="32" t="s">
        <v>5767</v>
      </c>
      <c r="F1117" s="32" t="s">
        <v>100</v>
      </c>
      <c r="G1117" s="32" t="s">
        <v>263</v>
      </c>
      <c r="H1117" s="39">
        <v>2.8</v>
      </c>
      <c r="I1117" s="32">
        <v>800</v>
      </c>
      <c r="J1117" s="32"/>
      <c r="K1117" s="32">
        <v>4</v>
      </c>
      <c r="L1117" s="32"/>
      <c r="M1117" s="32"/>
      <c r="N1117" s="32">
        <v>4</v>
      </c>
      <c r="O1117" s="32">
        <v>2</v>
      </c>
      <c r="P1117" s="32"/>
      <c r="Q1117" s="32"/>
      <c r="R1117" s="15">
        <f t="shared" si="54"/>
        <v>12.274</v>
      </c>
    </row>
    <row r="1118" spans="1:18">
      <c r="A1118" s="24">
        <v>2323</v>
      </c>
      <c r="B1118" s="32" t="s">
        <v>19</v>
      </c>
      <c r="C1118" s="32" t="s">
        <v>24</v>
      </c>
      <c r="D1118" s="32" t="s">
        <v>5766</v>
      </c>
      <c r="E1118" s="32" t="s">
        <v>5767</v>
      </c>
      <c r="F1118" s="32" t="s">
        <v>1340</v>
      </c>
      <c r="G1118" s="32" t="s">
        <v>97</v>
      </c>
      <c r="H1118" s="39">
        <v>2.9</v>
      </c>
      <c r="I1118" s="32">
        <v>100</v>
      </c>
      <c r="J1118" s="32"/>
      <c r="K1118" s="32">
        <v>4</v>
      </c>
      <c r="L1118" s="32"/>
      <c r="M1118" s="32"/>
      <c r="N1118" s="32">
        <v>4</v>
      </c>
      <c r="O1118" s="32">
        <v>2</v>
      </c>
      <c r="P1118" s="32"/>
      <c r="Q1118" s="32"/>
      <c r="R1118" s="15">
        <f t="shared" si="54"/>
        <v>2.124</v>
      </c>
    </row>
    <row r="1119" spans="1:18">
      <c r="A1119" s="24">
        <v>2356</v>
      </c>
      <c r="B1119" s="24" t="s">
        <v>19</v>
      </c>
      <c r="C1119" s="24" t="s">
        <v>23</v>
      </c>
      <c r="D1119" s="24" t="s">
        <v>5768</v>
      </c>
      <c r="E1119" s="24" t="s">
        <v>5769</v>
      </c>
      <c r="F1119" s="24" t="s">
        <v>813</v>
      </c>
      <c r="G1119" s="24" t="s">
        <v>828</v>
      </c>
      <c r="H1119" s="30">
        <v>0.2</v>
      </c>
      <c r="I1119" s="24">
        <v>200</v>
      </c>
      <c r="J1119" s="24"/>
      <c r="K1119" s="24">
        <v>2</v>
      </c>
      <c r="L1119" s="24"/>
      <c r="M1119" s="24"/>
      <c r="N1119" s="24"/>
      <c r="O1119" s="24"/>
      <c r="P1119" s="24"/>
      <c r="Q1119" s="24"/>
      <c r="R1119" s="15">
        <f t="shared" si="54"/>
        <v>3.197</v>
      </c>
    </row>
    <row r="1120" spans="1:18">
      <c r="A1120" s="24">
        <v>2357</v>
      </c>
      <c r="B1120" s="24" t="s">
        <v>19</v>
      </c>
      <c r="C1120" s="24" t="s">
        <v>23</v>
      </c>
      <c r="D1120" s="24" t="s">
        <v>5768</v>
      </c>
      <c r="E1120" s="24" t="s">
        <v>5769</v>
      </c>
      <c r="F1120" s="24" t="s">
        <v>805</v>
      </c>
      <c r="G1120" s="24" t="s">
        <v>806</v>
      </c>
      <c r="H1120" s="30">
        <v>0.2</v>
      </c>
      <c r="I1120" s="24">
        <v>200</v>
      </c>
      <c r="J1120" s="24"/>
      <c r="K1120" s="24">
        <v>2</v>
      </c>
      <c r="L1120" s="24"/>
      <c r="M1120" s="24"/>
      <c r="N1120" s="24"/>
      <c r="O1120" s="24"/>
      <c r="P1120" s="24"/>
      <c r="Q1120" s="24"/>
      <c r="R1120" s="15">
        <f t="shared" si="54"/>
        <v>3.197</v>
      </c>
    </row>
    <row r="1121" spans="1:18">
      <c r="A1121" s="24">
        <v>2358</v>
      </c>
      <c r="B1121" s="24" t="s">
        <v>19</v>
      </c>
      <c r="C1121" s="24" t="s">
        <v>23</v>
      </c>
      <c r="D1121" s="24" t="s">
        <v>5768</v>
      </c>
      <c r="E1121" s="24" t="s">
        <v>5769</v>
      </c>
      <c r="F1121" s="24" t="s">
        <v>766</v>
      </c>
      <c r="G1121" s="24" t="s">
        <v>803</v>
      </c>
      <c r="H1121" s="30">
        <v>0.3</v>
      </c>
      <c r="I1121" s="24">
        <v>300</v>
      </c>
      <c r="J1121" s="24"/>
      <c r="K1121" s="24">
        <v>2</v>
      </c>
      <c r="L1121" s="24"/>
      <c r="M1121" s="24"/>
      <c r="N1121" s="24"/>
      <c r="O1121" s="24"/>
      <c r="P1121" s="24"/>
      <c r="Q1121" s="24"/>
      <c r="R1121" s="15">
        <f t="shared" si="54"/>
        <v>4.647</v>
      </c>
    </row>
    <row r="1122" spans="1:18">
      <c r="A1122" s="24">
        <v>2359</v>
      </c>
      <c r="B1122" s="24" t="s">
        <v>19</v>
      </c>
      <c r="C1122" s="24" t="s">
        <v>23</v>
      </c>
      <c r="D1122" s="24" t="s">
        <v>5770</v>
      </c>
      <c r="E1122" s="24" t="s">
        <v>2933</v>
      </c>
      <c r="F1122" s="24" t="s">
        <v>828</v>
      </c>
      <c r="G1122" s="24" t="s">
        <v>805</v>
      </c>
      <c r="H1122" s="30">
        <v>0.1</v>
      </c>
      <c r="I1122" s="24">
        <v>100</v>
      </c>
      <c r="J1122" s="24"/>
      <c r="K1122" s="24">
        <v>2</v>
      </c>
      <c r="L1122" s="24"/>
      <c r="M1122" s="24"/>
      <c r="N1122" s="24"/>
      <c r="O1122" s="24"/>
      <c r="P1122" s="24"/>
      <c r="Q1122" s="24"/>
      <c r="R1122" s="15">
        <f t="shared" si="54"/>
        <v>1.747</v>
      </c>
    </row>
    <row r="1123" spans="1:18">
      <c r="A1123" s="24">
        <v>2360</v>
      </c>
      <c r="B1123" s="24" t="s">
        <v>19</v>
      </c>
      <c r="C1123" s="24" t="s">
        <v>23</v>
      </c>
      <c r="D1123" s="24" t="s">
        <v>5770</v>
      </c>
      <c r="E1123" s="24" t="s">
        <v>2933</v>
      </c>
      <c r="F1123" s="24" t="s">
        <v>806</v>
      </c>
      <c r="G1123" s="24" t="s">
        <v>766</v>
      </c>
      <c r="H1123" s="30">
        <v>0.1</v>
      </c>
      <c r="I1123" s="24">
        <v>100</v>
      </c>
      <c r="J1123" s="24"/>
      <c r="K1123" s="24">
        <v>2</v>
      </c>
      <c r="L1123" s="24"/>
      <c r="M1123" s="24"/>
      <c r="N1123" s="24"/>
      <c r="O1123" s="24"/>
      <c r="P1123" s="24"/>
      <c r="Q1123" s="24"/>
      <c r="R1123" s="15">
        <f t="shared" si="54"/>
        <v>1.747</v>
      </c>
    </row>
    <row r="1124" spans="1:18">
      <c r="A1124" s="24">
        <v>2361</v>
      </c>
      <c r="B1124" s="24" t="s">
        <v>19</v>
      </c>
      <c r="C1124" s="24" t="s">
        <v>23</v>
      </c>
      <c r="D1124" s="24" t="s">
        <v>5770</v>
      </c>
      <c r="E1124" s="24" t="s">
        <v>2933</v>
      </c>
      <c r="F1124" s="24" t="s">
        <v>801</v>
      </c>
      <c r="G1124" s="24" t="s">
        <v>1924</v>
      </c>
      <c r="H1124" s="30">
        <v>0.2</v>
      </c>
      <c r="I1124" s="24">
        <v>200</v>
      </c>
      <c r="J1124" s="24"/>
      <c r="K1124" s="24">
        <v>2</v>
      </c>
      <c r="L1124" s="24"/>
      <c r="M1124" s="24"/>
      <c r="N1124" s="24"/>
      <c r="O1124" s="24"/>
      <c r="P1124" s="24"/>
      <c r="Q1124" s="24"/>
      <c r="R1124" s="15">
        <f t="shared" si="54"/>
        <v>3.197</v>
      </c>
    </row>
    <row r="1125" spans="1:18">
      <c r="A1125" s="24">
        <v>2362</v>
      </c>
      <c r="B1125" s="24" t="s">
        <v>19</v>
      </c>
      <c r="C1125" s="24" t="s">
        <v>23</v>
      </c>
      <c r="D1125" s="24" t="s">
        <v>5771</v>
      </c>
      <c r="E1125" s="24" t="s">
        <v>5772</v>
      </c>
      <c r="F1125" s="24" t="s">
        <v>801</v>
      </c>
      <c r="G1125" s="24" t="s">
        <v>1924</v>
      </c>
      <c r="H1125" s="30">
        <v>0.2</v>
      </c>
      <c r="I1125" s="24" t="s">
        <v>5773</v>
      </c>
      <c r="J1125" s="24"/>
      <c r="K1125" s="24">
        <v>2</v>
      </c>
      <c r="L1125" s="24"/>
      <c r="M1125" s="24"/>
      <c r="N1125" s="24"/>
      <c r="O1125" s="24"/>
      <c r="P1125" s="24">
        <v>1</v>
      </c>
      <c r="Q1125" s="24"/>
      <c r="R1125" s="15">
        <f t="shared" si="54"/>
        <v>3.357</v>
      </c>
    </row>
    <row r="1126" spans="1:18">
      <c r="A1126" s="24">
        <v>2363</v>
      </c>
      <c r="B1126" s="24" t="s">
        <v>19</v>
      </c>
      <c r="C1126" s="24" t="s">
        <v>23</v>
      </c>
      <c r="D1126" s="24" t="s">
        <v>5771</v>
      </c>
      <c r="E1126" s="24" t="s">
        <v>5772</v>
      </c>
      <c r="F1126" s="24" t="s">
        <v>748</v>
      </c>
      <c r="G1126" s="24" t="s">
        <v>749</v>
      </c>
      <c r="H1126" s="30">
        <v>0.2</v>
      </c>
      <c r="I1126" s="24">
        <v>200</v>
      </c>
      <c r="J1126" s="24"/>
      <c r="K1126" s="24">
        <v>2</v>
      </c>
      <c r="L1126" s="24"/>
      <c r="M1126" s="24"/>
      <c r="N1126" s="24"/>
      <c r="O1126" s="24"/>
      <c r="P1126" s="24"/>
      <c r="Q1126" s="24"/>
      <c r="R1126" s="15">
        <f t="shared" si="54"/>
        <v>3.197</v>
      </c>
    </row>
    <row r="1127" spans="1:18">
      <c r="A1127" s="24">
        <v>2364</v>
      </c>
      <c r="B1127" s="24" t="s">
        <v>19</v>
      </c>
      <c r="C1127" s="24" t="s">
        <v>23</v>
      </c>
      <c r="D1127" s="24" t="s">
        <v>5771</v>
      </c>
      <c r="E1127" s="24" t="s">
        <v>5772</v>
      </c>
      <c r="F1127" s="24" t="s">
        <v>1928</v>
      </c>
      <c r="G1127" s="24" t="s">
        <v>2001</v>
      </c>
      <c r="H1127" s="30">
        <v>0.2</v>
      </c>
      <c r="I1127" s="24">
        <v>200</v>
      </c>
      <c r="J1127" s="24"/>
      <c r="K1127" s="24">
        <v>2</v>
      </c>
      <c r="L1127" s="24"/>
      <c r="M1127" s="24"/>
      <c r="N1127" s="24"/>
      <c r="O1127" s="24"/>
      <c r="P1127" s="24"/>
      <c r="Q1127" s="24"/>
      <c r="R1127" s="15">
        <f t="shared" ref="R1127:R1158" si="55">J1127*0.4461+K1127*0.1485+L1127*0.15*0.004+I1127*0.0145+M1127*0.145+N1127*0.015+O1127*0.01+P1127*0.16+Q1127*0.2</f>
        <v>3.197</v>
      </c>
    </row>
    <row r="1128" spans="1:18">
      <c r="A1128" s="24">
        <v>2365</v>
      </c>
      <c r="B1128" s="24" t="s">
        <v>19</v>
      </c>
      <c r="C1128" s="24" t="s">
        <v>23</v>
      </c>
      <c r="D1128" s="24" t="s">
        <v>5774</v>
      </c>
      <c r="E1128" s="24" t="s">
        <v>5775</v>
      </c>
      <c r="F1128" s="24" t="s">
        <v>813</v>
      </c>
      <c r="G1128" s="24" t="s">
        <v>761</v>
      </c>
      <c r="H1128" s="30">
        <v>0.1</v>
      </c>
      <c r="I1128" s="24">
        <v>200</v>
      </c>
      <c r="J1128" s="24"/>
      <c r="K1128" s="24">
        <v>2</v>
      </c>
      <c r="L1128" s="24"/>
      <c r="M1128" s="24"/>
      <c r="N1128" s="24"/>
      <c r="O1128" s="24"/>
      <c r="P1128" s="24"/>
      <c r="Q1128" s="24"/>
      <c r="R1128" s="15">
        <f t="shared" si="55"/>
        <v>3.197</v>
      </c>
    </row>
    <row r="1129" spans="1:18">
      <c r="A1129" s="24">
        <v>2366</v>
      </c>
      <c r="B1129" s="24" t="s">
        <v>19</v>
      </c>
      <c r="C1129" s="24" t="s">
        <v>23</v>
      </c>
      <c r="D1129" s="24" t="s">
        <v>5774</v>
      </c>
      <c r="E1129" s="24" t="s">
        <v>5775</v>
      </c>
      <c r="F1129" s="24" t="s">
        <v>1925</v>
      </c>
      <c r="G1129" s="24" t="s">
        <v>826</v>
      </c>
      <c r="H1129" s="30">
        <v>0.3</v>
      </c>
      <c r="I1129" s="24">
        <v>300</v>
      </c>
      <c r="J1129" s="24"/>
      <c r="K1129" s="24">
        <v>2</v>
      </c>
      <c r="L1129" s="24"/>
      <c r="M1129" s="24"/>
      <c r="N1129" s="24"/>
      <c r="O1129" s="24"/>
      <c r="P1129" s="24"/>
      <c r="Q1129" s="24"/>
      <c r="R1129" s="15">
        <f t="shared" si="55"/>
        <v>4.647</v>
      </c>
    </row>
    <row r="1130" spans="1:18">
      <c r="A1130" s="24">
        <v>2367</v>
      </c>
      <c r="B1130" s="24" t="s">
        <v>19</v>
      </c>
      <c r="C1130" s="24" t="s">
        <v>23</v>
      </c>
      <c r="D1130" s="24" t="s">
        <v>5774</v>
      </c>
      <c r="E1130" s="24" t="s">
        <v>5775</v>
      </c>
      <c r="F1130" s="24" t="s">
        <v>1946</v>
      </c>
      <c r="G1130" s="24" t="s">
        <v>811</v>
      </c>
      <c r="H1130" s="30">
        <v>0.1</v>
      </c>
      <c r="I1130" s="24">
        <v>100</v>
      </c>
      <c r="J1130" s="24"/>
      <c r="K1130" s="24">
        <v>2</v>
      </c>
      <c r="L1130" s="24"/>
      <c r="M1130" s="24"/>
      <c r="N1130" s="24"/>
      <c r="O1130" s="24"/>
      <c r="P1130" s="24"/>
      <c r="Q1130" s="24"/>
      <c r="R1130" s="15">
        <f t="shared" si="55"/>
        <v>1.747</v>
      </c>
    </row>
    <row r="1131" spans="1:18">
      <c r="A1131" s="24">
        <v>2368</v>
      </c>
      <c r="B1131" s="24" t="s">
        <v>19</v>
      </c>
      <c r="C1131" s="24" t="s">
        <v>23</v>
      </c>
      <c r="D1131" s="24" t="s">
        <v>5774</v>
      </c>
      <c r="E1131" s="24" t="s">
        <v>5775</v>
      </c>
      <c r="F1131" s="24" t="s">
        <v>1991</v>
      </c>
      <c r="G1131" s="24" t="s">
        <v>1960</v>
      </c>
      <c r="H1131" s="30">
        <v>0.1</v>
      </c>
      <c r="I1131" s="24">
        <v>100</v>
      </c>
      <c r="J1131" s="24"/>
      <c r="K1131" s="24"/>
      <c r="L1131" s="24"/>
      <c r="M1131" s="24"/>
      <c r="N1131" s="24"/>
      <c r="O1131" s="24"/>
      <c r="P1131" s="24"/>
      <c r="Q1131" s="24"/>
      <c r="R1131" s="15">
        <f t="shared" si="55"/>
        <v>1.45</v>
      </c>
    </row>
    <row r="1132" spans="1:18">
      <c r="A1132" s="24">
        <v>2369</v>
      </c>
      <c r="B1132" s="24" t="s">
        <v>19</v>
      </c>
      <c r="C1132" s="24" t="s">
        <v>23</v>
      </c>
      <c r="D1132" s="24" t="s">
        <v>5776</v>
      </c>
      <c r="E1132" s="24" t="s">
        <v>5777</v>
      </c>
      <c r="F1132" s="24" t="s">
        <v>1927</v>
      </c>
      <c r="G1132" s="24" t="s">
        <v>1937</v>
      </c>
      <c r="H1132" s="30">
        <v>0.2</v>
      </c>
      <c r="I1132" s="24">
        <v>200</v>
      </c>
      <c r="J1132" s="24"/>
      <c r="K1132" s="24">
        <v>2</v>
      </c>
      <c r="L1132" s="24"/>
      <c r="M1132" s="24"/>
      <c r="N1132" s="24"/>
      <c r="O1132" s="24"/>
      <c r="P1132" s="24"/>
      <c r="Q1132" s="24"/>
      <c r="R1132" s="15">
        <f t="shared" si="55"/>
        <v>3.197</v>
      </c>
    </row>
    <row r="1133" spans="1:18">
      <c r="A1133" s="24">
        <v>2370</v>
      </c>
      <c r="B1133" s="24" t="s">
        <v>19</v>
      </c>
      <c r="C1133" s="24" t="s">
        <v>23</v>
      </c>
      <c r="D1133" s="24" t="s">
        <v>5778</v>
      </c>
      <c r="E1133" s="24" t="s">
        <v>804</v>
      </c>
      <c r="F1133" s="24" t="s">
        <v>1922</v>
      </c>
      <c r="G1133" s="24" t="s">
        <v>801</v>
      </c>
      <c r="H1133" s="30">
        <v>1</v>
      </c>
      <c r="I1133" s="24">
        <v>200</v>
      </c>
      <c r="J1133" s="24"/>
      <c r="K1133" s="24">
        <v>2</v>
      </c>
      <c r="L1133" s="24"/>
      <c r="M1133" s="24"/>
      <c r="N1133" s="24"/>
      <c r="O1133" s="24"/>
      <c r="P1133" s="24"/>
      <c r="Q1133" s="24"/>
      <c r="R1133" s="15">
        <f t="shared" si="55"/>
        <v>3.197</v>
      </c>
    </row>
    <row r="1134" spans="1:18">
      <c r="A1134" s="24">
        <v>2371</v>
      </c>
      <c r="B1134" s="24" t="s">
        <v>19</v>
      </c>
      <c r="C1134" s="24" t="s">
        <v>23</v>
      </c>
      <c r="D1134" s="24" t="s">
        <v>5779</v>
      </c>
      <c r="E1134" s="24" t="s">
        <v>2671</v>
      </c>
      <c r="F1134" s="24" t="s">
        <v>1922</v>
      </c>
      <c r="G1134" s="24" t="s">
        <v>801</v>
      </c>
      <c r="H1134" s="30">
        <v>1</v>
      </c>
      <c r="I1134" s="24">
        <v>100</v>
      </c>
      <c r="J1134" s="24"/>
      <c r="K1134" s="24">
        <v>2</v>
      </c>
      <c r="L1134" s="24"/>
      <c r="M1134" s="24"/>
      <c r="N1134" s="24"/>
      <c r="O1134" s="24"/>
      <c r="P1134" s="24"/>
      <c r="Q1134" s="24"/>
      <c r="R1134" s="15">
        <f t="shared" si="55"/>
        <v>1.747</v>
      </c>
    </row>
    <row r="1135" spans="1:18">
      <c r="A1135" s="24">
        <v>2372</v>
      </c>
      <c r="B1135" s="24" t="s">
        <v>19</v>
      </c>
      <c r="C1135" s="24" t="s">
        <v>23</v>
      </c>
      <c r="D1135" s="24" t="s">
        <v>5780</v>
      </c>
      <c r="E1135" s="24" t="s">
        <v>5781</v>
      </c>
      <c r="F1135" s="24" t="s">
        <v>1922</v>
      </c>
      <c r="G1135" s="24" t="s">
        <v>1924</v>
      </c>
      <c r="H1135" s="30">
        <v>1.2</v>
      </c>
      <c r="I1135" s="24">
        <v>1200</v>
      </c>
      <c r="J1135" s="24"/>
      <c r="K1135" s="24">
        <v>2</v>
      </c>
      <c r="L1135" s="24"/>
      <c r="M1135" s="24"/>
      <c r="N1135" s="24"/>
      <c r="O1135" s="24"/>
      <c r="P1135" s="24"/>
      <c r="Q1135" s="24"/>
      <c r="R1135" s="15">
        <f t="shared" si="55"/>
        <v>17.697</v>
      </c>
    </row>
    <row r="1136" spans="1:18">
      <c r="A1136" s="24">
        <v>2373</v>
      </c>
      <c r="B1136" s="24" t="s">
        <v>19</v>
      </c>
      <c r="C1136" s="24" t="s">
        <v>23</v>
      </c>
      <c r="D1136" s="24" t="s">
        <v>5782</v>
      </c>
      <c r="E1136" s="24" t="s">
        <v>5783</v>
      </c>
      <c r="F1136" s="24" t="s">
        <v>1959</v>
      </c>
      <c r="G1136" s="24" t="s">
        <v>1991</v>
      </c>
      <c r="H1136" s="30">
        <v>0.1</v>
      </c>
      <c r="I1136" s="24">
        <v>100</v>
      </c>
      <c r="J1136" s="24"/>
      <c r="K1136" s="24">
        <v>2</v>
      </c>
      <c r="L1136" s="24"/>
      <c r="M1136" s="24"/>
      <c r="N1136" s="24"/>
      <c r="O1136" s="24"/>
      <c r="P1136" s="24"/>
      <c r="Q1136" s="24"/>
      <c r="R1136" s="15">
        <f t="shared" si="55"/>
        <v>1.747</v>
      </c>
    </row>
    <row r="1137" spans="1:18">
      <c r="A1137" s="24">
        <v>2374</v>
      </c>
      <c r="B1137" s="24" t="s">
        <v>19</v>
      </c>
      <c r="C1137" s="24" t="s">
        <v>23</v>
      </c>
      <c r="D1137" s="24" t="s">
        <v>5784</v>
      </c>
      <c r="E1137" s="24" t="s">
        <v>5785</v>
      </c>
      <c r="F1137" s="24" t="s">
        <v>828</v>
      </c>
      <c r="G1137" s="24" t="s">
        <v>805</v>
      </c>
      <c r="H1137" s="30">
        <v>0.1</v>
      </c>
      <c r="I1137" s="24">
        <v>100</v>
      </c>
      <c r="J1137" s="24"/>
      <c r="K1137" s="24">
        <v>2</v>
      </c>
      <c r="L1137" s="24"/>
      <c r="M1137" s="24"/>
      <c r="N1137" s="24"/>
      <c r="O1137" s="24"/>
      <c r="P1137" s="24"/>
      <c r="Q1137" s="24"/>
      <c r="R1137" s="15">
        <f t="shared" si="55"/>
        <v>1.747</v>
      </c>
    </row>
    <row r="1138" spans="1:18">
      <c r="A1138" s="24">
        <v>2375</v>
      </c>
      <c r="B1138" s="24" t="s">
        <v>19</v>
      </c>
      <c r="C1138" s="24" t="s">
        <v>23</v>
      </c>
      <c r="D1138" s="24" t="s">
        <v>5784</v>
      </c>
      <c r="E1138" s="24" t="s">
        <v>5785</v>
      </c>
      <c r="F1138" s="24" t="s">
        <v>766</v>
      </c>
      <c r="G1138" s="24" t="s">
        <v>801</v>
      </c>
      <c r="H1138" s="30">
        <v>0.2</v>
      </c>
      <c r="I1138" s="24">
        <v>200</v>
      </c>
      <c r="J1138" s="24"/>
      <c r="K1138" s="24">
        <v>2</v>
      </c>
      <c r="L1138" s="24"/>
      <c r="M1138" s="24"/>
      <c r="N1138" s="24"/>
      <c r="O1138" s="24"/>
      <c r="P1138" s="24"/>
      <c r="Q1138" s="24"/>
      <c r="R1138" s="15">
        <f t="shared" si="55"/>
        <v>3.197</v>
      </c>
    </row>
    <row r="1139" spans="1:18">
      <c r="A1139" s="24">
        <v>2376</v>
      </c>
      <c r="B1139" s="24" t="s">
        <v>19</v>
      </c>
      <c r="C1139" s="24" t="s">
        <v>23</v>
      </c>
      <c r="D1139" s="24" t="s">
        <v>5784</v>
      </c>
      <c r="E1139" s="24" t="s">
        <v>5785</v>
      </c>
      <c r="F1139" s="24" t="s">
        <v>1924</v>
      </c>
      <c r="G1139" s="24" t="s">
        <v>748</v>
      </c>
      <c r="H1139" s="30">
        <v>0.1</v>
      </c>
      <c r="I1139" s="24">
        <v>100</v>
      </c>
      <c r="J1139" s="24"/>
      <c r="K1139" s="24">
        <v>2</v>
      </c>
      <c r="L1139" s="24"/>
      <c r="M1139" s="24"/>
      <c r="N1139" s="24"/>
      <c r="O1139" s="24"/>
      <c r="P1139" s="24"/>
      <c r="Q1139" s="24"/>
      <c r="R1139" s="15">
        <f t="shared" si="55"/>
        <v>1.747</v>
      </c>
    </row>
    <row r="1140" spans="1:18">
      <c r="A1140" s="24">
        <v>2377</v>
      </c>
      <c r="B1140" s="24" t="s">
        <v>19</v>
      </c>
      <c r="C1140" s="24" t="s">
        <v>23</v>
      </c>
      <c r="D1140" s="24" t="s">
        <v>5786</v>
      </c>
      <c r="E1140" s="24" t="s">
        <v>5787</v>
      </c>
      <c r="F1140" s="24" t="s">
        <v>1922</v>
      </c>
      <c r="G1140" s="24" t="s">
        <v>761</v>
      </c>
      <c r="H1140" s="30">
        <v>0.3</v>
      </c>
      <c r="I1140" s="24">
        <v>300</v>
      </c>
      <c r="J1140" s="24"/>
      <c r="K1140" s="24">
        <v>2</v>
      </c>
      <c r="L1140" s="24"/>
      <c r="M1140" s="24"/>
      <c r="N1140" s="24"/>
      <c r="O1140" s="24"/>
      <c r="P1140" s="24"/>
      <c r="Q1140" s="24"/>
      <c r="R1140" s="15">
        <f t="shared" si="55"/>
        <v>4.647</v>
      </c>
    </row>
    <row r="1141" spans="1:18">
      <c r="A1141" s="24">
        <v>2378</v>
      </c>
      <c r="B1141" s="24" t="s">
        <v>19</v>
      </c>
      <c r="C1141" s="24" t="s">
        <v>23</v>
      </c>
      <c r="D1141" s="24" t="s">
        <v>5788</v>
      </c>
      <c r="E1141" s="24" t="s">
        <v>5789</v>
      </c>
      <c r="F1141" s="24" t="s">
        <v>801</v>
      </c>
      <c r="G1141" s="24" t="s">
        <v>1925</v>
      </c>
      <c r="H1141" s="30">
        <v>0.4</v>
      </c>
      <c r="I1141" s="24">
        <v>400</v>
      </c>
      <c r="J1141" s="24"/>
      <c r="K1141" s="24">
        <v>2</v>
      </c>
      <c r="L1141" s="24"/>
      <c r="M1141" s="24"/>
      <c r="N1141" s="24"/>
      <c r="O1141" s="24"/>
      <c r="P1141" s="24"/>
      <c r="Q1141" s="24"/>
      <c r="R1141" s="15">
        <f t="shared" si="55"/>
        <v>6.097</v>
      </c>
    </row>
    <row r="1142" spans="1:18">
      <c r="A1142" s="24">
        <v>2379</v>
      </c>
      <c r="B1142" s="24" t="s">
        <v>19</v>
      </c>
      <c r="C1142" s="24" t="s">
        <v>23</v>
      </c>
      <c r="D1142" s="24" t="s">
        <v>5790</v>
      </c>
      <c r="E1142" s="24" t="s">
        <v>5791</v>
      </c>
      <c r="F1142" s="24" t="s">
        <v>1922</v>
      </c>
      <c r="G1142" s="24" t="s">
        <v>801</v>
      </c>
      <c r="H1142" s="30">
        <v>1</v>
      </c>
      <c r="I1142" s="24">
        <v>300</v>
      </c>
      <c r="J1142" s="24"/>
      <c r="K1142" s="24">
        <v>2</v>
      </c>
      <c r="L1142" s="24"/>
      <c r="M1142" s="24"/>
      <c r="N1142" s="24"/>
      <c r="O1142" s="24"/>
      <c r="P1142" s="24"/>
      <c r="Q1142" s="24"/>
      <c r="R1142" s="15">
        <f t="shared" si="55"/>
        <v>4.647</v>
      </c>
    </row>
    <row r="1143" spans="1:18">
      <c r="A1143" s="24">
        <v>2380</v>
      </c>
      <c r="B1143" s="24" t="s">
        <v>19</v>
      </c>
      <c r="C1143" s="24" t="s">
        <v>23</v>
      </c>
      <c r="D1143" s="24" t="s">
        <v>5792</v>
      </c>
      <c r="E1143" s="24" t="s">
        <v>5793</v>
      </c>
      <c r="F1143" s="24" t="s">
        <v>1922</v>
      </c>
      <c r="G1143" s="24" t="s">
        <v>801</v>
      </c>
      <c r="H1143" s="30">
        <v>1</v>
      </c>
      <c r="I1143" s="24">
        <v>100</v>
      </c>
      <c r="J1143" s="24"/>
      <c r="K1143" s="24">
        <v>2</v>
      </c>
      <c r="L1143" s="24"/>
      <c r="M1143" s="24"/>
      <c r="N1143" s="24"/>
      <c r="O1143" s="24"/>
      <c r="P1143" s="24"/>
      <c r="Q1143" s="24"/>
      <c r="R1143" s="15">
        <f t="shared" si="55"/>
        <v>1.747</v>
      </c>
    </row>
    <row r="1144" spans="1:18">
      <c r="A1144" s="24">
        <v>2381</v>
      </c>
      <c r="B1144" s="24" t="s">
        <v>19</v>
      </c>
      <c r="C1144" s="24" t="s">
        <v>23</v>
      </c>
      <c r="D1144" s="24" t="s">
        <v>5794</v>
      </c>
      <c r="E1144" s="24" t="s">
        <v>5795</v>
      </c>
      <c r="F1144" s="24" t="s">
        <v>1922</v>
      </c>
      <c r="G1144" s="24" t="s">
        <v>801</v>
      </c>
      <c r="H1144" s="30">
        <v>1</v>
      </c>
      <c r="I1144" s="24">
        <v>200</v>
      </c>
      <c r="J1144" s="24"/>
      <c r="K1144" s="24">
        <v>2</v>
      </c>
      <c r="L1144" s="24"/>
      <c r="M1144" s="24"/>
      <c r="N1144" s="24"/>
      <c r="O1144" s="24"/>
      <c r="P1144" s="24"/>
      <c r="Q1144" s="24"/>
      <c r="R1144" s="15">
        <f t="shared" si="55"/>
        <v>3.197</v>
      </c>
    </row>
    <row r="1145" spans="1:18">
      <c r="A1145" s="24">
        <v>2382</v>
      </c>
      <c r="B1145" s="24" t="s">
        <v>19</v>
      </c>
      <c r="C1145" s="24" t="s">
        <v>23</v>
      </c>
      <c r="D1145" s="24" t="s">
        <v>5796</v>
      </c>
      <c r="E1145" s="24" t="s">
        <v>5797</v>
      </c>
      <c r="F1145" s="24" t="s">
        <v>1922</v>
      </c>
      <c r="G1145" s="24" t="s">
        <v>801</v>
      </c>
      <c r="H1145" s="30">
        <v>1</v>
      </c>
      <c r="I1145" s="24">
        <v>100</v>
      </c>
      <c r="J1145" s="24"/>
      <c r="K1145" s="24">
        <v>2</v>
      </c>
      <c r="L1145" s="24"/>
      <c r="M1145" s="24"/>
      <c r="N1145" s="24"/>
      <c r="O1145" s="24"/>
      <c r="P1145" s="24"/>
      <c r="Q1145" s="24"/>
      <c r="R1145" s="15">
        <f t="shared" si="55"/>
        <v>1.747</v>
      </c>
    </row>
    <row r="1146" spans="1:18">
      <c r="A1146" s="24">
        <v>2383</v>
      </c>
      <c r="B1146" s="24" t="s">
        <v>19</v>
      </c>
      <c r="C1146" s="24" t="s">
        <v>23</v>
      </c>
      <c r="D1146" s="24" t="s">
        <v>5798</v>
      </c>
      <c r="E1146" s="24" t="s">
        <v>5799</v>
      </c>
      <c r="F1146" s="24" t="s">
        <v>1922</v>
      </c>
      <c r="G1146" s="24" t="s">
        <v>801</v>
      </c>
      <c r="H1146" s="30">
        <v>1</v>
      </c>
      <c r="I1146" s="24">
        <v>200</v>
      </c>
      <c r="J1146" s="24"/>
      <c r="K1146" s="24">
        <v>2</v>
      </c>
      <c r="L1146" s="24"/>
      <c r="M1146" s="24"/>
      <c r="N1146" s="24"/>
      <c r="O1146" s="24"/>
      <c r="P1146" s="24"/>
      <c r="Q1146" s="24"/>
      <c r="R1146" s="15">
        <f t="shared" si="55"/>
        <v>3.197</v>
      </c>
    </row>
    <row r="1147" spans="1:18">
      <c r="A1147" s="24">
        <v>2384</v>
      </c>
      <c r="B1147" s="24" t="s">
        <v>19</v>
      </c>
      <c r="C1147" s="24" t="s">
        <v>23</v>
      </c>
      <c r="D1147" s="24" t="s">
        <v>5800</v>
      </c>
      <c r="E1147" s="24" t="s">
        <v>1739</v>
      </c>
      <c r="F1147" s="24" t="s">
        <v>1922</v>
      </c>
      <c r="G1147" s="24" t="s">
        <v>801</v>
      </c>
      <c r="H1147" s="30">
        <v>1</v>
      </c>
      <c r="I1147" s="24">
        <v>300</v>
      </c>
      <c r="J1147" s="24"/>
      <c r="K1147" s="24">
        <v>2</v>
      </c>
      <c r="L1147" s="24"/>
      <c r="M1147" s="24"/>
      <c r="N1147" s="24"/>
      <c r="O1147" s="24"/>
      <c r="P1147" s="24"/>
      <c r="Q1147" s="24"/>
      <c r="R1147" s="15">
        <f t="shared" si="55"/>
        <v>4.647</v>
      </c>
    </row>
    <row r="1148" spans="1:18">
      <c r="A1148" s="24">
        <v>2385</v>
      </c>
      <c r="B1148" s="24" t="s">
        <v>19</v>
      </c>
      <c r="C1148" s="24" t="s">
        <v>23</v>
      </c>
      <c r="D1148" s="24" t="s">
        <v>5801</v>
      </c>
      <c r="E1148" s="24" t="s">
        <v>4058</v>
      </c>
      <c r="F1148" s="24" t="s">
        <v>1922</v>
      </c>
      <c r="G1148" s="24" t="s">
        <v>801</v>
      </c>
      <c r="H1148" s="30">
        <v>1</v>
      </c>
      <c r="I1148" s="24">
        <v>200</v>
      </c>
      <c r="J1148" s="24"/>
      <c r="K1148" s="24">
        <v>2</v>
      </c>
      <c r="L1148" s="24"/>
      <c r="M1148" s="24"/>
      <c r="N1148" s="24"/>
      <c r="O1148" s="24"/>
      <c r="P1148" s="24"/>
      <c r="Q1148" s="24"/>
      <c r="R1148" s="15">
        <f t="shared" si="55"/>
        <v>3.197</v>
      </c>
    </row>
    <row r="1149" spans="1:18">
      <c r="A1149" s="24">
        <v>2386</v>
      </c>
      <c r="B1149" s="24" t="s">
        <v>19</v>
      </c>
      <c r="C1149" s="24" t="s">
        <v>23</v>
      </c>
      <c r="D1149" s="24" t="s">
        <v>5802</v>
      </c>
      <c r="E1149" s="24" t="s">
        <v>5803</v>
      </c>
      <c r="F1149" s="24" t="s">
        <v>1922</v>
      </c>
      <c r="G1149" s="24" t="s">
        <v>801</v>
      </c>
      <c r="H1149" s="30">
        <v>1</v>
      </c>
      <c r="I1149" s="24">
        <v>700</v>
      </c>
      <c r="J1149" s="24"/>
      <c r="K1149" s="24">
        <v>2</v>
      </c>
      <c r="L1149" s="24"/>
      <c r="M1149" s="24"/>
      <c r="N1149" s="24"/>
      <c r="O1149" s="24"/>
      <c r="P1149" s="24"/>
      <c r="Q1149" s="24"/>
      <c r="R1149" s="15">
        <f t="shared" si="55"/>
        <v>10.447</v>
      </c>
    </row>
    <row r="1150" spans="1:18">
      <c r="A1150" s="24">
        <v>2387</v>
      </c>
      <c r="B1150" s="24" t="s">
        <v>19</v>
      </c>
      <c r="C1150" s="24" t="s">
        <v>23</v>
      </c>
      <c r="D1150" s="24" t="s">
        <v>5804</v>
      </c>
      <c r="E1150" s="24" t="s">
        <v>5805</v>
      </c>
      <c r="F1150" s="24" t="s">
        <v>1922</v>
      </c>
      <c r="G1150" s="24" t="s">
        <v>801</v>
      </c>
      <c r="H1150" s="30">
        <v>1</v>
      </c>
      <c r="I1150" s="24">
        <v>100</v>
      </c>
      <c r="J1150" s="24"/>
      <c r="K1150" s="24">
        <v>3</v>
      </c>
      <c r="L1150" s="24"/>
      <c r="M1150" s="24"/>
      <c r="N1150" s="24"/>
      <c r="O1150" s="24"/>
      <c r="P1150" s="24"/>
      <c r="Q1150" s="24"/>
      <c r="R1150" s="15">
        <f t="shared" si="55"/>
        <v>1.8955</v>
      </c>
    </row>
    <row r="1151" spans="1:18">
      <c r="A1151" s="24">
        <v>2388</v>
      </c>
      <c r="B1151" s="24" t="s">
        <v>19</v>
      </c>
      <c r="C1151" s="24" t="s">
        <v>23</v>
      </c>
      <c r="D1151" s="24" t="s">
        <v>5806</v>
      </c>
      <c r="E1151" s="24" t="s">
        <v>5807</v>
      </c>
      <c r="F1151" s="24" t="s">
        <v>813</v>
      </c>
      <c r="G1151" s="24" t="s">
        <v>805</v>
      </c>
      <c r="H1151" s="30">
        <v>0.3</v>
      </c>
      <c r="I1151" s="24">
        <v>300</v>
      </c>
      <c r="J1151" s="24"/>
      <c r="K1151" s="24">
        <v>2</v>
      </c>
      <c r="L1151" s="24"/>
      <c r="M1151" s="24"/>
      <c r="N1151" s="24"/>
      <c r="O1151" s="24"/>
      <c r="P1151" s="24"/>
      <c r="Q1151" s="24"/>
      <c r="R1151" s="15">
        <f t="shared" si="55"/>
        <v>4.647</v>
      </c>
    </row>
    <row r="1152" spans="1:18">
      <c r="A1152" s="24">
        <v>2389</v>
      </c>
      <c r="B1152" s="24" t="s">
        <v>19</v>
      </c>
      <c r="C1152" s="24" t="s">
        <v>23</v>
      </c>
      <c r="D1152" s="24" t="s">
        <v>5806</v>
      </c>
      <c r="E1152" s="24" t="s">
        <v>5807</v>
      </c>
      <c r="F1152" s="24" t="s">
        <v>748</v>
      </c>
      <c r="G1152" s="24" t="s">
        <v>1925</v>
      </c>
      <c r="H1152" s="30">
        <v>0.1</v>
      </c>
      <c r="I1152" s="24">
        <v>100</v>
      </c>
      <c r="J1152" s="24"/>
      <c r="K1152" s="24">
        <v>4</v>
      </c>
      <c r="L1152" s="24"/>
      <c r="M1152" s="24"/>
      <c r="N1152" s="24"/>
      <c r="O1152" s="24"/>
      <c r="P1152" s="24"/>
      <c r="Q1152" s="24"/>
      <c r="R1152" s="15">
        <f t="shared" si="55"/>
        <v>2.044</v>
      </c>
    </row>
    <row r="1153" spans="1:18">
      <c r="A1153" s="24">
        <v>2390</v>
      </c>
      <c r="B1153" s="24" t="s">
        <v>19</v>
      </c>
      <c r="C1153" s="24" t="s">
        <v>23</v>
      </c>
      <c r="D1153" s="24" t="s">
        <v>5808</v>
      </c>
      <c r="E1153" s="24" t="s">
        <v>5809</v>
      </c>
      <c r="F1153" s="24" t="s">
        <v>1922</v>
      </c>
      <c r="G1153" s="24" t="s">
        <v>801</v>
      </c>
      <c r="H1153" s="30">
        <v>1</v>
      </c>
      <c r="I1153" s="24">
        <v>500</v>
      </c>
      <c r="J1153" s="24"/>
      <c r="K1153" s="24">
        <v>2</v>
      </c>
      <c r="L1153" s="24"/>
      <c r="M1153" s="24"/>
      <c r="N1153" s="24"/>
      <c r="O1153" s="24"/>
      <c r="P1153" s="24"/>
      <c r="Q1153" s="24"/>
      <c r="R1153" s="15">
        <f t="shared" si="55"/>
        <v>7.547</v>
      </c>
    </row>
    <row r="1154" spans="1:18">
      <c r="A1154" s="24">
        <v>2391</v>
      </c>
      <c r="B1154" s="24" t="s">
        <v>19</v>
      </c>
      <c r="C1154" s="24" t="s">
        <v>23</v>
      </c>
      <c r="D1154" s="24" t="s">
        <v>5810</v>
      </c>
      <c r="E1154" s="24" t="s">
        <v>5811</v>
      </c>
      <c r="F1154" s="24" t="s">
        <v>803</v>
      </c>
      <c r="G1154" s="24" t="s">
        <v>751</v>
      </c>
      <c r="H1154" s="30">
        <v>0.5</v>
      </c>
      <c r="I1154" s="24">
        <v>500</v>
      </c>
      <c r="J1154" s="24"/>
      <c r="K1154" s="24">
        <v>2</v>
      </c>
      <c r="L1154" s="24"/>
      <c r="M1154" s="24"/>
      <c r="N1154" s="24"/>
      <c r="O1154" s="24"/>
      <c r="P1154" s="24"/>
      <c r="Q1154" s="24"/>
      <c r="R1154" s="15">
        <f t="shared" si="55"/>
        <v>7.547</v>
      </c>
    </row>
    <row r="1155" spans="1:18">
      <c r="A1155" s="24">
        <v>2392</v>
      </c>
      <c r="B1155" s="24" t="s">
        <v>19</v>
      </c>
      <c r="C1155" s="24" t="s">
        <v>23</v>
      </c>
      <c r="D1155" s="24" t="s">
        <v>5810</v>
      </c>
      <c r="E1155" s="24" t="s">
        <v>5811</v>
      </c>
      <c r="F1155" s="24" t="s">
        <v>1929</v>
      </c>
      <c r="G1155" s="24" t="s">
        <v>2001</v>
      </c>
      <c r="H1155" s="30">
        <v>0.1</v>
      </c>
      <c r="I1155" s="24">
        <v>100</v>
      </c>
      <c r="J1155" s="24"/>
      <c r="K1155" s="24">
        <v>2</v>
      </c>
      <c r="L1155" s="24"/>
      <c r="M1155" s="24"/>
      <c r="N1155" s="24"/>
      <c r="O1155" s="24"/>
      <c r="P1155" s="24"/>
      <c r="Q1155" s="24"/>
      <c r="R1155" s="15">
        <f t="shared" si="55"/>
        <v>1.747</v>
      </c>
    </row>
    <row r="1156" spans="1:18">
      <c r="A1156" s="24">
        <v>2393</v>
      </c>
      <c r="B1156" s="24" t="s">
        <v>19</v>
      </c>
      <c r="C1156" s="24" t="s">
        <v>23</v>
      </c>
      <c r="D1156" s="24" t="s">
        <v>5812</v>
      </c>
      <c r="E1156" s="24" t="s">
        <v>5813</v>
      </c>
      <c r="F1156" s="24" t="s">
        <v>1922</v>
      </c>
      <c r="G1156" s="24" t="s">
        <v>801</v>
      </c>
      <c r="H1156" s="30">
        <v>1</v>
      </c>
      <c r="I1156" s="24">
        <v>400</v>
      </c>
      <c r="J1156" s="24"/>
      <c r="K1156" s="24">
        <v>2</v>
      </c>
      <c r="L1156" s="24"/>
      <c r="M1156" s="24"/>
      <c r="N1156" s="24"/>
      <c r="O1156" s="24"/>
      <c r="P1156" s="24"/>
      <c r="Q1156" s="24"/>
      <c r="R1156" s="15">
        <f t="shared" si="55"/>
        <v>6.097</v>
      </c>
    </row>
    <row r="1157" spans="1:18">
      <c r="A1157" s="24">
        <v>2394</v>
      </c>
      <c r="B1157" s="24" t="s">
        <v>19</v>
      </c>
      <c r="C1157" s="24" t="s">
        <v>23</v>
      </c>
      <c r="D1157" s="24" t="s">
        <v>5774</v>
      </c>
      <c r="E1157" s="24" t="s">
        <v>5775</v>
      </c>
      <c r="F1157" s="24" t="s">
        <v>1923</v>
      </c>
      <c r="G1157" s="24" t="s">
        <v>761</v>
      </c>
      <c r="H1157" s="30">
        <v>0.2</v>
      </c>
      <c r="I1157" s="24">
        <v>200</v>
      </c>
      <c r="J1157" s="24"/>
      <c r="K1157" s="24">
        <v>2</v>
      </c>
      <c r="L1157" s="24"/>
      <c r="M1157" s="24"/>
      <c r="N1157" s="24"/>
      <c r="O1157" s="24"/>
      <c r="P1157" s="24"/>
      <c r="Q1157" s="24"/>
      <c r="R1157" s="15">
        <f t="shared" si="55"/>
        <v>3.197</v>
      </c>
    </row>
    <row r="1158" spans="1:18">
      <c r="A1158" s="24">
        <v>2395</v>
      </c>
      <c r="B1158" s="24" t="s">
        <v>19</v>
      </c>
      <c r="C1158" s="24" t="s">
        <v>23</v>
      </c>
      <c r="D1158" s="24" t="s">
        <v>5774</v>
      </c>
      <c r="E1158" s="24" t="s">
        <v>5775</v>
      </c>
      <c r="F1158" s="24" t="s">
        <v>751</v>
      </c>
      <c r="G1158" s="24" t="s">
        <v>1927</v>
      </c>
      <c r="H1158" s="30">
        <v>0.6</v>
      </c>
      <c r="I1158" s="24">
        <v>600</v>
      </c>
      <c r="J1158" s="24"/>
      <c r="K1158" s="24">
        <v>2</v>
      </c>
      <c r="L1158" s="24"/>
      <c r="M1158" s="24"/>
      <c r="N1158" s="24"/>
      <c r="O1158" s="24"/>
      <c r="P1158" s="24"/>
      <c r="Q1158" s="24"/>
      <c r="R1158" s="15">
        <f t="shared" ref="R1158" si="56">J1158*0.4461+K1158*0.1485+L1158*0.15*0.004+I1158*0.0145+M1158*0.145+N1158*0.015+O1158*0.01+P1158*0.16+Q1158*0.2</f>
        <v>8.997</v>
      </c>
    </row>
    <row r="1159" spans="1:18">
      <c r="A1159" s="24">
        <v>2396</v>
      </c>
      <c r="B1159" s="24" t="s">
        <v>19</v>
      </c>
      <c r="C1159" s="24" t="s">
        <v>23</v>
      </c>
      <c r="D1159" s="24" t="s">
        <v>5774</v>
      </c>
      <c r="E1159" s="24" t="s">
        <v>5775</v>
      </c>
      <c r="F1159" s="24" t="s">
        <v>833</v>
      </c>
      <c r="G1159" s="24" t="s">
        <v>834</v>
      </c>
      <c r="H1159" s="30">
        <v>0.1</v>
      </c>
      <c r="I1159" s="24">
        <v>100</v>
      </c>
      <c r="J1159" s="24"/>
      <c r="K1159" s="24">
        <v>2</v>
      </c>
      <c r="L1159" s="24"/>
      <c r="M1159" s="24"/>
      <c r="N1159" s="24"/>
      <c r="O1159" s="24"/>
      <c r="P1159" s="24"/>
      <c r="Q1159" s="24"/>
      <c r="R1159" s="15">
        <f t="shared" ref="R1159:R1190" si="57">J1159*0.4461+K1159*0.1485+L1159*0.15*0.004+I1159*0.0145+M1159*0.145+N1159*0.015+O1159*0.01+P1159*0.16+Q1159*0.2</f>
        <v>1.747</v>
      </c>
    </row>
    <row r="1160" spans="1:18">
      <c r="A1160" s="24">
        <v>2397</v>
      </c>
      <c r="B1160" s="24" t="s">
        <v>19</v>
      </c>
      <c r="C1160" s="24" t="s">
        <v>23</v>
      </c>
      <c r="D1160" s="24" t="s">
        <v>5774</v>
      </c>
      <c r="E1160" s="24" t="s">
        <v>5775</v>
      </c>
      <c r="F1160" s="24" t="s">
        <v>1960</v>
      </c>
      <c r="G1160" s="24" t="s">
        <v>1992</v>
      </c>
      <c r="H1160" s="30">
        <v>0.4</v>
      </c>
      <c r="I1160" s="24">
        <v>400</v>
      </c>
      <c r="J1160" s="24"/>
      <c r="K1160" s="24">
        <v>3</v>
      </c>
      <c r="L1160" s="24"/>
      <c r="M1160" s="24"/>
      <c r="N1160" s="24"/>
      <c r="O1160" s="24"/>
      <c r="P1160" s="24"/>
      <c r="Q1160" s="24"/>
      <c r="R1160" s="15">
        <f t="shared" si="57"/>
        <v>6.2455</v>
      </c>
    </row>
    <row r="1161" spans="1:18">
      <c r="A1161" s="24">
        <v>2398</v>
      </c>
      <c r="B1161" s="24" t="s">
        <v>19</v>
      </c>
      <c r="C1161" s="24" t="s">
        <v>23</v>
      </c>
      <c r="D1161" s="24" t="s">
        <v>5774</v>
      </c>
      <c r="E1161" s="24" t="s">
        <v>5775</v>
      </c>
      <c r="F1161" s="24" t="s">
        <v>1993</v>
      </c>
      <c r="G1161" s="24" t="s">
        <v>2076</v>
      </c>
      <c r="H1161" s="30">
        <v>0.3</v>
      </c>
      <c r="I1161" s="24">
        <v>300</v>
      </c>
      <c r="J1161" s="24"/>
      <c r="K1161" s="24">
        <v>2</v>
      </c>
      <c r="L1161" s="24"/>
      <c r="M1161" s="24"/>
      <c r="N1161" s="24"/>
      <c r="O1161" s="24"/>
      <c r="P1161" s="24"/>
      <c r="Q1161" s="24"/>
      <c r="R1161" s="15">
        <f t="shared" si="57"/>
        <v>4.647</v>
      </c>
    </row>
    <row r="1162" spans="1:18">
      <c r="A1162" s="24">
        <v>2399</v>
      </c>
      <c r="B1162" s="24" t="s">
        <v>19</v>
      </c>
      <c r="C1162" s="24" t="s">
        <v>23</v>
      </c>
      <c r="D1162" s="24" t="s">
        <v>5774</v>
      </c>
      <c r="E1162" s="24" t="s">
        <v>5775</v>
      </c>
      <c r="F1162" s="24" t="s">
        <v>829</v>
      </c>
      <c r="G1162" s="24" t="s">
        <v>736</v>
      </c>
      <c r="H1162" s="30">
        <v>0.1</v>
      </c>
      <c r="I1162" s="24">
        <v>100</v>
      </c>
      <c r="J1162" s="24"/>
      <c r="K1162" s="24">
        <v>2</v>
      </c>
      <c r="L1162" s="24"/>
      <c r="M1162" s="24"/>
      <c r="N1162" s="24"/>
      <c r="O1162" s="24"/>
      <c r="P1162" s="24"/>
      <c r="Q1162" s="24"/>
      <c r="R1162" s="15">
        <f t="shared" si="57"/>
        <v>1.747</v>
      </c>
    </row>
    <row r="1163" spans="1:18">
      <c r="A1163" s="24">
        <v>2400</v>
      </c>
      <c r="B1163" s="24" t="s">
        <v>19</v>
      </c>
      <c r="C1163" s="24" t="s">
        <v>23</v>
      </c>
      <c r="D1163" s="24" t="s">
        <v>5774</v>
      </c>
      <c r="E1163" s="24" t="s">
        <v>5775</v>
      </c>
      <c r="F1163" s="24" t="s">
        <v>5814</v>
      </c>
      <c r="G1163" s="24" t="s">
        <v>739</v>
      </c>
      <c r="H1163" s="30">
        <v>0.5</v>
      </c>
      <c r="I1163" s="24">
        <v>500</v>
      </c>
      <c r="J1163" s="24"/>
      <c r="K1163" s="24">
        <v>2</v>
      </c>
      <c r="L1163" s="24"/>
      <c r="M1163" s="24"/>
      <c r="N1163" s="24"/>
      <c r="O1163" s="24"/>
      <c r="P1163" s="24"/>
      <c r="Q1163" s="24"/>
      <c r="R1163" s="15">
        <f t="shared" si="57"/>
        <v>7.547</v>
      </c>
    </row>
    <row r="1164" spans="1:18">
      <c r="A1164" s="24">
        <v>2401</v>
      </c>
      <c r="B1164" s="24" t="s">
        <v>19</v>
      </c>
      <c r="C1164" s="24" t="s">
        <v>23</v>
      </c>
      <c r="D1164" s="24" t="s">
        <v>5774</v>
      </c>
      <c r="E1164" s="24" t="s">
        <v>5775</v>
      </c>
      <c r="F1164" s="24" t="s">
        <v>740</v>
      </c>
      <c r="G1164" s="24" t="s">
        <v>741</v>
      </c>
      <c r="H1164" s="30">
        <v>0.2</v>
      </c>
      <c r="I1164" s="24">
        <v>200</v>
      </c>
      <c r="J1164" s="24"/>
      <c r="K1164" s="24">
        <v>4</v>
      </c>
      <c r="L1164" s="24"/>
      <c r="M1164" s="24"/>
      <c r="N1164" s="24"/>
      <c r="O1164" s="24"/>
      <c r="P1164" s="24"/>
      <c r="Q1164" s="24"/>
      <c r="R1164" s="15">
        <f t="shared" si="57"/>
        <v>3.494</v>
      </c>
    </row>
    <row r="1165" spans="1:18">
      <c r="A1165" s="24">
        <v>2402</v>
      </c>
      <c r="B1165" s="24" t="s">
        <v>19</v>
      </c>
      <c r="C1165" s="24" t="s">
        <v>23</v>
      </c>
      <c r="D1165" s="24" t="s">
        <v>5815</v>
      </c>
      <c r="E1165" s="24" t="s">
        <v>3176</v>
      </c>
      <c r="F1165" s="24" t="s">
        <v>1922</v>
      </c>
      <c r="G1165" s="24" t="s">
        <v>801</v>
      </c>
      <c r="H1165" s="30">
        <v>1</v>
      </c>
      <c r="I1165" s="24">
        <v>1000</v>
      </c>
      <c r="J1165" s="24"/>
      <c r="K1165" s="24">
        <v>2</v>
      </c>
      <c r="L1165" s="24"/>
      <c r="M1165" s="24"/>
      <c r="N1165" s="24"/>
      <c r="O1165" s="24"/>
      <c r="P1165" s="24"/>
      <c r="Q1165" s="24"/>
      <c r="R1165" s="15">
        <f t="shared" si="57"/>
        <v>14.797</v>
      </c>
    </row>
    <row r="1166" spans="1:18">
      <c r="A1166" s="24">
        <v>2403</v>
      </c>
      <c r="B1166" s="24" t="s">
        <v>19</v>
      </c>
      <c r="C1166" s="24" t="s">
        <v>23</v>
      </c>
      <c r="D1166" s="24" t="s">
        <v>5816</v>
      </c>
      <c r="E1166" s="24" t="s">
        <v>5745</v>
      </c>
      <c r="F1166" s="24" t="s">
        <v>1922</v>
      </c>
      <c r="G1166" s="24" t="s">
        <v>801</v>
      </c>
      <c r="H1166" s="30">
        <v>1</v>
      </c>
      <c r="I1166" s="24">
        <v>200</v>
      </c>
      <c r="J1166" s="24"/>
      <c r="K1166" s="24">
        <v>2</v>
      </c>
      <c r="L1166" s="24"/>
      <c r="M1166" s="24"/>
      <c r="N1166" s="24"/>
      <c r="O1166" s="24"/>
      <c r="P1166" s="24"/>
      <c r="Q1166" s="24"/>
      <c r="R1166" s="15">
        <f t="shared" si="57"/>
        <v>3.197</v>
      </c>
    </row>
    <row r="1167" spans="1:18">
      <c r="A1167" s="24">
        <v>2404</v>
      </c>
      <c r="B1167" s="24" t="s">
        <v>19</v>
      </c>
      <c r="C1167" s="24" t="s">
        <v>23</v>
      </c>
      <c r="D1167" s="24" t="s">
        <v>5817</v>
      </c>
      <c r="E1167" s="24" t="s">
        <v>5818</v>
      </c>
      <c r="F1167" s="24" t="s">
        <v>1922</v>
      </c>
      <c r="G1167" s="24" t="s">
        <v>801</v>
      </c>
      <c r="H1167" s="30">
        <v>1</v>
      </c>
      <c r="I1167" s="24">
        <v>300</v>
      </c>
      <c r="J1167" s="24"/>
      <c r="K1167" s="24">
        <v>2</v>
      </c>
      <c r="L1167" s="24"/>
      <c r="M1167" s="24"/>
      <c r="N1167" s="24"/>
      <c r="O1167" s="24"/>
      <c r="P1167" s="24"/>
      <c r="Q1167" s="24"/>
      <c r="R1167" s="15">
        <f t="shared" si="57"/>
        <v>4.647</v>
      </c>
    </row>
    <row r="1168" spans="1:18">
      <c r="A1168" s="24">
        <v>2405</v>
      </c>
      <c r="B1168" s="24" t="s">
        <v>19</v>
      </c>
      <c r="C1168" s="24" t="s">
        <v>23</v>
      </c>
      <c r="D1168" s="24" t="s">
        <v>5819</v>
      </c>
      <c r="E1168" s="24" t="s">
        <v>5820</v>
      </c>
      <c r="F1168" s="24" t="s">
        <v>1923</v>
      </c>
      <c r="G1168" s="24" t="s">
        <v>806</v>
      </c>
      <c r="H1168" s="30">
        <v>0.6</v>
      </c>
      <c r="I1168" s="24">
        <v>600</v>
      </c>
      <c r="J1168" s="24"/>
      <c r="K1168" s="24">
        <v>2</v>
      </c>
      <c r="L1168" s="24"/>
      <c r="M1168" s="24"/>
      <c r="N1168" s="24"/>
      <c r="O1168" s="24"/>
      <c r="P1168" s="24"/>
      <c r="Q1168" s="24"/>
      <c r="R1168" s="15">
        <f t="shared" si="57"/>
        <v>8.997</v>
      </c>
    </row>
    <row r="1169" spans="1:18">
      <c r="A1169" s="24">
        <v>2406</v>
      </c>
      <c r="B1169" s="24" t="s">
        <v>19</v>
      </c>
      <c r="C1169" s="24" t="s">
        <v>23</v>
      </c>
      <c r="D1169" s="24" t="s">
        <v>5819</v>
      </c>
      <c r="E1169" s="24" t="s">
        <v>5820</v>
      </c>
      <c r="F1169" s="24" t="s">
        <v>803</v>
      </c>
      <c r="G1169" s="24" t="s">
        <v>1924</v>
      </c>
      <c r="H1169" s="30">
        <v>0.1</v>
      </c>
      <c r="I1169" s="24">
        <v>100</v>
      </c>
      <c r="J1169" s="24"/>
      <c r="K1169" s="24">
        <v>2</v>
      </c>
      <c r="L1169" s="24"/>
      <c r="M1169" s="24"/>
      <c r="N1169" s="24"/>
      <c r="O1169" s="24"/>
      <c r="P1169" s="24"/>
      <c r="Q1169" s="24"/>
      <c r="R1169" s="15">
        <f t="shared" si="57"/>
        <v>1.747</v>
      </c>
    </row>
    <row r="1170" spans="1:18">
      <c r="A1170" s="24">
        <v>2407</v>
      </c>
      <c r="B1170" s="24" t="s">
        <v>19</v>
      </c>
      <c r="C1170" s="24" t="s">
        <v>23</v>
      </c>
      <c r="D1170" s="24" t="s">
        <v>5821</v>
      </c>
      <c r="E1170" s="24" t="s">
        <v>5822</v>
      </c>
      <c r="F1170" s="24" t="s">
        <v>836</v>
      </c>
      <c r="G1170" s="24" t="s">
        <v>806</v>
      </c>
      <c r="H1170" s="30">
        <v>0.1</v>
      </c>
      <c r="I1170" s="24">
        <v>100</v>
      </c>
      <c r="J1170" s="24"/>
      <c r="K1170" s="24">
        <v>2</v>
      </c>
      <c r="L1170" s="24"/>
      <c r="M1170" s="24"/>
      <c r="N1170" s="24"/>
      <c r="O1170" s="24"/>
      <c r="P1170" s="24"/>
      <c r="Q1170" s="24"/>
      <c r="R1170" s="15">
        <f t="shared" si="57"/>
        <v>1.747</v>
      </c>
    </row>
    <row r="1171" spans="1:18">
      <c r="A1171" s="24">
        <v>2408</v>
      </c>
      <c r="B1171" s="24" t="s">
        <v>19</v>
      </c>
      <c r="C1171" s="24" t="s">
        <v>23</v>
      </c>
      <c r="D1171" s="24" t="s">
        <v>5823</v>
      </c>
      <c r="E1171" s="24" t="s">
        <v>5824</v>
      </c>
      <c r="F1171" s="24" t="s">
        <v>1922</v>
      </c>
      <c r="G1171" s="24" t="s">
        <v>801</v>
      </c>
      <c r="H1171" s="30">
        <v>1</v>
      </c>
      <c r="I1171" s="24">
        <v>100</v>
      </c>
      <c r="J1171" s="24"/>
      <c r="K1171" s="24"/>
      <c r="L1171" s="24"/>
      <c r="M1171" s="24"/>
      <c r="N1171" s="24"/>
      <c r="O1171" s="24"/>
      <c r="P1171" s="24"/>
      <c r="Q1171" s="24"/>
      <c r="R1171" s="15">
        <f t="shared" si="57"/>
        <v>1.45</v>
      </c>
    </row>
    <row r="1172" spans="1:18">
      <c r="A1172" s="24">
        <v>2409</v>
      </c>
      <c r="B1172" s="24" t="s">
        <v>19</v>
      </c>
      <c r="C1172" s="24" t="s">
        <v>23</v>
      </c>
      <c r="D1172" s="24" t="s">
        <v>5825</v>
      </c>
      <c r="E1172" s="24" t="s">
        <v>5826</v>
      </c>
      <c r="F1172" s="24" t="s">
        <v>749</v>
      </c>
      <c r="G1172" s="24" t="s">
        <v>735</v>
      </c>
      <c r="H1172" s="30">
        <v>3</v>
      </c>
      <c r="I1172" s="24">
        <v>100</v>
      </c>
      <c r="J1172" s="24"/>
      <c r="K1172" s="24"/>
      <c r="L1172" s="24"/>
      <c r="M1172" s="24"/>
      <c r="N1172" s="24"/>
      <c r="O1172" s="24"/>
      <c r="P1172" s="24">
        <v>4</v>
      </c>
      <c r="Q1172" s="24"/>
      <c r="R1172" s="15">
        <f t="shared" si="57"/>
        <v>2.09</v>
      </c>
    </row>
    <row r="1173" spans="1:18">
      <c r="A1173" s="24">
        <v>2410</v>
      </c>
      <c r="B1173" s="24" t="s">
        <v>19</v>
      </c>
      <c r="C1173" s="24" t="s">
        <v>23</v>
      </c>
      <c r="D1173" s="24" t="s">
        <v>5825</v>
      </c>
      <c r="E1173" s="24" t="s">
        <v>5826</v>
      </c>
      <c r="F1173" s="24" t="s">
        <v>5827</v>
      </c>
      <c r="G1173" s="24" t="s">
        <v>5828</v>
      </c>
      <c r="H1173" s="30">
        <v>0.1</v>
      </c>
      <c r="I1173" s="24">
        <v>100</v>
      </c>
      <c r="J1173" s="24"/>
      <c r="K1173" s="24"/>
      <c r="L1173" s="24"/>
      <c r="M1173" s="24"/>
      <c r="N1173" s="24"/>
      <c r="O1173" s="24"/>
      <c r="P1173" s="24"/>
      <c r="Q1173" s="24"/>
      <c r="R1173" s="15">
        <f t="shared" si="57"/>
        <v>1.45</v>
      </c>
    </row>
    <row r="1174" spans="1:18">
      <c r="A1174" s="24">
        <v>2411</v>
      </c>
      <c r="B1174" s="24" t="s">
        <v>19</v>
      </c>
      <c r="C1174" s="24" t="s">
        <v>23</v>
      </c>
      <c r="D1174" s="24" t="s">
        <v>5829</v>
      </c>
      <c r="E1174" s="24" t="s">
        <v>5830</v>
      </c>
      <c r="F1174" s="24" t="s">
        <v>1922</v>
      </c>
      <c r="G1174" s="24" t="s">
        <v>801</v>
      </c>
      <c r="H1174" s="30">
        <v>1</v>
      </c>
      <c r="I1174" s="24">
        <v>100</v>
      </c>
      <c r="J1174" s="24"/>
      <c r="K1174" s="24"/>
      <c r="L1174" s="24"/>
      <c r="M1174" s="24"/>
      <c r="N1174" s="24"/>
      <c r="O1174" s="24"/>
      <c r="P1174" s="24"/>
      <c r="Q1174" s="24"/>
      <c r="R1174" s="15">
        <f t="shared" si="57"/>
        <v>1.45</v>
      </c>
    </row>
    <row r="1175" spans="1:18">
      <c r="A1175" s="24">
        <v>2412</v>
      </c>
      <c r="B1175" s="24" t="s">
        <v>19</v>
      </c>
      <c r="C1175" s="24" t="s">
        <v>23</v>
      </c>
      <c r="D1175" s="24" t="s">
        <v>5829</v>
      </c>
      <c r="E1175" s="24" t="s">
        <v>5830</v>
      </c>
      <c r="F1175" s="24" t="s">
        <v>1922</v>
      </c>
      <c r="G1175" s="24" t="s">
        <v>801</v>
      </c>
      <c r="H1175" s="30">
        <v>1</v>
      </c>
      <c r="I1175" s="24">
        <v>100</v>
      </c>
      <c r="J1175" s="24"/>
      <c r="K1175" s="24"/>
      <c r="L1175" s="24"/>
      <c r="M1175" s="24"/>
      <c r="N1175" s="24"/>
      <c r="O1175" s="24"/>
      <c r="P1175" s="24"/>
      <c r="Q1175" s="24"/>
      <c r="R1175" s="15">
        <f t="shared" si="57"/>
        <v>1.45</v>
      </c>
    </row>
    <row r="1176" spans="1:18">
      <c r="A1176" s="24">
        <v>2413</v>
      </c>
      <c r="B1176" s="24" t="s">
        <v>19</v>
      </c>
      <c r="C1176" s="24" t="s">
        <v>23</v>
      </c>
      <c r="D1176" s="24" t="s">
        <v>5829</v>
      </c>
      <c r="E1176" s="24" t="s">
        <v>5830</v>
      </c>
      <c r="F1176" s="24" t="s">
        <v>828</v>
      </c>
      <c r="G1176" s="24" t="s">
        <v>805</v>
      </c>
      <c r="H1176" s="30">
        <v>0.1</v>
      </c>
      <c r="I1176" s="24">
        <v>100</v>
      </c>
      <c r="J1176" s="24"/>
      <c r="K1176" s="24"/>
      <c r="L1176" s="24"/>
      <c r="M1176" s="24"/>
      <c r="N1176" s="24"/>
      <c r="O1176" s="24"/>
      <c r="P1176" s="24"/>
      <c r="Q1176" s="24"/>
      <c r="R1176" s="15">
        <f t="shared" si="57"/>
        <v>1.45</v>
      </c>
    </row>
    <row r="1177" spans="1:18">
      <c r="A1177" s="24">
        <v>2414</v>
      </c>
      <c r="B1177" s="24" t="s">
        <v>19</v>
      </c>
      <c r="C1177" s="24" t="s">
        <v>23</v>
      </c>
      <c r="D1177" s="24" t="s">
        <v>5829</v>
      </c>
      <c r="E1177" s="24" t="s">
        <v>5830</v>
      </c>
      <c r="F1177" s="24" t="s">
        <v>806</v>
      </c>
      <c r="G1177" s="24" t="s">
        <v>766</v>
      </c>
      <c r="H1177" s="30">
        <v>0.1</v>
      </c>
      <c r="I1177" s="24">
        <v>100</v>
      </c>
      <c r="J1177" s="24"/>
      <c r="K1177" s="24"/>
      <c r="L1177" s="24"/>
      <c r="M1177" s="24"/>
      <c r="N1177" s="24"/>
      <c r="O1177" s="24"/>
      <c r="P1177" s="24"/>
      <c r="Q1177" s="24"/>
      <c r="R1177" s="15">
        <f t="shared" si="57"/>
        <v>1.45</v>
      </c>
    </row>
    <row r="1178" spans="1:18">
      <c r="A1178" s="24">
        <v>2415</v>
      </c>
      <c r="B1178" s="24" t="s">
        <v>19</v>
      </c>
      <c r="C1178" s="24" t="s">
        <v>23</v>
      </c>
      <c r="D1178" s="24" t="s">
        <v>5829</v>
      </c>
      <c r="E1178" s="24" t="s">
        <v>5830</v>
      </c>
      <c r="F1178" s="24" t="s">
        <v>5831</v>
      </c>
      <c r="G1178" s="24" t="s">
        <v>1938</v>
      </c>
      <c r="H1178" s="30">
        <v>0.4</v>
      </c>
      <c r="I1178" s="24">
        <v>400</v>
      </c>
      <c r="J1178" s="24"/>
      <c r="K1178" s="24"/>
      <c r="L1178" s="24"/>
      <c r="M1178" s="24"/>
      <c r="N1178" s="24"/>
      <c r="O1178" s="24"/>
      <c r="P1178" s="24"/>
      <c r="Q1178" s="24"/>
      <c r="R1178" s="15">
        <f t="shared" si="57"/>
        <v>5.8</v>
      </c>
    </row>
    <row r="1179" spans="1:18">
      <c r="A1179" s="24">
        <v>2417</v>
      </c>
      <c r="B1179" s="24" t="s">
        <v>19</v>
      </c>
      <c r="C1179" s="24" t="s">
        <v>23</v>
      </c>
      <c r="D1179" s="24" t="s">
        <v>5832</v>
      </c>
      <c r="E1179" s="24" t="s">
        <v>5833</v>
      </c>
      <c r="F1179" s="24" t="s">
        <v>836</v>
      </c>
      <c r="G1179" s="24" t="s">
        <v>806</v>
      </c>
      <c r="H1179" s="30">
        <v>0.1</v>
      </c>
      <c r="I1179" s="24">
        <v>600</v>
      </c>
      <c r="J1179" s="24"/>
      <c r="K1179" s="24"/>
      <c r="L1179" s="24"/>
      <c r="M1179" s="24"/>
      <c r="N1179" s="24"/>
      <c r="O1179" s="24"/>
      <c r="P1179" s="24"/>
      <c r="Q1179" s="24"/>
      <c r="R1179" s="15">
        <f t="shared" si="57"/>
        <v>8.7</v>
      </c>
    </row>
    <row r="1180" spans="1:18">
      <c r="A1180" s="24">
        <v>2418</v>
      </c>
      <c r="B1180" s="24" t="s">
        <v>19</v>
      </c>
      <c r="C1180" s="24" t="s">
        <v>23</v>
      </c>
      <c r="D1180" s="24" t="s">
        <v>5832</v>
      </c>
      <c r="E1180" s="24" t="s">
        <v>5833</v>
      </c>
      <c r="F1180" s="24" t="s">
        <v>800</v>
      </c>
      <c r="G1180" s="24" t="s">
        <v>803</v>
      </c>
      <c r="H1180" s="30">
        <v>0.2</v>
      </c>
      <c r="I1180" s="24">
        <v>700</v>
      </c>
      <c r="J1180" s="24"/>
      <c r="K1180" s="24"/>
      <c r="L1180" s="24"/>
      <c r="M1180" s="24"/>
      <c r="N1180" s="24"/>
      <c r="O1180" s="24"/>
      <c r="P1180" s="24">
        <v>3</v>
      </c>
      <c r="Q1180" s="24"/>
      <c r="R1180" s="15">
        <f t="shared" si="57"/>
        <v>10.63</v>
      </c>
    </row>
    <row r="1181" spans="1:18">
      <c r="A1181" s="24">
        <v>2419</v>
      </c>
      <c r="B1181" s="24" t="s">
        <v>19</v>
      </c>
      <c r="C1181" s="24" t="s">
        <v>23</v>
      </c>
      <c r="D1181" s="24" t="s">
        <v>5832</v>
      </c>
      <c r="E1181" s="24" t="s">
        <v>5833</v>
      </c>
      <c r="F1181" s="24" t="s">
        <v>803</v>
      </c>
      <c r="G1181" s="24" t="s">
        <v>826</v>
      </c>
      <c r="H1181" s="30">
        <v>0.6</v>
      </c>
      <c r="I1181" s="24">
        <v>600</v>
      </c>
      <c r="J1181" s="24"/>
      <c r="K1181" s="24"/>
      <c r="L1181" s="24"/>
      <c r="M1181" s="24"/>
      <c r="N1181" s="24"/>
      <c r="O1181" s="24"/>
      <c r="P1181" s="24"/>
      <c r="Q1181" s="24"/>
      <c r="R1181" s="15">
        <f t="shared" si="57"/>
        <v>8.7</v>
      </c>
    </row>
    <row r="1182" spans="1:18">
      <c r="A1182" s="24">
        <v>2420</v>
      </c>
      <c r="B1182" s="24" t="s">
        <v>19</v>
      </c>
      <c r="C1182" s="24" t="s">
        <v>23</v>
      </c>
      <c r="D1182" s="24" t="s">
        <v>5832</v>
      </c>
      <c r="E1182" s="24" t="s">
        <v>5833</v>
      </c>
      <c r="F1182" s="24" t="s">
        <v>1927</v>
      </c>
      <c r="G1182" s="24" t="s">
        <v>831</v>
      </c>
      <c r="H1182" s="30">
        <v>0.1</v>
      </c>
      <c r="I1182" s="24">
        <v>100</v>
      </c>
      <c r="J1182" s="24"/>
      <c r="K1182" s="24"/>
      <c r="L1182" s="24"/>
      <c r="M1182" s="24"/>
      <c r="N1182" s="24"/>
      <c r="O1182" s="24"/>
      <c r="P1182" s="24"/>
      <c r="Q1182" s="24"/>
      <c r="R1182" s="15">
        <f t="shared" si="57"/>
        <v>1.45</v>
      </c>
    </row>
    <row r="1183" spans="1:18">
      <c r="A1183" s="24">
        <v>2421</v>
      </c>
      <c r="B1183" s="24" t="s">
        <v>19</v>
      </c>
      <c r="C1183" s="24" t="s">
        <v>23</v>
      </c>
      <c r="D1183" s="24" t="s">
        <v>5832</v>
      </c>
      <c r="E1183" s="24" t="s">
        <v>5833</v>
      </c>
      <c r="F1183" s="24" t="s">
        <v>2001</v>
      </c>
      <c r="G1183" s="24" t="s">
        <v>2043</v>
      </c>
      <c r="H1183" s="30">
        <v>1.3</v>
      </c>
      <c r="I1183" s="24">
        <v>1300</v>
      </c>
      <c r="J1183" s="24"/>
      <c r="K1183" s="24"/>
      <c r="L1183" s="24"/>
      <c r="M1183" s="24"/>
      <c r="N1183" s="24"/>
      <c r="O1183" s="24"/>
      <c r="P1183" s="24"/>
      <c r="Q1183" s="24"/>
      <c r="R1183" s="15">
        <f t="shared" si="57"/>
        <v>18.85</v>
      </c>
    </row>
    <row r="1184" spans="1:18">
      <c r="A1184" s="24">
        <v>2422</v>
      </c>
      <c r="B1184" s="24" t="s">
        <v>19</v>
      </c>
      <c r="C1184" s="24" t="s">
        <v>23</v>
      </c>
      <c r="D1184" s="24" t="s">
        <v>5821</v>
      </c>
      <c r="E1184" s="24" t="s">
        <v>5834</v>
      </c>
      <c r="F1184" s="24" t="s">
        <v>761</v>
      </c>
      <c r="G1184" s="24" t="s">
        <v>805</v>
      </c>
      <c r="H1184" s="30">
        <v>0.2</v>
      </c>
      <c r="I1184" s="24">
        <v>200</v>
      </c>
      <c r="J1184" s="24"/>
      <c r="K1184" s="24"/>
      <c r="L1184" s="24"/>
      <c r="M1184" s="24"/>
      <c r="N1184" s="24"/>
      <c r="O1184" s="24"/>
      <c r="P1184" s="24"/>
      <c r="Q1184" s="24"/>
      <c r="R1184" s="15">
        <f t="shared" si="57"/>
        <v>2.9</v>
      </c>
    </row>
    <row r="1185" spans="1:18">
      <c r="A1185" s="24">
        <v>2423</v>
      </c>
      <c r="B1185" s="24" t="s">
        <v>19</v>
      </c>
      <c r="C1185" s="24" t="s">
        <v>23</v>
      </c>
      <c r="D1185" s="24" t="s">
        <v>5821</v>
      </c>
      <c r="E1185" s="24" t="s">
        <v>5834</v>
      </c>
      <c r="F1185" s="24" t="s">
        <v>801</v>
      </c>
      <c r="G1185" s="24" t="s">
        <v>1924</v>
      </c>
      <c r="H1185" s="30">
        <v>0.2</v>
      </c>
      <c r="I1185" s="24">
        <v>200</v>
      </c>
      <c r="J1185" s="24"/>
      <c r="K1185" s="24"/>
      <c r="L1185" s="24"/>
      <c r="M1185" s="24"/>
      <c r="N1185" s="24"/>
      <c r="O1185" s="24"/>
      <c r="P1185" s="24"/>
      <c r="Q1185" s="24"/>
      <c r="R1185" s="15">
        <f t="shared" si="57"/>
        <v>2.9</v>
      </c>
    </row>
    <row r="1186" spans="1:18">
      <c r="A1186" s="24">
        <v>2424</v>
      </c>
      <c r="B1186" s="24" t="s">
        <v>19</v>
      </c>
      <c r="C1186" s="24" t="s">
        <v>23</v>
      </c>
      <c r="D1186" s="24" t="s">
        <v>5821</v>
      </c>
      <c r="E1186" s="24" t="s">
        <v>5834</v>
      </c>
      <c r="F1186" s="24" t="s">
        <v>761</v>
      </c>
      <c r="G1186" s="24" t="s">
        <v>1925</v>
      </c>
      <c r="H1186" s="30">
        <v>1.1</v>
      </c>
      <c r="I1186" s="24">
        <v>100</v>
      </c>
      <c r="J1186" s="24"/>
      <c r="K1186" s="24"/>
      <c r="L1186" s="24"/>
      <c r="M1186" s="24"/>
      <c r="N1186" s="24"/>
      <c r="O1186" s="24"/>
      <c r="P1186" s="24"/>
      <c r="Q1186" s="24"/>
      <c r="R1186" s="15">
        <f t="shared" si="57"/>
        <v>1.45</v>
      </c>
    </row>
    <row r="1187" spans="1:18">
      <c r="A1187" s="24">
        <v>2425</v>
      </c>
      <c r="B1187" s="24" t="s">
        <v>19</v>
      </c>
      <c r="C1187" s="24" t="s">
        <v>23</v>
      </c>
      <c r="D1187" s="24" t="s">
        <v>5821</v>
      </c>
      <c r="E1187" s="24" t="s">
        <v>5834</v>
      </c>
      <c r="F1187" s="24" t="s">
        <v>751</v>
      </c>
      <c r="G1187" s="24" t="s">
        <v>826</v>
      </c>
      <c r="H1187" s="30">
        <v>0.1</v>
      </c>
      <c r="I1187" s="24">
        <v>100</v>
      </c>
      <c r="J1187" s="24"/>
      <c r="K1187" s="24"/>
      <c r="L1187" s="24"/>
      <c r="M1187" s="24"/>
      <c r="N1187" s="24"/>
      <c r="O1187" s="24"/>
      <c r="P1187" s="24"/>
      <c r="Q1187" s="24"/>
      <c r="R1187" s="15">
        <f t="shared" si="57"/>
        <v>1.45</v>
      </c>
    </row>
    <row r="1188" spans="1:18">
      <c r="A1188" s="24">
        <v>2426</v>
      </c>
      <c r="B1188" s="24" t="s">
        <v>19</v>
      </c>
      <c r="C1188" s="24" t="s">
        <v>23</v>
      </c>
      <c r="D1188" s="24" t="s">
        <v>5821</v>
      </c>
      <c r="E1188" s="24" t="s">
        <v>5834</v>
      </c>
      <c r="F1188" s="24" t="s">
        <v>826</v>
      </c>
      <c r="G1188" s="24" t="s">
        <v>752</v>
      </c>
      <c r="H1188" s="30">
        <v>0.3</v>
      </c>
      <c r="I1188" s="24">
        <v>300</v>
      </c>
      <c r="J1188" s="24"/>
      <c r="K1188" s="24"/>
      <c r="L1188" s="24"/>
      <c r="M1188" s="24"/>
      <c r="N1188" s="24"/>
      <c r="O1188" s="24"/>
      <c r="P1188" s="24"/>
      <c r="Q1188" s="24"/>
      <c r="R1188" s="15">
        <f t="shared" si="57"/>
        <v>4.35</v>
      </c>
    </row>
    <row r="1189" spans="1:18">
      <c r="A1189" s="24">
        <v>2427</v>
      </c>
      <c r="B1189" s="24" t="s">
        <v>19</v>
      </c>
      <c r="C1189" s="24" t="s">
        <v>23</v>
      </c>
      <c r="D1189" s="24" t="s">
        <v>5835</v>
      </c>
      <c r="E1189" s="24" t="s">
        <v>5836</v>
      </c>
      <c r="F1189" s="24" t="s">
        <v>813</v>
      </c>
      <c r="G1189" s="24" t="s">
        <v>761</v>
      </c>
      <c r="H1189" s="30">
        <v>0.1</v>
      </c>
      <c r="I1189" s="24">
        <v>100</v>
      </c>
      <c r="J1189" s="24"/>
      <c r="K1189" s="24"/>
      <c r="L1189" s="24"/>
      <c r="M1189" s="24"/>
      <c r="N1189" s="24"/>
      <c r="O1189" s="24"/>
      <c r="P1189" s="24"/>
      <c r="Q1189" s="24"/>
      <c r="R1189" s="15">
        <f t="shared" si="57"/>
        <v>1.45</v>
      </c>
    </row>
    <row r="1190" spans="1:18">
      <c r="A1190" s="24">
        <v>2428</v>
      </c>
      <c r="B1190" s="24" t="s">
        <v>19</v>
      </c>
      <c r="C1190" s="24" t="s">
        <v>23</v>
      </c>
      <c r="D1190" s="24" t="s">
        <v>5835</v>
      </c>
      <c r="E1190" s="24" t="s">
        <v>5836</v>
      </c>
      <c r="F1190" s="24" t="s">
        <v>828</v>
      </c>
      <c r="G1190" s="24" t="s">
        <v>805</v>
      </c>
      <c r="H1190" s="30">
        <v>0.1</v>
      </c>
      <c r="I1190" s="24">
        <v>100</v>
      </c>
      <c r="J1190" s="24"/>
      <c r="K1190" s="24"/>
      <c r="L1190" s="24"/>
      <c r="M1190" s="24"/>
      <c r="N1190" s="24"/>
      <c r="O1190" s="24"/>
      <c r="P1190" s="24"/>
      <c r="Q1190" s="24"/>
      <c r="R1190" s="15">
        <f t="shared" si="57"/>
        <v>1.45</v>
      </c>
    </row>
    <row r="1191" spans="1:18">
      <c r="A1191" s="24">
        <v>2429</v>
      </c>
      <c r="B1191" s="24" t="s">
        <v>19</v>
      </c>
      <c r="C1191" s="24" t="s">
        <v>23</v>
      </c>
      <c r="D1191" s="24" t="s">
        <v>5835</v>
      </c>
      <c r="E1191" s="24" t="s">
        <v>5836</v>
      </c>
      <c r="F1191" s="24" t="s">
        <v>766</v>
      </c>
      <c r="G1191" s="24" t="s">
        <v>800</v>
      </c>
      <c r="H1191" s="30">
        <v>0.1</v>
      </c>
      <c r="I1191" s="24">
        <v>100</v>
      </c>
      <c r="J1191" s="24"/>
      <c r="K1191" s="24"/>
      <c r="L1191" s="24"/>
      <c r="M1191" s="24"/>
      <c r="N1191" s="24"/>
      <c r="O1191" s="24"/>
      <c r="P1191" s="24"/>
      <c r="Q1191" s="24"/>
      <c r="R1191" s="15">
        <f t="shared" ref="R1191:R1222" si="58">J1191*0.4461+K1191*0.1485+L1191*0.15*0.004+I1191*0.0145+M1191*0.145+N1191*0.015+O1191*0.01+P1191*0.16+Q1191*0.2</f>
        <v>1.45</v>
      </c>
    </row>
    <row r="1192" spans="1:18">
      <c r="A1192" s="24">
        <v>2430</v>
      </c>
      <c r="B1192" s="24" t="s">
        <v>19</v>
      </c>
      <c r="C1192" s="24" t="s">
        <v>23</v>
      </c>
      <c r="D1192" s="24" t="s">
        <v>5835</v>
      </c>
      <c r="E1192" s="24" t="s">
        <v>5836</v>
      </c>
      <c r="F1192" s="24" t="s">
        <v>1924</v>
      </c>
      <c r="G1192" s="24" t="s">
        <v>748</v>
      </c>
      <c r="H1192" s="30">
        <v>0.1</v>
      </c>
      <c r="I1192" s="24">
        <v>100</v>
      </c>
      <c r="J1192" s="24"/>
      <c r="K1192" s="24"/>
      <c r="L1192" s="24"/>
      <c r="M1192" s="24"/>
      <c r="N1192" s="24"/>
      <c r="O1192" s="24"/>
      <c r="P1192" s="24"/>
      <c r="Q1192" s="24"/>
      <c r="R1192" s="15">
        <f t="shared" si="58"/>
        <v>1.45</v>
      </c>
    </row>
    <row r="1193" spans="1:18">
      <c r="A1193" s="24">
        <v>2431</v>
      </c>
      <c r="B1193" s="24" t="s">
        <v>19</v>
      </c>
      <c r="C1193" s="24" t="s">
        <v>23</v>
      </c>
      <c r="D1193" s="24" t="s">
        <v>5835</v>
      </c>
      <c r="E1193" s="24" t="s">
        <v>5836</v>
      </c>
      <c r="F1193" s="24" t="s">
        <v>1925</v>
      </c>
      <c r="G1193" s="24" t="s">
        <v>749</v>
      </c>
      <c r="H1193" s="30">
        <v>0.1</v>
      </c>
      <c r="I1193" s="24">
        <v>100</v>
      </c>
      <c r="J1193" s="24"/>
      <c r="K1193" s="24"/>
      <c r="L1193" s="24"/>
      <c r="M1193" s="24"/>
      <c r="N1193" s="24"/>
      <c r="O1193" s="24"/>
      <c r="P1193" s="24"/>
      <c r="Q1193" s="24"/>
      <c r="R1193" s="15">
        <f t="shared" si="58"/>
        <v>1.45</v>
      </c>
    </row>
    <row r="1194" spans="1:18">
      <c r="A1194" s="24">
        <v>2432</v>
      </c>
      <c r="B1194" s="24" t="s">
        <v>19</v>
      </c>
      <c r="C1194" s="24" t="s">
        <v>23</v>
      </c>
      <c r="D1194" s="24" t="s">
        <v>5835</v>
      </c>
      <c r="E1194" s="24" t="s">
        <v>5836</v>
      </c>
      <c r="F1194" s="24" t="s">
        <v>1946</v>
      </c>
      <c r="G1194" s="24" t="s">
        <v>752</v>
      </c>
      <c r="H1194" s="30">
        <v>0.2</v>
      </c>
      <c r="I1194" s="24">
        <v>200</v>
      </c>
      <c r="J1194" s="24"/>
      <c r="K1194" s="24"/>
      <c r="L1194" s="24"/>
      <c r="M1194" s="24"/>
      <c r="N1194" s="24"/>
      <c r="O1194" s="24"/>
      <c r="P1194" s="24"/>
      <c r="Q1194" s="24"/>
      <c r="R1194" s="15">
        <f t="shared" si="58"/>
        <v>2.9</v>
      </c>
    </row>
    <row r="1195" spans="1:18">
      <c r="A1195" s="24">
        <v>2433</v>
      </c>
      <c r="B1195" s="24" t="s">
        <v>19</v>
      </c>
      <c r="C1195" s="24" t="s">
        <v>23</v>
      </c>
      <c r="D1195" s="24" t="s">
        <v>5835</v>
      </c>
      <c r="E1195" s="24" t="s">
        <v>5836</v>
      </c>
      <c r="F1195" s="24" t="s">
        <v>831</v>
      </c>
      <c r="G1195" s="24" t="s">
        <v>821</v>
      </c>
      <c r="H1195" s="30">
        <v>0.9</v>
      </c>
      <c r="I1195" s="24">
        <v>900</v>
      </c>
      <c r="J1195" s="24"/>
      <c r="K1195" s="24"/>
      <c r="L1195" s="24"/>
      <c r="M1195" s="24"/>
      <c r="N1195" s="24"/>
      <c r="O1195" s="24"/>
      <c r="P1195" s="24"/>
      <c r="Q1195" s="24"/>
      <c r="R1195" s="15">
        <f t="shared" si="58"/>
        <v>13.05</v>
      </c>
    </row>
    <row r="1196" spans="1:18">
      <c r="A1196" s="24">
        <v>2434</v>
      </c>
      <c r="B1196" s="24" t="s">
        <v>19</v>
      </c>
      <c r="C1196" s="24" t="s">
        <v>23</v>
      </c>
      <c r="D1196" s="24" t="s">
        <v>5837</v>
      </c>
      <c r="E1196" s="24" t="s">
        <v>1419</v>
      </c>
      <c r="F1196" s="24" t="s">
        <v>828</v>
      </c>
      <c r="G1196" s="24" t="s">
        <v>805</v>
      </c>
      <c r="H1196" s="30">
        <v>0.1</v>
      </c>
      <c r="I1196" s="24">
        <v>100</v>
      </c>
      <c r="J1196" s="24"/>
      <c r="K1196" s="24"/>
      <c r="L1196" s="24"/>
      <c r="M1196" s="24"/>
      <c r="N1196" s="24"/>
      <c r="O1196" s="24"/>
      <c r="P1196" s="24">
        <v>2</v>
      </c>
      <c r="Q1196" s="24"/>
      <c r="R1196" s="15">
        <f t="shared" si="58"/>
        <v>1.77</v>
      </c>
    </row>
    <row r="1197" spans="1:18">
      <c r="A1197" s="24">
        <v>2435</v>
      </c>
      <c r="B1197" s="24" t="s">
        <v>19</v>
      </c>
      <c r="C1197" s="24" t="s">
        <v>23</v>
      </c>
      <c r="D1197" s="24" t="s">
        <v>5837</v>
      </c>
      <c r="E1197" s="24" t="s">
        <v>1419</v>
      </c>
      <c r="F1197" s="24" t="s">
        <v>801</v>
      </c>
      <c r="G1197" s="24" t="s">
        <v>803</v>
      </c>
      <c r="H1197" s="30">
        <v>0.1</v>
      </c>
      <c r="I1197" s="24">
        <v>100</v>
      </c>
      <c r="J1197" s="24"/>
      <c r="K1197" s="24"/>
      <c r="L1197" s="24"/>
      <c r="M1197" s="24"/>
      <c r="N1197" s="24"/>
      <c r="O1197" s="24"/>
      <c r="P1197" s="24"/>
      <c r="Q1197" s="24"/>
      <c r="R1197" s="15">
        <f t="shared" si="58"/>
        <v>1.45</v>
      </c>
    </row>
    <row r="1198" spans="1:18">
      <c r="A1198" s="24">
        <v>2436</v>
      </c>
      <c r="B1198" s="24" t="s">
        <v>19</v>
      </c>
      <c r="C1198" s="24" t="s">
        <v>23</v>
      </c>
      <c r="D1198" s="24" t="s">
        <v>5837</v>
      </c>
      <c r="E1198" s="24" t="s">
        <v>1419</v>
      </c>
      <c r="F1198" s="24" t="s">
        <v>1924</v>
      </c>
      <c r="G1198" s="24" t="s">
        <v>748</v>
      </c>
      <c r="H1198" s="30">
        <v>0.1</v>
      </c>
      <c r="I1198" s="24">
        <v>100</v>
      </c>
      <c r="J1198" s="24"/>
      <c r="K1198" s="24"/>
      <c r="L1198" s="24"/>
      <c r="M1198" s="24"/>
      <c r="N1198" s="24"/>
      <c r="O1198" s="24"/>
      <c r="P1198" s="24"/>
      <c r="Q1198" s="24"/>
      <c r="R1198" s="15">
        <f t="shared" si="58"/>
        <v>1.45</v>
      </c>
    </row>
    <row r="1199" spans="1:18">
      <c r="A1199" s="24">
        <v>2437</v>
      </c>
      <c r="B1199" s="24" t="s">
        <v>19</v>
      </c>
      <c r="C1199" s="24" t="s">
        <v>23</v>
      </c>
      <c r="D1199" s="24" t="s">
        <v>5837</v>
      </c>
      <c r="E1199" s="24" t="s">
        <v>1419</v>
      </c>
      <c r="F1199" s="24" t="s">
        <v>1925</v>
      </c>
      <c r="G1199" s="24" t="s">
        <v>749</v>
      </c>
      <c r="H1199" s="30">
        <v>0.1</v>
      </c>
      <c r="I1199" s="24">
        <v>100</v>
      </c>
      <c r="J1199" s="24"/>
      <c r="K1199" s="24"/>
      <c r="L1199" s="24"/>
      <c r="M1199" s="24"/>
      <c r="N1199" s="24"/>
      <c r="O1199" s="24"/>
      <c r="P1199" s="24"/>
      <c r="Q1199" s="24"/>
      <c r="R1199" s="15">
        <f t="shared" si="58"/>
        <v>1.45</v>
      </c>
    </row>
    <row r="1200" spans="1:18">
      <c r="A1200" s="24">
        <v>2438</v>
      </c>
      <c r="B1200" s="24" t="s">
        <v>19</v>
      </c>
      <c r="C1200" s="24" t="s">
        <v>23</v>
      </c>
      <c r="D1200" s="24" t="s">
        <v>5838</v>
      </c>
      <c r="E1200" s="24" t="s">
        <v>5548</v>
      </c>
      <c r="F1200" s="24" t="s">
        <v>1922</v>
      </c>
      <c r="G1200" s="24" t="s">
        <v>813</v>
      </c>
      <c r="H1200" s="30">
        <v>0.2</v>
      </c>
      <c r="I1200" s="24">
        <v>200</v>
      </c>
      <c r="J1200" s="24"/>
      <c r="K1200" s="24"/>
      <c r="L1200" s="24"/>
      <c r="M1200" s="24"/>
      <c r="N1200" s="24"/>
      <c r="O1200" s="24"/>
      <c r="P1200" s="24"/>
      <c r="Q1200" s="24"/>
      <c r="R1200" s="15">
        <f t="shared" si="58"/>
        <v>2.9</v>
      </c>
    </row>
    <row r="1201" spans="1:18">
      <c r="A1201" s="24">
        <v>2439</v>
      </c>
      <c r="B1201" s="24" t="s">
        <v>19</v>
      </c>
      <c r="C1201" s="24" t="s">
        <v>23</v>
      </c>
      <c r="D1201" s="24" t="s">
        <v>5838</v>
      </c>
      <c r="E1201" s="24" t="s">
        <v>5548</v>
      </c>
      <c r="F1201" s="24" t="s">
        <v>5839</v>
      </c>
      <c r="G1201" s="24" t="s">
        <v>805</v>
      </c>
      <c r="H1201" s="30">
        <v>0.3</v>
      </c>
      <c r="I1201" s="24">
        <v>300</v>
      </c>
      <c r="J1201" s="24"/>
      <c r="K1201" s="24"/>
      <c r="L1201" s="24"/>
      <c r="M1201" s="24"/>
      <c r="N1201" s="24"/>
      <c r="O1201" s="24"/>
      <c r="P1201" s="24"/>
      <c r="Q1201" s="24"/>
      <c r="R1201" s="15">
        <f t="shared" si="58"/>
        <v>4.35</v>
      </c>
    </row>
    <row r="1202" spans="1:18">
      <c r="A1202" s="24">
        <v>2440</v>
      </c>
      <c r="B1202" s="24" t="s">
        <v>19</v>
      </c>
      <c r="C1202" s="24" t="s">
        <v>23</v>
      </c>
      <c r="D1202" s="24" t="s">
        <v>5838</v>
      </c>
      <c r="E1202" s="24" t="s">
        <v>5548</v>
      </c>
      <c r="F1202" s="24" t="s">
        <v>1927</v>
      </c>
      <c r="G1202" s="24" t="s">
        <v>831</v>
      </c>
      <c r="H1202" s="30">
        <v>0.1</v>
      </c>
      <c r="I1202" s="24">
        <v>100</v>
      </c>
      <c r="J1202" s="24"/>
      <c r="K1202" s="24"/>
      <c r="L1202" s="24"/>
      <c r="M1202" s="24"/>
      <c r="N1202" s="24"/>
      <c r="O1202" s="24"/>
      <c r="P1202" s="24"/>
      <c r="Q1202" s="24"/>
      <c r="R1202" s="15">
        <f t="shared" si="58"/>
        <v>1.45</v>
      </c>
    </row>
    <row r="1203" spans="1:18">
      <c r="A1203" s="24">
        <v>2441</v>
      </c>
      <c r="B1203" s="24" t="s">
        <v>19</v>
      </c>
      <c r="C1203" s="24" t="s">
        <v>23</v>
      </c>
      <c r="D1203" s="24" t="s">
        <v>5840</v>
      </c>
      <c r="E1203" s="24" t="s">
        <v>5841</v>
      </c>
      <c r="F1203" s="24" t="s">
        <v>821</v>
      </c>
      <c r="G1203" s="24" t="s">
        <v>834</v>
      </c>
      <c r="H1203" s="30">
        <v>0.2</v>
      </c>
      <c r="I1203" s="24">
        <v>200</v>
      </c>
      <c r="J1203" s="24"/>
      <c r="K1203" s="24"/>
      <c r="L1203" s="24"/>
      <c r="M1203" s="24"/>
      <c r="N1203" s="24"/>
      <c r="O1203" s="24"/>
      <c r="P1203" s="24">
        <v>1</v>
      </c>
      <c r="Q1203" s="24"/>
      <c r="R1203" s="15">
        <f t="shared" si="58"/>
        <v>3.06</v>
      </c>
    </row>
    <row r="1204" spans="1:18">
      <c r="A1204" s="24">
        <v>2442</v>
      </c>
      <c r="B1204" s="24" t="s">
        <v>19</v>
      </c>
      <c r="C1204" s="24" t="s">
        <v>23</v>
      </c>
      <c r="D1204" s="24" t="s">
        <v>5840</v>
      </c>
      <c r="E1204" s="24" t="s">
        <v>5841</v>
      </c>
      <c r="F1204" s="24" t="s">
        <v>1990</v>
      </c>
      <c r="G1204" s="24" t="s">
        <v>1959</v>
      </c>
      <c r="H1204" s="30">
        <v>0.1</v>
      </c>
      <c r="I1204" s="24">
        <v>100</v>
      </c>
      <c r="J1204" s="24"/>
      <c r="K1204" s="24"/>
      <c r="L1204" s="24"/>
      <c r="M1204" s="24"/>
      <c r="N1204" s="24"/>
      <c r="O1204" s="24"/>
      <c r="P1204" s="24"/>
      <c r="Q1204" s="24"/>
      <c r="R1204" s="15">
        <f t="shared" si="58"/>
        <v>1.45</v>
      </c>
    </row>
    <row r="1205" spans="1:18">
      <c r="A1205" s="24">
        <v>2443</v>
      </c>
      <c r="B1205" s="24" t="s">
        <v>19</v>
      </c>
      <c r="C1205" s="24" t="s">
        <v>23</v>
      </c>
      <c r="D1205" s="24" t="s">
        <v>5840</v>
      </c>
      <c r="E1205" s="24" t="s">
        <v>5841</v>
      </c>
      <c r="F1205" s="24" t="s">
        <v>1991</v>
      </c>
      <c r="G1205" s="24" t="s">
        <v>2031</v>
      </c>
      <c r="H1205" s="30">
        <v>0.2</v>
      </c>
      <c r="I1205" s="24">
        <v>200</v>
      </c>
      <c r="J1205" s="24"/>
      <c r="K1205" s="24"/>
      <c r="L1205" s="24"/>
      <c r="M1205" s="24"/>
      <c r="N1205" s="24"/>
      <c r="O1205" s="24"/>
      <c r="P1205" s="24"/>
      <c r="Q1205" s="24"/>
      <c r="R1205" s="15">
        <f t="shared" si="58"/>
        <v>2.9</v>
      </c>
    </row>
    <row r="1206" spans="1:18">
      <c r="A1206" s="24">
        <v>2444</v>
      </c>
      <c r="B1206" s="24" t="s">
        <v>19</v>
      </c>
      <c r="C1206" s="24" t="s">
        <v>23</v>
      </c>
      <c r="D1206" s="24" t="s">
        <v>5840</v>
      </c>
      <c r="E1206" s="24" t="s">
        <v>5841</v>
      </c>
      <c r="F1206" s="24" t="s">
        <v>1992</v>
      </c>
      <c r="G1206" s="24" t="s">
        <v>2066</v>
      </c>
      <c r="H1206" s="30">
        <v>0.1</v>
      </c>
      <c r="I1206" s="24">
        <v>100</v>
      </c>
      <c r="J1206" s="24"/>
      <c r="K1206" s="24"/>
      <c r="L1206" s="24"/>
      <c r="M1206" s="24"/>
      <c r="N1206" s="24"/>
      <c r="O1206" s="24"/>
      <c r="P1206" s="24"/>
      <c r="Q1206" s="24"/>
      <c r="R1206" s="15">
        <f t="shared" si="58"/>
        <v>1.45</v>
      </c>
    </row>
    <row r="1207" spans="1:18">
      <c r="A1207" s="24">
        <v>2445</v>
      </c>
      <c r="B1207" s="24" t="s">
        <v>19</v>
      </c>
      <c r="C1207" s="24" t="s">
        <v>23</v>
      </c>
      <c r="D1207" s="24" t="s">
        <v>5842</v>
      </c>
      <c r="E1207" s="24" t="s">
        <v>5843</v>
      </c>
      <c r="F1207" s="24" t="s">
        <v>811</v>
      </c>
      <c r="G1207" s="24" t="s">
        <v>831</v>
      </c>
      <c r="H1207" s="30">
        <v>0.4</v>
      </c>
      <c r="I1207" s="24">
        <v>400</v>
      </c>
      <c r="J1207" s="24"/>
      <c r="K1207" s="24"/>
      <c r="L1207" s="24"/>
      <c r="M1207" s="24"/>
      <c r="N1207" s="24"/>
      <c r="O1207" s="24"/>
      <c r="P1207" s="24"/>
      <c r="Q1207" s="24"/>
      <c r="R1207" s="15">
        <f t="shared" si="58"/>
        <v>5.8</v>
      </c>
    </row>
    <row r="1208" spans="1:18">
      <c r="A1208" s="24">
        <v>2446</v>
      </c>
      <c r="B1208" s="24" t="s">
        <v>19</v>
      </c>
      <c r="C1208" s="24" t="s">
        <v>23</v>
      </c>
      <c r="D1208" s="24" t="s">
        <v>5842</v>
      </c>
      <c r="E1208" s="24" t="s">
        <v>5843</v>
      </c>
      <c r="F1208" s="24" t="s">
        <v>1939</v>
      </c>
      <c r="G1208" s="24" t="s">
        <v>834</v>
      </c>
      <c r="H1208" s="30">
        <v>0.4</v>
      </c>
      <c r="I1208" s="24">
        <v>400</v>
      </c>
      <c r="J1208" s="24"/>
      <c r="K1208" s="24"/>
      <c r="L1208" s="24"/>
      <c r="M1208" s="24"/>
      <c r="N1208" s="24"/>
      <c r="O1208" s="24"/>
      <c r="P1208" s="24"/>
      <c r="Q1208" s="24"/>
      <c r="R1208" s="15">
        <f t="shared" si="58"/>
        <v>5.8</v>
      </c>
    </row>
    <row r="1209" spans="1:18">
      <c r="A1209" s="24">
        <v>2447</v>
      </c>
      <c r="B1209" s="24" t="s">
        <v>19</v>
      </c>
      <c r="C1209" s="24" t="s">
        <v>23</v>
      </c>
      <c r="D1209" s="24" t="s">
        <v>5842</v>
      </c>
      <c r="E1209" s="24" t="s">
        <v>5843</v>
      </c>
      <c r="F1209" s="24" t="s">
        <v>1991</v>
      </c>
      <c r="G1209" s="24" t="s">
        <v>2031</v>
      </c>
      <c r="H1209" s="30">
        <v>0.4</v>
      </c>
      <c r="I1209" s="24">
        <v>400</v>
      </c>
      <c r="J1209" s="24"/>
      <c r="K1209" s="24"/>
      <c r="L1209" s="24"/>
      <c r="M1209" s="24"/>
      <c r="N1209" s="24"/>
      <c r="O1209" s="24"/>
      <c r="P1209" s="24"/>
      <c r="Q1209" s="24"/>
      <c r="R1209" s="15">
        <f t="shared" si="58"/>
        <v>5.8</v>
      </c>
    </row>
    <row r="1210" spans="1:18">
      <c r="A1210" s="24">
        <v>2448</v>
      </c>
      <c r="B1210" s="24" t="s">
        <v>19</v>
      </c>
      <c r="C1210" s="24" t="s">
        <v>23</v>
      </c>
      <c r="D1210" s="24" t="s">
        <v>5842</v>
      </c>
      <c r="E1210" s="24" t="s">
        <v>5843</v>
      </c>
      <c r="F1210" s="24" t="s">
        <v>5844</v>
      </c>
      <c r="G1210" s="24" t="s">
        <v>2043</v>
      </c>
      <c r="H1210" s="30">
        <v>0.1</v>
      </c>
      <c r="I1210" s="24">
        <v>100</v>
      </c>
      <c r="J1210" s="24"/>
      <c r="K1210" s="24"/>
      <c r="L1210" s="24"/>
      <c r="M1210" s="24"/>
      <c r="N1210" s="24"/>
      <c r="O1210" s="24"/>
      <c r="P1210" s="24"/>
      <c r="Q1210" s="24"/>
      <c r="R1210" s="15">
        <f t="shared" si="58"/>
        <v>1.45</v>
      </c>
    </row>
    <row r="1211" spans="1:18">
      <c r="A1211" s="24">
        <v>2450</v>
      </c>
      <c r="B1211" s="24" t="s">
        <v>19</v>
      </c>
      <c r="C1211" s="24" t="s">
        <v>23</v>
      </c>
      <c r="D1211" s="24" t="s">
        <v>5845</v>
      </c>
      <c r="E1211" s="24" t="s">
        <v>5710</v>
      </c>
      <c r="F1211" s="24" t="s">
        <v>761</v>
      </c>
      <c r="G1211" s="24" t="s">
        <v>805</v>
      </c>
      <c r="H1211" s="30">
        <v>0.2</v>
      </c>
      <c r="I1211" s="24">
        <v>200</v>
      </c>
      <c r="J1211" s="24"/>
      <c r="K1211" s="24"/>
      <c r="L1211" s="24"/>
      <c r="M1211" s="24"/>
      <c r="N1211" s="24"/>
      <c r="O1211" s="24"/>
      <c r="P1211" s="24">
        <v>3</v>
      </c>
      <c r="Q1211" s="24"/>
      <c r="R1211" s="15">
        <f t="shared" si="58"/>
        <v>3.38</v>
      </c>
    </row>
    <row r="1212" spans="1:18">
      <c r="A1212" s="24">
        <v>2451</v>
      </c>
      <c r="B1212" s="24" t="s">
        <v>19</v>
      </c>
      <c r="C1212" s="24" t="s">
        <v>23</v>
      </c>
      <c r="D1212" s="24" t="s">
        <v>5845</v>
      </c>
      <c r="E1212" s="24" t="s">
        <v>5710</v>
      </c>
      <c r="F1212" s="24" t="s">
        <v>801</v>
      </c>
      <c r="G1212" s="24" t="s">
        <v>811</v>
      </c>
      <c r="H1212" s="30">
        <v>0.9</v>
      </c>
      <c r="I1212" s="24">
        <v>900</v>
      </c>
      <c r="J1212" s="24"/>
      <c r="K1212" s="24"/>
      <c r="L1212" s="24"/>
      <c r="M1212" s="24"/>
      <c r="N1212" s="24"/>
      <c r="O1212" s="24"/>
      <c r="P1212" s="24"/>
      <c r="Q1212" s="24"/>
      <c r="R1212" s="15">
        <f t="shared" si="58"/>
        <v>13.05</v>
      </c>
    </row>
    <row r="1213" spans="1:18">
      <c r="A1213" s="24">
        <v>2452</v>
      </c>
      <c r="B1213" s="24" t="s">
        <v>19</v>
      </c>
      <c r="C1213" s="24" t="s">
        <v>23</v>
      </c>
      <c r="D1213" s="24" t="s">
        <v>5845</v>
      </c>
      <c r="E1213" s="24" t="s">
        <v>5710</v>
      </c>
      <c r="F1213" s="24" t="s">
        <v>752</v>
      </c>
      <c r="G1213" s="24" t="s">
        <v>1926</v>
      </c>
      <c r="H1213" s="30">
        <v>0.1</v>
      </c>
      <c r="I1213" s="24">
        <v>100</v>
      </c>
      <c r="J1213" s="24"/>
      <c r="K1213" s="24"/>
      <c r="L1213" s="24"/>
      <c r="M1213" s="24"/>
      <c r="N1213" s="24"/>
      <c r="O1213" s="24"/>
      <c r="P1213" s="24"/>
      <c r="Q1213" s="24"/>
      <c r="R1213" s="15">
        <f t="shared" si="58"/>
        <v>1.45</v>
      </c>
    </row>
    <row r="1214" spans="1:18">
      <c r="A1214" s="24">
        <v>2453</v>
      </c>
      <c r="B1214" s="24" t="s">
        <v>19</v>
      </c>
      <c r="C1214" s="24" t="s">
        <v>23</v>
      </c>
      <c r="D1214" s="24" t="s">
        <v>5845</v>
      </c>
      <c r="E1214" s="24" t="s">
        <v>5710</v>
      </c>
      <c r="F1214" s="24" t="s">
        <v>1992</v>
      </c>
      <c r="G1214" s="24" t="s">
        <v>1993</v>
      </c>
      <c r="H1214" s="30">
        <v>0.2</v>
      </c>
      <c r="I1214" s="24">
        <v>200</v>
      </c>
      <c r="J1214" s="24"/>
      <c r="K1214" s="24"/>
      <c r="L1214" s="24"/>
      <c r="M1214" s="24"/>
      <c r="N1214" s="24"/>
      <c r="O1214" s="24"/>
      <c r="P1214" s="24"/>
      <c r="Q1214" s="24"/>
      <c r="R1214" s="15">
        <f t="shared" si="58"/>
        <v>2.9</v>
      </c>
    </row>
    <row r="1215" spans="1:18">
      <c r="A1215" s="24">
        <v>2454</v>
      </c>
      <c r="B1215" s="24" t="s">
        <v>19</v>
      </c>
      <c r="C1215" s="24" t="s">
        <v>23</v>
      </c>
      <c r="D1215" s="24" t="s">
        <v>5845</v>
      </c>
      <c r="E1215" s="24" t="s">
        <v>5710</v>
      </c>
      <c r="F1215" s="24" t="s">
        <v>2066</v>
      </c>
      <c r="G1215" s="24" t="s">
        <v>735</v>
      </c>
      <c r="H1215" s="30">
        <v>0.2</v>
      </c>
      <c r="I1215" s="24">
        <v>200</v>
      </c>
      <c r="J1215" s="24"/>
      <c r="K1215" s="24"/>
      <c r="L1215" s="24"/>
      <c r="M1215" s="24"/>
      <c r="N1215" s="24"/>
      <c r="O1215" s="24"/>
      <c r="P1215" s="24"/>
      <c r="Q1215" s="24"/>
      <c r="R1215" s="15">
        <f t="shared" si="58"/>
        <v>2.9</v>
      </c>
    </row>
    <row r="1216" spans="1:18">
      <c r="A1216" s="24">
        <v>2455</v>
      </c>
      <c r="B1216" s="24" t="s">
        <v>19</v>
      </c>
      <c r="C1216" s="24" t="s">
        <v>23</v>
      </c>
      <c r="D1216" s="24" t="s">
        <v>5846</v>
      </c>
      <c r="E1216" s="24" t="s">
        <v>5847</v>
      </c>
      <c r="F1216" s="24" t="s">
        <v>1922</v>
      </c>
      <c r="G1216" s="24" t="s">
        <v>1923</v>
      </c>
      <c r="H1216" s="30">
        <v>0.1</v>
      </c>
      <c r="I1216" s="24">
        <v>100</v>
      </c>
      <c r="J1216" s="24"/>
      <c r="K1216" s="24"/>
      <c r="L1216" s="24"/>
      <c r="M1216" s="24"/>
      <c r="N1216" s="24"/>
      <c r="O1216" s="24"/>
      <c r="P1216" s="24"/>
      <c r="Q1216" s="24"/>
      <c r="R1216" s="15">
        <f t="shared" si="58"/>
        <v>1.45</v>
      </c>
    </row>
    <row r="1217" spans="1:18">
      <c r="A1217" s="24">
        <v>2456</v>
      </c>
      <c r="B1217" s="24" t="s">
        <v>19</v>
      </c>
      <c r="C1217" s="24" t="s">
        <v>23</v>
      </c>
      <c r="D1217" s="24" t="s">
        <v>5846</v>
      </c>
      <c r="E1217" s="24" t="s">
        <v>5847</v>
      </c>
      <c r="F1217" s="24" t="s">
        <v>813</v>
      </c>
      <c r="G1217" s="24" t="s">
        <v>761</v>
      </c>
      <c r="H1217" s="30">
        <v>0.1</v>
      </c>
      <c r="I1217" s="24">
        <v>100</v>
      </c>
      <c r="J1217" s="24"/>
      <c r="K1217" s="24"/>
      <c r="L1217" s="24"/>
      <c r="M1217" s="24"/>
      <c r="N1217" s="24"/>
      <c r="O1217" s="24"/>
      <c r="P1217" s="24"/>
      <c r="Q1217" s="24"/>
      <c r="R1217" s="15">
        <f t="shared" si="58"/>
        <v>1.45</v>
      </c>
    </row>
    <row r="1218" spans="1:18">
      <c r="A1218" s="24">
        <v>2457</v>
      </c>
      <c r="B1218" s="24" t="s">
        <v>19</v>
      </c>
      <c r="C1218" s="24" t="s">
        <v>23</v>
      </c>
      <c r="D1218" s="24" t="s">
        <v>5846</v>
      </c>
      <c r="E1218" s="24" t="s">
        <v>5847</v>
      </c>
      <c r="F1218" s="24" t="s">
        <v>828</v>
      </c>
      <c r="G1218" s="24" t="s">
        <v>805</v>
      </c>
      <c r="H1218" s="30">
        <v>0.1</v>
      </c>
      <c r="I1218" s="24">
        <v>100</v>
      </c>
      <c r="J1218" s="24"/>
      <c r="K1218" s="24"/>
      <c r="L1218" s="24"/>
      <c r="M1218" s="24"/>
      <c r="N1218" s="24"/>
      <c r="O1218" s="24"/>
      <c r="P1218" s="24"/>
      <c r="Q1218" s="24"/>
      <c r="R1218" s="15">
        <f t="shared" si="58"/>
        <v>1.45</v>
      </c>
    </row>
    <row r="1219" spans="1:18">
      <c r="A1219" s="24">
        <v>2458</v>
      </c>
      <c r="B1219" s="24" t="s">
        <v>19</v>
      </c>
      <c r="C1219" s="24" t="s">
        <v>23</v>
      </c>
      <c r="D1219" s="24" t="s">
        <v>5846</v>
      </c>
      <c r="E1219" s="24" t="s">
        <v>5847</v>
      </c>
      <c r="F1219" s="24" t="s">
        <v>800</v>
      </c>
      <c r="G1219" s="24" t="s">
        <v>801</v>
      </c>
      <c r="H1219" s="30">
        <v>0.1</v>
      </c>
      <c r="I1219" s="24">
        <v>100</v>
      </c>
      <c r="J1219" s="24"/>
      <c r="K1219" s="24"/>
      <c r="L1219" s="24"/>
      <c r="M1219" s="24"/>
      <c r="N1219" s="24"/>
      <c r="O1219" s="24"/>
      <c r="P1219" s="24"/>
      <c r="Q1219" s="24"/>
      <c r="R1219" s="15">
        <f t="shared" si="58"/>
        <v>1.45</v>
      </c>
    </row>
    <row r="1220" spans="1:18">
      <c r="A1220" s="24">
        <v>2459</v>
      </c>
      <c r="B1220" s="24" t="s">
        <v>19</v>
      </c>
      <c r="C1220" s="24" t="s">
        <v>23</v>
      </c>
      <c r="D1220" s="24" t="s">
        <v>5846</v>
      </c>
      <c r="E1220" s="24" t="s">
        <v>5847</v>
      </c>
      <c r="F1220" s="24" t="s">
        <v>1925</v>
      </c>
      <c r="G1220" s="24" t="s">
        <v>749</v>
      </c>
      <c r="H1220" s="30">
        <v>0.1</v>
      </c>
      <c r="I1220" s="24">
        <v>100</v>
      </c>
      <c r="J1220" s="24"/>
      <c r="K1220" s="24"/>
      <c r="L1220" s="24"/>
      <c r="M1220" s="24"/>
      <c r="N1220" s="24"/>
      <c r="O1220" s="24"/>
      <c r="P1220" s="24"/>
      <c r="Q1220" s="24"/>
      <c r="R1220" s="15">
        <f t="shared" si="58"/>
        <v>1.45</v>
      </c>
    </row>
    <row r="1221" spans="1:18">
      <c r="A1221" s="24">
        <v>2461</v>
      </c>
      <c r="B1221" s="24" t="s">
        <v>19</v>
      </c>
      <c r="C1221" s="24" t="s">
        <v>23</v>
      </c>
      <c r="D1221" s="24" t="s">
        <v>5840</v>
      </c>
      <c r="E1221" s="24" t="s">
        <v>5841</v>
      </c>
      <c r="F1221" s="24" t="s">
        <v>805</v>
      </c>
      <c r="G1221" s="24" t="s">
        <v>766</v>
      </c>
      <c r="H1221" s="30">
        <v>0.3</v>
      </c>
      <c r="I1221" s="24">
        <v>300</v>
      </c>
      <c r="J1221" s="24"/>
      <c r="K1221" s="24"/>
      <c r="L1221" s="24"/>
      <c r="M1221" s="24"/>
      <c r="N1221" s="24"/>
      <c r="O1221" s="24"/>
      <c r="P1221" s="24">
        <v>1</v>
      </c>
      <c r="Q1221" s="24"/>
      <c r="R1221" s="15">
        <f t="shared" si="58"/>
        <v>4.51</v>
      </c>
    </row>
    <row r="1222" spans="1:18">
      <c r="A1222" s="24">
        <v>2462</v>
      </c>
      <c r="B1222" s="24" t="s">
        <v>19</v>
      </c>
      <c r="C1222" s="24" t="s">
        <v>23</v>
      </c>
      <c r="D1222" s="24" t="s">
        <v>5840</v>
      </c>
      <c r="E1222" s="24" t="s">
        <v>5841</v>
      </c>
      <c r="F1222" s="24" t="s">
        <v>748</v>
      </c>
      <c r="G1222" s="24" t="s">
        <v>749</v>
      </c>
      <c r="H1222" s="30">
        <v>0.2</v>
      </c>
      <c r="I1222" s="24">
        <v>200</v>
      </c>
      <c r="J1222" s="24"/>
      <c r="K1222" s="24"/>
      <c r="L1222" s="24"/>
      <c r="M1222" s="24"/>
      <c r="N1222" s="24"/>
      <c r="O1222" s="24"/>
      <c r="P1222" s="24"/>
      <c r="Q1222" s="24"/>
      <c r="R1222" s="15">
        <f t="shared" ref="R1222" si="59">J1222*0.4461+K1222*0.1485+L1222*0.15*0.004+I1222*0.0145+M1222*0.145+N1222*0.015+O1222*0.01+P1222*0.16+Q1222*0.2</f>
        <v>2.9</v>
      </c>
    </row>
    <row r="1223" spans="1:18">
      <c r="A1223" s="24">
        <v>2463</v>
      </c>
      <c r="B1223" s="24" t="s">
        <v>19</v>
      </c>
      <c r="C1223" s="24" t="s">
        <v>23</v>
      </c>
      <c r="D1223" s="24" t="s">
        <v>5840</v>
      </c>
      <c r="E1223" s="24" t="s">
        <v>5841</v>
      </c>
      <c r="F1223" s="24" t="s">
        <v>2007</v>
      </c>
      <c r="G1223" s="24" t="s">
        <v>1928</v>
      </c>
      <c r="H1223" s="30">
        <v>0.1</v>
      </c>
      <c r="I1223" s="24">
        <v>100</v>
      </c>
      <c r="J1223" s="24"/>
      <c r="K1223" s="24"/>
      <c r="L1223" s="24"/>
      <c r="M1223" s="24"/>
      <c r="N1223" s="24"/>
      <c r="O1223" s="24"/>
      <c r="P1223" s="24"/>
      <c r="Q1223" s="24"/>
      <c r="R1223" s="15">
        <f t="shared" ref="R1223:R1254" si="60">J1223*0.4461+K1223*0.1485+L1223*0.15*0.004+I1223*0.0145+M1223*0.145+N1223*0.015+O1223*0.01+P1223*0.16+Q1223*0.2</f>
        <v>1.45</v>
      </c>
    </row>
    <row r="1224" spans="1:18">
      <c r="A1224" s="24">
        <v>2464</v>
      </c>
      <c r="B1224" s="24" t="s">
        <v>19</v>
      </c>
      <c r="C1224" s="24" t="s">
        <v>23</v>
      </c>
      <c r="D1224" s="24" t="s">
        <v>5840</v>
      </c>
      <c r="E1224" s="24" t="s">
        <v>5841</v>
      </c>
      <c r="F1224" s="24" t="s">
        <v>1929</v>
      </c>
      <c r="G1224" s="24" t="s">
        <v>2001</v>
      </c>
      <c r="H1224" s="30">
        <v>0.1</v>
      </c>
      <c r="I1224" s="24">
        <v>100</v>
      </c>
      <c r="J1224" s="24"/>
      <c r="K1224" s="24"/>
      <c r="L1224" s="24"/>
      <c r="M1224" s="24"/>
      <c r="N1224" s="24"/>
      <c r="O1224" s="24"/>
      <c r="P1224" s="24"/>
      <c r="Q1224" s="24"/>
      <c r="R1224" s="15">
        <f t="shared" si="60"/>
        <v>1.45</v>
      </c>
    </row>
    <row r="1225" spans="1:18">
      <c r="A1225" s="24">
        <v>2466</v>
      </c>
      <c r="B1225" s="24" t="s">
        <v>19</v>
      </c>
      <c r="C1225" s="24" t="s">
        <v>23</v>
      </c>
      <c r="D1225" s="24" t="s">
        <v>5840</v>
      </c>
      <c r="E1225" s="24" t="s">
        <v>5841</v>
      </c>
      <c r="F1225" s="24" t="s">
        <v>1922</v>
      </c>
      <c r="G1225" s="24" t="s">
        <v>1926</v>
      </c>
      <c r="H1225" s="30">
        <v>2.1</v>
      </c>
      <c r="I1225" s="24">
        <v>2100</v>
      </c>
      <c r="J1225" s="24"/>
      <c r="K1225" s="24"/>
      <c r="L1225" s="24"/>
      <c r="M1225" s="24"/>
      <c r="N1225" s="24"/>
      <c r="O1225" s="24"/>
      <c r="P1225" s="24"/>
      <c r="Q1225" s="24"/>
      <c r="R1225" s="15">
        <f t="shared" si="60"/>
        <v>30.45</v>
      </c>
    </row>
    <row r="1226" spans="1:18">
      <c r="A1226" s="24">
        <v>2467</v>
      </c>
      <c r="B1226" s="24" t="s">
        <v>19</v>
      </c>
      <c r="C1226" s="24" t="s">
        <v>23</v>
      </c>
      <c r="D1226" s="24" t="s">
        <v>5840</v>
      </c>
      <c r="E1226" s="24" t="s">
        <v>5841</v>
      </c>
      <c r="F1226" s="24" t="s">
        <v>1922</v>
      </c>
      <c r="G1226" s="24" t="s">
        <v>813</v>
      </c>
      <c r="H1226" s="30">
        <v>0.2</v>
      </c>
      <c r="I1226" s="24">
        <v>200</v>
      </c>
      <c r="J1226" s="24"/>
      <c r="K1226" s="24"/>
      <c r="L1226" s="24"/>
      <c r="M1226" s="24"/>
      <c r="N1226" s="24"/>
      <c r="O1226" s="24"/>
      <c r="P1226" s="24"/>
      <c r="Q1226" s="24"/>
      <c r="R1226" s="15">
        <f t="shared" si="60"/>
        <v>2.9</v>
      </c>
    </row>
    <row r="1227" spans="1:18">
      <c r="A1227" s="24">
        <v>2471</v>
      </c>
      <c r="B1227" s="24" t="s">
        <v>19</v>
      </c>
      <c r="C1227" s="24" t="s">
        <v>23</v>
      </c>
      <c r="D1227" s="24" t="s">
        <v>5848</v>
      </c>
      <c r="E1227" s="24" t="s">
        <v>5560</v>
      </c>
      <c r="F1227" s="24" t="s">
        <v>1924</v>
      </c>
      <c r="G1227" s="24" t="s">
        <v>748</v>
      </c>
      <c r="H1227" s="30">
        <v>0.1</v>
      </c>
      <c r="I1227" s="24">
        <v>100</v>
      </c>
      <c r="J1227" s="24"/>
      <c r="K1227" s="24"/>
      <c r="L1227" s="24"/>
      <c r="M1227" s="24"/>
      <c r="N1227" s="24"/>
      <c r="O1227" s="24"/>
      <c r="P1227" s="24">
        <v>1</v>
      </c>
      <c r="Q1227" s="24"/>
      <c r="R1227" s="15">
        <f t="shared" si="60"/>
        <v>1.61</v>
      </c>
    </row>
    <row r="1228" spans="1:18">
      <c r="A1228" s="24">
        <v>2472</v>
      </c>
      <c r="B1228" s="24" t="s">
        <v>19</v>
      </c>
      <c r="C1228" s="24" t="s">
        <v>23</v>
      </c>
      <c r="D1228" s="24" t="s">
        <v>5849</v>
      </c>
      <c r="E1228" s="24" t="s">
        <v>5850</v>
      </c>
      <c r="F1228" s="24" t="s">
        <v>1922</v>
      </c>
      <c r="G1228" s="24" t="s">
        <v>766</v>
      </c>
      <c r="H1228" s="30">
        <v>0.1</v>
      </c>
      <c r="I1228" s="24">
        <v>100</v>
      </c>
      <c r="J1228" s="24"/>
      <c r="K1228" s="24"/>
      <c r="L1228" s="24"/>
      <c r="M1228" s="24"/>
      <c r="N1228" s="24"/>
      <c r="O1228" s="24"/>
      <c r="P1228" s="24">
        <v>2</v>
      </c>
      <c r="Q1228" s="24"/>
      <c r="R1228" s="15">
        <f t="shared" si="60"/>
        <v>1.77</v>
      </c>
    </row>
    <row r="1229" spans="1:18">
      <c r="A1229" s="24">
        <v>2473</v>
      </c>
      <c r="B1229" s="24" t="s">
        <v>19</v>
      </c>
      <c r="C1229" s="24" t="s">
        <v>23</v>
      </c>
      <c r="D1229" s="24" t="s">
        <v>5849</v>
      </c>
      <c r="E1229" s="24" t="s">
        <v>5850</v>
      </c>
      <c r="F1229" s="24" t="s">
        <v>828</v>
      </c>
      <c r="G1229" s="24" t="s">
        <v>766</v>
      </c>
      <c r="H1229" s="30">
        <v>0.4</v>
      </c>
      <c r="I1229" s="24">
        <v>400</v>
      </c>
      <c r="J1229" s="24"/>
      <c r="K1229" s="24"/>
      <c r="L1229" s="24"/>
      <c r="M1229" s="24"/>
      <c r="N1229" s="24"/>
      <c r="O1229" s="24"/>
      <c r="P1229" s="24"/>
      <c r="Q1229" s="24"/>
      <c r="R1229" s="15">
        <f t="shared" si="60"/>
        <v>5.8</v>
      </c>
    </row>
    <row r="1230" spans="1:18">
      <c r="A1230" s="24">
        <v>2477</v>
      </c>
      <c r="B1230" s="24" t="s">
        <v>19</v>
      </c>
      <c r="C1230" s="24" t="s">
        <v>23</v>
      </c>
      <c r="D1230" s="24" t="s">
        <v>5851</v>
      </c>
      <c r="E1230" s="24" t="s">
        <v>5852</v>
      </c>
      <c r="F1230" s="24" t="s">
        <v>1922</v>
      </c>
      <c r="G1230" s="24" t="s">
        <v>801</v>
      </c>
      <c r="H1230" s="30">
        <v>1</v>
      </c>
      <c r="I1230" s="24"/>
      <c r="J1230" s="24"/>
      <c r="K1230" s="24"/>
      <c r="L1230" s="24"/>
      <c r="M1230" s="24"/>
      <c r="N1230" s="24"/>
      <c r="O1230" s="24"/>
      <c r="P1230" s="24">
        <v>1</v>
      </c>
      <c r="Q1230" s="24"/>
      <c r="R1230" s="15">
        <f t="shared" si="60"/>
        <v>0.16</v>
      </c>
    </row>
    <row r="1231" spans="1:18">
      <c r="A1231" s="24">
        <v>2479</v>
      </c>
      <c r="B1231" s="24" t="s">
        <v>19</v>
      </c>
      <c r="C1231" s="24" t="s">
        <v>23</v>
      </c>
      <c r="D1231" s="24" t="s">
        <v>5853</v>
      </c>
      <c r="E1231" s="24" t="s">
        <v>5854</v>
      </c>
      <c r="F1231" s="24" t="s">
        <v>828</v>
      </c>
      <c r="G1231" s="24" t="s">
        <v>805</v>
      </c>
      <c r="H1231" s="30">
        <v>0.1</v>
      </c>
      <c r="I1231" s="24">
        <v>100</v>
      </c>
      <c r="J1231" s="24"/>
      <c r="K1231" s="24"/>
      <c r="L1231" s="24"/>
      <c r="M1231" s="24"/>
      <c r="N1231" s="24"/>
      <c r="O1231" s="24"/>
      <c r="P1231" s="24"/>
      <c r="Q1231" s="24"/>
      <c r="R1231" s="15">
        <f t="shared" si="60"/>
        <v>1.45</v>
      </c>
    </row>
    <row r="1232" spans="1:18">
      <c r="A1232" s="24">
        <v>2480</v>
      </c>
      <c r="B1232" s="24" t="s">
        <v>19</v>
      </c>
      <c r="C1232" s="24" t="s">
        <v>23</v>
      </c>
      <c r="D1232" s="24" t="s">
        <v>5853</v>
      </c>
      <c r="E1232" s="24" t="s">
        <v>5854</v>
      </c>
      <c r="F1232" s="24" t="s">
        <v>800</v>
      </c>
      <c r="G1232" s="24" t="s">
        <v>801</v>
      </c>
      <c r="H1232" s="30">
        <v>0.1</v>
      </c>
      <c r="I1232" s="24">
        <v>100</v>
      </c>
      <c r="J1232" s="24"/>
      <c r="K1232" s="24"/>
      <c r="L1232" s="24"/>
      <c r="M1232" s="24"/>
      <c r="N1232" s="24"/>
      <c r="O1232" s="24"/>
      <c r="P1232" s="24"/>
      <c r="Q1232" s="24"/>
      <c r="R1232" s="15">
        <f t="shared" si="60"/>
        <v>1.45</v>
      </c>
    </row>
    <row r="1233" spans="1:18">
      <c r="A1233" s="24">
        <v>2481</v>
      </c>
      <c r="B1233" s="24" t="s">
        <v>19</v>
      </c>
      <c r="C1233" s="24" t="s">
        <v>23</v>
      </c>
      <c r="D1233" s="24" t="s">
        <v>5853</v>
      </c>
      <c r="E1233" s="24" t="s">
        <v>5854</v>
      </c>
      <c r="F1233" s="24" t="s">
        <v>803</v>
      </c>
      <c r="G1233" s="24" t="s">
        <v>1924</v>
      </c>
      <c r="H1233" s="30">
        <v>0.1</v>
      </c>
      <c r="I1233" s="24">
        <v>100</v>
      </c>
      <c r="J1233" s="24"/>
      <c r="K1233" s="24"/>
      <c r="L1233" s="24"/>
      <c r="M1233" s="24"/>
      <c r="N1233" s="24"/>
      <c r="O1233" s="24"/>
      <c r="P1233" s="24"/>
      <c r="Q1233" s="24"/>
      <c r="R1233" s="15">
        <f t="shared" si="60"/>
        <v>1.45</v>
      </c>
    </row>
    <row r="1234" spans="1:18">
      <c r="A1234" s="24">
        <v>2485</v>
      </c>
      <c r="B1234" s="24" t="s">
        <v>19</v>
      </c>
      <c r="C1234" s="24" t="s">
        <v>23</v>
      </c>
      <c r="D1234" s="24" t="s">
        <v>5855</v>
      </c>
      <c r="E1234" s="24" t="s">
        <v>5856</v>
      </c>
      <c r="F1234" s="24" t="s">
        <v>766</v>
      </c>
      <c r="G1234" s="24" t="s">
        <v>803</v>
      </c>
      <c r="H1234" s="30">
        <v>0.3</v>
      </c>
      <c r="I1234" s="24">
        <v>300</v>
      </c>
      <c r="J1234" s="24"/>
      <c r="K1234" s="24"/>
      <c r="L1234" s="24"/>
      <c r="M1234" s="24"/>
      <c r="N1234" s="24"/>
      <c r="O1234" s="24"/>
      <c r="P1234" s="24"/>
      <c r="Q1234" s="24"/>
      <c r="R1234" s="15">
        <f t="shared" si="60"/>
        <v>4.35</v>
      </c>
    </row>
    <row r="1235" spans="1:18">
      <c r="A1235" s="24">
        <v>2486</v>
      </c>
      <c r="B1235" s="24" t="s">
        <v>19</v>
      </c>
      <c r="C1235" s="24" t="s">
        <v>23</v>
      </c>
      <c r="D1235" s="24" t="s">
        <v>5855</v>
      </c>
      <c r="E1235" s="24" t="s">
        <v>5856</v>
      </c>
      <c r="F1235" s="24" t="s">
        <v>752</v>
      </c>
      <c r="G1235" s="24" t="s">
        <v>1926</v>
      </c>
      <c r="H1235" s="30">
        <v>0.1</v>
      </c>
      <c r="I1235" s="24">
        <v>100</v>
      </c>
      <c r="J1235" s="24"/>
      <c r="K1235" s="24"/>
      <c r="L1235" s="24"/>
      <c r="M1235" s="24"/>
      <c r="N1235" s="24"/>
      <c r="O1235" s="24"/>
      <c r="P1235" s="24"/>
      <c r="Q1235" s="24"/>
      <c r="R1235" s="15">
        <f t="shared" si="60"/>
        <v>1.45</v>
      </c>
    </row>
    <row r="1236" spans="1:18">
      <c r="A1236" s="24">
        <v>2487</v>
      </c>
      <c r="B1236" s="24" t="s">
        <v>19</v>
      </c>
      <c r="C1236" s="24" t="s">
        <v>23</v>
      </c>
      <c r="D1236" s="24" t="s">
        <v>5855</v>
      </c>
      <c r="E1236" s="24" t="s">
        <v>5856</v>
      </c>
      <c r="F1236" s="24" t="s">
        <v>752</v>
      </c>
      <c r="G1236" s="24" t="s">
        <v>1926</v>
      </c>
      <c r="H1236" s="30">
        <v>0.1</v>
      </c>
      <c r="I1236" s="24">
        <v>100</v>
      </c>
      <c r="J1236" s="24"/>
      <c r="K1236" s="24"/>
      <c r="L1236" s="24"/>
      <c r="M1236" s="24"/>
      <c r="N1236" s="24"/>
      <c r="O1236" s="24"/>
      <c r="P1236" s="24"/>
      <c r="Q1236" s="24"/>
      <c r="R1236" s="15">
        <f t="shared" si="60"/>
        <v>1.45</v>
      </c>
    </row>
    <row r="1237" spans="1:18">
      <c r="A1237" s="24">
        <v>2488</v>
      </c>
      <c r="B1237" s="24" t="s">
        <v>19</v>
      </c>
      <c r="C1237" s="24" t="s">
        <v>23</v>
      </c>
      <c r="D1237" s="24" t="s">
        <v>5857</v>
      </c>
      <c r="E1237" s="24" t="s">
        <v>5858</v>
      </c>
      <c r="F1237" s="24" t="s">
        <v>1923</v>
      </c>
      <c r="G1237" s="24" t="s">
        <v>828</v>
      </c>
      <c r="H1237" s="30">
        <v>0.3</v>
      </c>
      <c r="I1237" s="24">
        <v>300</v>
      </c>
      <c r="J1237" s="24"/>
      <c r="K1237" s="24"/>
      <c r="L1237" s="24"/>
      <c r="M1237" s="24"/>
      <c r="N1237" s="24"/>
      <c r="O1237" s="24"/>
      <c r="P1237" s="24"/>
      <c r="Q1237" s="24"/>
      <c r="R1237" s="15">
        <f t="shared" si="60"/>
        <v>4.35</v>
      </c>
    </row>
    <row r="1238" spans="1:18">
      <c r="A1238" s="24">
        <v>2490</v>
      </c>
      <c r="B1238" s="24" t="s">
        <v>19</v>
      </c>
      <c r="C1238" s="24" t="s">
        <v>23</v>
      </c>
      <c r="D1238" s="24" t="s">
        <v>5859</v>
      </c>
      <c r="E1238" s="24" t="s">
        <v>5860</v>
      </c>
      <c r="F1238" s="24" t="s">
        <v>1939</v>
      </c>
      <c r="G1238" s="24" t="s">
        <v>2030</v>
      </c>
      <c r="H1238" s="30">
        <v>0.1</v>
      </c>
      <c r="I1238" s="24">
        <v>100</v>
      </c>
      <c r="J1238" s="24"/>
      <c r="K1238" s="24"/>
      <c r="L1238" s="24"/>
      <c r="M1238" s="24"/>
      <c r="N1238" s="24"/>
      <c r="O1238" s="24"/>
      <c r="P1238" s="24">
        <v>2</v>
      </c>
      <c r="Q1238" s="24"/>
      <c r="R1238" s="15">
        <f t="shared" si="60"/>
        <v>1.77</v>
      </c>
    </row>
    <row r="1239" spans="1:18">
      <c r="A1239" s="24">
        <v>2491</v>
      </c>
      <c r="B1239" s="24" t="s">
        <v>19</v>
      </c>
      <c r="C1239" s="24" t="s">
        <v>23</v>
      </c>
      <c r="D1239" s="24" t="s">
        <v>5859</v>
      </c>
      <c r="E1239" s="24" t="s">
        <v>5860</v>
      </c>
      <c r="F1239" s="24" t="s">
        <v>1990</v>
      </c>
      <c r="G1239" s="24" t="s">
        <v>1959</v>
      </c>
      <c r="H1239" s="30">
        <v>0.1</v>
      </c>
      <c r="I1239" s="24">
        <v>100</v>
      </c>
      <c r="J1239" s="24"/>
      <c r="K1239" s="24"/>
      <c r="L1239" s="24"/>
      <c r="M1239" s="24"/>
      <c r="N1239" s="24"/>
      <c r="O1239" s="24"/>
      <c r="P1239" s="24"/>
      <c r="Q1239" s="24"/>
      <c r="R1239" s="15">
        <f t="shared" si="60"/>
        <v>1.45</v>
      </c>
    </row>
    <row r="1240" spans="1:18">
      <c r="A1240" s="24">
        <v>2492</v>
      </c>
      <c r="B1240" s="24" t="s">
        <v>19</v>
      </c>
      <c r="C1240" s="24" t="s">
        <v>23</v>
      </c>
      <c r="D1240" s="24" t="s">
        <v>5859</v>
      </c>
      <c r="E1240" s="24" t="s">
        <v>5860</v>
      </c>
      <c r="F1240" s="24" t="s">
        <v>1939</v>
      </c>
      <c r="G1240" s="24" t="s">
        <v>5861</v>
      </c>
      <c r="H1240" s="30">
        <v>0.2</v>
      </c>
      <c r="I1240" s="24">
        <v>200</v>
      </c>
      <c r="J1240" s="24"/>
      <c r="K1240" s="24"/>
      <c r="L1240" s="24"/>
      <c r="M1240" s="24"/>
      <c r="N1240" s="24"/>
      <c r="O1240" s="24"/>
      <c r="P1240" s="24"/>
      <c r="Q1240" s="24"/>
      <c r="R1240" s="15">
        <f t="shared" si="60"/>
        <v>2.9</v>
      </c>
    </row>
    <row r="1241" spans="1:18">
      <c r="A1241" s="24">
        <v>2493</v>
      </c>
      <c r="B1241" s="24" t="s">
        <v>19</v>
      </c>
      <c r="C1241" s="24" t="s">
        <v>23</v>
      </c>
      <c r="D1241" s="24" t="s">
        <v>5859</v>
      </c>
      <c r="E1241" s="24" t="s">
        <v>5860</v>
      </c>
      <c r="F1241" s="24" t="s">
        <v>2043</v>
      </c>
      <c r="G1241" s="24" t="s">
        <v>1993</v>
      </c>
      <c r="H1241" s="30">
        <v>0.3</v>
      </c>
      <c r="I1241" s="24">
        <v>300</v>
      </c>
      <c r="J1241" s="24"/>
      <c r="K1241" s="24"/>
      <c r="L1241" s="24"/>
      <c r="M1241" s="24"/>
      <c r="N1241" s="24"/>
      <c r="O1241" s="24"/>
      <c r="P1241" s="24"/>
      <c r="Q1241" s="24"/>
      <c r="R1241" s="15">
        <f t="shared" si="60"/>
        <v>4.35</v>
      </c>
    </row>
    <row r="1242" spans="1:18">
      <c r="A1242" s="24">
        <v>2494</v>
      </c>
      <c r="B1242" s="24" t="s">
        <v>19</v>
      </c>
      <c r="C1242" s="24" t="s">
        <v>23</v>
      </c>
      <c r="D1242" s="24" t="s">
        <v>5859</v>
      </c>
      <c r="E1242" s="24" t="s">
        <v>5860</v>
      </c>
      <c r="F1242" s="24" t="s">
        <v>735</v>
      </c>
      <c r="G1242" s="24" t="s">
        <v>2076</v>
      </c>
      <c r="H1242" s="30">
        <v>0.2</v>
      </c>
      <c r="I1242" s="24">
        <v>200</v>
      </c>
      <c r="J1242" s="24"/>
      <c r="K1242" s="24"/>
      <c r="L1242" s="24"/>
      <c r="M1242" s="24"/>
      <c r="N1242" s="24"/>
      <c r="O1242" s="24"/>
      <c r="P1242" s="24"/>
      <c r="Q1242" s="24"/>
      <c r="R1242" s="15">
        <f t="shared" si="60"/>
        <v>2.9</v>
      </c>
    </row>
    <row r="1243" spans="1:18">
      <c r="A1243" s="24">
        <v>2495</v>
      </c>
      <c r="B1243" s="24" t="s">
        <v>19</v>
      </c>
      <c r="C1243" s="24" t="s">
        <v>23</v>
      </c>
      <c r="D1243" s="24" t="s">
        <v>5859</v>
      </c>
      <c r="E1243" s="24" t="s">
        <v>5860</v>
      </c>
      <c r="F1243" s="24" t="s">
        <v>2067</v>
      </c>
      <c r="G1243" s="24" t="s">
        <v>733</v>
      </c>
      <c r="H1243" s="30">
        <v>0.1</v>
      </c>
      <c r="I1243" s="24">
        <v>100</v>
      </c>
      <c r="J1243" s="24"/>
      <c r="K1243" s="24"/>
      <c r="L1243" s="24"/>
      <c r="M1243" s="24"/>
      <c r="N1243" s="24"/>
      <c r="O1243" s="24"/>
      <c r="P1243" s="24"/>
      <c r="Q1243" s="24"/>
      <c r="R1243" s="15">
        <f t="shared" si="60"/>
        <v>1.45</v>
      </c>
    </row>
    <row r="1244" spans="1:18">
      <c r="A1244" s="24">
        <v>2496</v>
      </c>
      <c r="B1244" s="24" t="s">
        <v>19</v>
      </c>
      <c r="C1244" s="24" t="s">
        <v>23</v>
      </c>
      <c r="D1244" s="24" t="s">
        <v>5859</v>
      </c>
      <c r="E1244" s="24" t="s">
        <v>5860</v>
      </c>
      <c r="F1244" s="24" t="s">
        <v>2077</v>
      </c>
      <c r="G1244" s="24" t="s">
        <v>2044</v>
      </c>
      <c r="H1244" s="30">
        <v>0.3</v>
      </c>
      <c r="I1244" s="24">
        <v>300</v>
      </c>
      <c r="J1244" s="24"/>
      <c r="K1244" s="24"/>
      <c r="L1244" s="24"/>
      <c r="M1244" s="24"/>
      <c r="N1244" s="24"/>
      <c r="O1244" s="24"/>
      <c r="P1244" s="24"/>
      <c r="Q1244" s="24"/>
      <c r="R1244" s="15">
        <f t="shared" si="60"/>
        <v>4.35</v>
      </c>
    </row>
    <row r="1245" spans="1:18">
      <c r="A1245" s="24">
        <v>2498</v>
      </c>
      <c r="B1245" s="24" t="s">
        <v>19</v>
      </c>
      <c r="C1245" s="24" t="s">
        <v>23</v>
      </c>
      <c r="D1245" s="24" t="s">
        <v>5862</v>
      </c>
      <c r="E1245" s="24" t="s">
        <v>5863</v>
      </c>
      <c r="F1245" s="24" t="s">
        <v>1925</v>
      </c>
      <c r="G1245" s="24" t="s">
        <v>749</v>
      </c>
      <c r="H1245" s="30">
        <v>0.1</v>
      </c>
      <c r="I1245" s="24">
        <v>100</v>
      </c>
      <c r="J1245" s="24"/>
      <c r="K1245" s="24"/>
      <c r="L1245" s="24"/>
      <c r="M1245" s="24"/>
      <c r="N1245" s="24"/>
      <c r="O1245" s="24"/>
      <c r="P1245" s="24">
        <v>2</v>
      </c>
      <c r="Q1245" s="24"/>
      <c r="R1245" s="15">
        <f t="shared" si="60"/>
        <v>1.77</v>
      </c>
    </row>
    <row r="1246" spans="1:18">
      <c r="A1246" s="24">
        <v>2500</v>
      </c>
      <c r="B1246" s="24" t="s">
        <v>19</v>
      </c>
      <c r="C1246" s="24" t="s">
        <v>23</v>
      </c>
      <c r="D1246" s="24" t="s">
        <v>5864</v>
      </c>
      <c r="E1246" s="24" t="s">
        <v>5865</v>
      </c>
      <c r="F1246" s="24" t="s">
        <v>1922</v>
      </c>
      <c r="G1246" s="24" t="s">
        <v>801</v>
      </c>
      <c r="H1246" s="30">
        <v>1</v>
      </c>
      <c r="I1246" s="24"/>
      <c r="J1246" s="24"/>
      <c r="K1246" s="24"/>
      <c r="L1246" s="24"/>
      <c r="M1246" s="24"/>
      <c r="N1246" s="24"/>
      <c r="O1246" s="24"/>
      <c r="P1246" s="24">
        <v>2</v>
      </c>
      <c r="Q1246" s="24"/>
      <c r="R1246" s="15">
        <f t="shared" si="60"/>
        <v>0.32</v>
      </c>
    </row>
    <row r="1247" spans="1:18">
      <c r="A1247" s="24">
        <v>2502</v>
      </c>
      <c r="B1247" s="24" t="s">
        <v>19</v>
      </c>
      <c r="C1247" s="24" t="s">
        <v>23</v>
      </c>
      <c r="D1247" s="24" t="s">
        <v>5866</v>
      </c>
      <c r="E1247" s="24" t="s">
        <v>5867</v>
      </c>
      <c r="F1247" s="24" t="s">
        <v>1922</v>
      </c>
      <c r="G1247" s="24" t="s">
        <v>1923</v>
      </c>
      <c r="H1247" s="30">
        <v>0.1</v>
      </c>
      <c r="I1247" s="24">
        <v>100</v>
      </c>
      <c r="J1247" s="24"/>
      <c r="K1247" s="24">
        <v>2</v>
      </c>
      <c r="L1247" s="24"/>
      <c r="M1247" s="24"/>
      <c r="N1247" s="24"/>
      <c r="O1247" s="24"/>
      <c r="P1247" s="24"/>
      <c r="Q1247" s="24"/>
      <c r="R1247" s="15">
        <f t="shared" si="60"/>
        <v>1.747</v>
      </c>
    </row>
    <row r="1248" spans="1:18">
      <c r="A1248" s="24">
        <v>2503</v>
      </c>
      <c r="B1248" s="24" t="s">
        <v>19</v>
      </c>
      <c r="C1248" s="24" t="s">
        <v>23</v>
      </c>
      <c r="D1248" s="24" t="s">
        <v>5868</v>
      </c>
      <c r="E1248" s="24" t="s">
        <v>5869</v>
      </c>
      <c r="F1248" s="24" t="s">
        <v>5870</v>
      </c>
      <c r="G1248" s="24" t="s">
        <v>1923</v>
      </c>
      <c r="H1248" s="30">
        <v>0.1</v>
      </c>
      <c r="I1248" s="24">
        <v>100</v>
      </c>
      <c r="J1248" s="24"/>
      <c r="K1248" s="24">
        <v>3</v>
      </c>
      <c r="L1248" s="24"/>
      <c r="M1248" s="24"/>
      <c r="N1248" s="24"/>
      <c r="O1248" s="24"/>
      <c r="P1248" s="24"/>
      <c r="Q1248" s="24"/>
      <c r="R1248" s="15">
        <f t="shared" si="60"/>
        <v>1.8955</v>
      </c>
    </row>
    <row r="1249" spans="1:18">
      <c r="A1249" s="24">
        <v>2504</v>
      </c>
      <c r="B1249" s="24" t="s">
        <v>19</v>
      </c>
      <c r="C1249" s="24" t="s">
        <v>23</v>
      </c>
      <c r="D1249" s="24" t="s">
        <v>5868</v>
      </c>
      <c r="E1249" s="24" t="s">
        <v>5869</v>
      </c>
      <c r="F1249" s="24" t="s">
        <v>761</v>
      </c>
      <c r="G1249" s="24" t="s">
        <v>828</v>
      </c>
      <c r="H1249" s="30">
        <v>0.2</v>
      </c>
      <c r="I1249" s="24">
        <v>200</v>
      </c>
      <c r="J1249" s="24"/>
      <c r="K1249" s="24">
        <v>3</v>
      </c>
      <c r="L1249" s="24"/>
      <c r="M1249" s="24"/>
      <c r="N1249" s="24"/>
      <c r="O1249" s="24"/>
      <c r="P1249" s="24"/>
      <c r="Q1249" s="24"/>
      <c r="R1249" s="15">
        <f t="shared" si="60"/>
        <v>3.3455</v>
      </c>
    </row>
    <row r="1250" spans="1:18">
      <c r="A1250" s="24">
        <v>2505</v>
      </c>
      <c r="B1250" s="24" t="s">
        <v>19</v>
      </c>
      <c r="C1250" s="24" t="s">
        <v>23</v>
      </c>
      <c r="D1250" s="24" t="s">
        <v>5868</v>
      </c>
      <c r="E1250" s="24" t="s">
        <v>5869</v>
      </c>
      <c r="F1250" s="24" t="s">
        <v>5871</v>
      </c>
      <c r="G1250" s="24" t="s">
        <v>834</v>
      </c>
      <c r="H1250" s="30">
        <v>0.2</v>
      </c>
      <c r="I1250" s="24">
        <v>200</v>
      </c>
      <c r="J1250" s="24"/>
      <c r="K1250" s="24"/>
      <c r="L1250" s="24"/>
      <c r="M1250" s="24"/>
      <c r="N1250" s="24"/>
      <c r="O1250" s="24"/>
      <c r="P1250" s="24"/>
      <c r="Q1250" s="24"/>
      <c r="R1250" s="15">
        <f t="shared" si="60"/>
        <v>2.9</v>
      </c>
    </row>
    <row r="1251" spans="1:18">
      <c r="A1251" s="24">
        <v>2506</v>
      </c>
      <c r="B1251" s="24" t="s">
        <v>19</v>
      </c>
      <c r="C1251" s="24" t="s">
        <v>23</v>
      </c>
      <c r="D1251" s="24" t="s">
        <v>5868</v>
      </c>
      <c r="E1251" s="24" t="s">
        <v>5869</v>
      </c>
      <c r="F1251" s="24" t="s">
        <v>1959</v>
      </c>
      <c r="G1251" s="24" t="s">
        <v>1991</v>
      </c>
      <c r="H1251" s="30">
        <v>0.1</v>
      </c>
      <c r="I1251" s="24">
        <v>100</v>
      </c>
      <c r="J1251" s="24"/>
      <c r="K1251" s="24">
        <v>2</v>
      </c>
      <c r="L1251" s="24"/>
      <c r="M1251" s="24"/>
      <c r="N1251" s="24"/>
      <c r="O1251" s="24"/>
      <c r="P1251" s="24"/>
      <c r="Q1251" s="24"/>
      <c r="R1251" s="15">
        <f t="shared" si="60"/>
        <v>1.747</v>
      </c>
    </row>
    <row r="1252" spans="1:18">
      <c r="A1252" s="24">
        <v>2507</v>
      </c>
      <c r="B1252" s="24" t="s">
        <v>19</v>
      </c>
      <c r="C1252" s="24" t="s">
        <v>23</v>
      </c>
      <c r="D1252" s="24" t="s">
        <v>5868</v>
      </c>
      <c r="E1252" s="24" t="s">
        <v>5869</v>
      </c>
      <c r="F1252" s="24" t="s">
        <v>1960</v>
      </c>
      <c r="G1252" s="24" t="s">
        <v>2031</v>
      </c>
      <c r="H1252" s="30">
        <v>0.1</v>
      </c>
      <c r="I1252" s="24">
        <v>100</v>
      </c>
      <c r="J1252" s="24"/>
      <c r="K1252" s="24">
        <v>2</v>
      </c>
      <c r="L1252" s="24"/>
      <c r="M1252" s="24"/>
      <c r="N1252" s="24"/>
      <c r="O1252" s="24"/>
      <c r="P1252" s="24"/>
      <c r="Q1252" s="24"/>
      <c r="R1252" s="15">
        <f t="shared" si="60"/>
        <v>1.747</v>
      </c>
    </row>
    <row r="1253" spans="1:18">
      <c r="A1253" s="24">
        <v>2508</v>
      </c>
      <c r="B1253" s="24" t="s">
        <v>19</v>
      </c>
      <c r="C1253" s="24" t="s">
        <v>23</v>
      </c>
      <c r="D1253" s="24" t="s">
        <v>5868</v>
      </c>
      <c r="E1253" s="24" t="s">
        <v>5869</v>
      </c>
      <c r="F1253" s="24" t="s">
        <v>2042</v>
      </c>
      <c r="G1253" s="24" t="s">
        <v>2066</v>
      </c>
      <c r="H1253" s="30">
        <v>0.3</v>
      </c>
      <c r="I1253" s="24">
        <v>300</v>
      </c>
      <c r="J1253" s="24"/>
      <c r="K1253" s="24">
        <v>2</v>
      </c>
      <c r="L1253" s="24"/>
      <c r="M1253" s="24"/>
      <c r="N1253" s="24"/>
      <c r="O1253" s="24"/>
      <c r="P1253" s="24"/>
      <c r="Q1253" s="24"/>
      <c r="R1253" s="15">
        <f t="shared" si="60"/>
        <v>4.647</v>
      </c>
    </row>
    <row r="1254" spans="1:18">
      <c r="A1254" s="24">
        <v>2509</v>
      </c>
      <c r="B1254" s="24" t="s">
        <v>19</v>
      </c>
      <c r="C1254" s="24" t="s">
        <v>23</v>
      </c>
      <c r="D1254" s="24" t="s">
        <v>5868</v>
      </c>
      <c r="E1254" s="24" t="s">
        <v>5869</v>
      </c>
      <c r="F1254" s="24" t="s">
        <v>735</v>
      </c>
      <c r="G1254" s="24" t="s">
        <v>2076</v>
      </c>
      <c r="H1254" s="30">
        <v>0.2</v>
      </c>
      <c r="I1254" s="24">
        <v>200</v>
      </c>
      <c r="J1254" s="24"/>
      <c r="K1254" s="24"/>
      <c r="L1254" s="24"/>
      <c r="M1254" s="24"/>
      <c r="N1254" s="24"/>
      <c r="O1254" s="24"/>
      <c r="P1254" s="24"/>
      <c r="Q1254" s="24"/>
      <c r="R1254" s="15">
        <f t="shared" si="60"/>
        <v>2.9</v>
      </c>
    </row>
    <row r="1255" spans="1:18">
      <c r="A1255" s="24">
        <v>2510</v>
      </c>
      <c r="B1255" s="24" t="s">
        <v>19</v>
      </c>
      <c r="C1255" s="24" t="s">
        <v>23</v>
      </c>
      <c r="D1255" s="24" t="s">
        <v>5868</v>
      </c>
      <c r="E1255" s="24" t="s">
        <v>5869</v>
      </c>
      <c r="F1255" s="24" t="s">
        <v>2045</v>
      </c>
      <c r="G1255" s="24" t="s">
        <v>5872</v>
      </c>
      <c r="H1255" s="30">
        <v>0.1</v>
      </c>
      <c r="I1255" s="24">
        <v>100</v>
      </c>
      <c r="J1255" s="24"/>
      <c r="K1255" s="24">
        <v>3</v>
      </c>
      <c r="L1255" s="24"/>
      <c r="M1255" s="24"/>
      <c r="N1255" s="24"/>
      <c r="O1255" s="24"/>
      <c r="P1255" s="24"/>
      <c r="Q1255" s="24"/>
      <c r="R1255" s="15">
        <f t="shared" ref="R1255:R1286" si="61">J1255*0.4461+K1255*0.1485+L1255*0.15*0.004+I1255*0.0145+M1255*0.145+N1255*0.015+O1255*0.01+P1255*0.16+Q1255*0.2</f>
        <v>1.8955</v>
      </c>
    </row>
    <row r="1256" spans="1:18">
      <c r="A1256" s="24">
        <v>2511</v>
      </c>
      <c r="B1256" s="24" t="s">
        <v>19</v>
      </c>
      <c r="C1256" s="24" t="s">
        <v>23</v>
      </c>
      <c r="D1256" s="24" t="s">
        <v>5873</v>
      </c>
      <c r="E1256" s="24" t="s">
        <v>5874</v>
      </c>
      <c r="F1256" s="24" t="s">
        <v>761</v>
      </c>
      <c r="G1256" s="24" t="s">
        <v>766</v>
      </c>
      <c r="H1256" s="30">
        <v>0.5</v>
      </c>
      <c r="I1256" s="24">
        <v>500</v>
      </c>
      <c r="J1256" s="24"/>
      <c r="K1256" s="24"/>
      <c r="L1256" s="24"/>
      <c r="M1256" s="24"/>
      <c r="N1256" s="24"/>
      <c r="O1256" s="24"/>
      <c r="P1256" s="24"/>
      <c r="Q1256" s="24"/>
      <c r="R1256" s="15">
        <f t="shared" si="61"/>
        <v>7.25</v>
      </c>
    </row>
    <row r="1257" spans="1:18">
      <c r="A1257" s="24">
        <v>2512</v>
      </c>
      <c r="B1257" s="24" t="s">
        <v>19</v>
      </c>
      <c r="C1257" s="24" t="s">
        <v>23</v>
      </c>
      <c r="D1257" s="24" t="s">
        <v>5873</v>
      </c>
      <c r="E1257" s="24" t="s">
        <v>5874</v>
      </c>
      <c r="F1257" s="24" t="s">
        <v>800</v>
      </c>
      <c r="G1257" s="24" t="s">
        <v>5875</v>
      </c>
      <c r="H1257" s="30">
        <v>0.2</v>
      </c>
      <c r="I1257" s="24">
        <v>200</v>
      </c>
      <c r="J1257" s="24"/>
      <c r="K1257" s="24"/>
      <c r="L1257" s="24"/>
      <c r="M1257" s="24"/>
      <c r="N1257" s="24"/>
      <c r="O1257" s="24"/>
      <c r="P1257" s="24"/>
      <c r="Q1257" s="24"/>
      <c r="R1257" s="15">
        <f t="shared" si="61"/>
        <v>2.9</v>
      </c>
    </row>
    <row r="1258" spans="1:18">
      <c r="A1258" s="24">
        <v>2513</v>
      </c>
      <c r="B1258" s="24" t="s">
        <v>19</v>
      </c>
      <c r="C1258" s="24" t="s">
        <v>23</v>
      </c>
      <c r="D1258" s="24" t="s">
        <v>5873</v>
      </c>
      <c r="E1258" s="24" t="s">
        <v>5874</v>
      </c>
      <c r="F1258" s="24" t="s">
        <v>1924</v>
      </c>
      <c r="G1258" s="24" t="s">
        <v>748</v>
      </c>
      <c r="H1258" s="30">
        <v>0.1</v>
      </c>
      <c r="I1258" s="24">
        <v>100</v>
      </c>
      <c r="J1258" s="24"/>
      <c r="K1258" s="24"/>
      <c r="L1258" s="24"/>
      <c r="M1258" s="24"/>
      <c r="N1258" s="24"/>
      <c r="O1258" s="24"/>
      <c r="P1258" s="24"/>
      <c r="Q1258" s="24"/>
      <c r="R1258" s="15">
        <f t="shared" si="61"/>
        <v>1.45</v>
      </c>
    </row>
    <row r="1259" spans="1:18">
      <c r="A1259" s="24">
        <v>2514</v>
      </c>
      <c r="B1259" s="24" t="s">
        <v>19</v>
      </c>
      <c r="C1259" s="24" t="s">
        <v>23</v>
      </c>
      <c r="D1259" s="24" t="s">
        <v>5873</v>
      </c>
      <c r="E1259" s="24" t="s">
        <v>5874</v>
      </c>
      <c r="F1259" s="24" t="s">
        <v>1924</v>
      </c>
      <c r="G1259" s="24" t="s">
        <v>751</v>
      </c>
      <c r="H1259" s="30">
        <v>0.4</v>
      </c>
      <c r="I1259" s="24">
        <v>400</v>
      </c>
      <c r="J1259" s="24"/>
      <c r="K1259" s="24"/>
      <c r="L1259" s="24"/>
      <c r="M1259" s="24"/>
      <c r="N1259" s="24"/>
      <c r="O1259" s="24"/>
      <c r="P1259" s="24"/>
      <c r="Q1259" s="24"/>
      <c r="R1259" s="15">
        <f t="shared" si="61"/>
        <v>5.8</v>
      </c>
    </row>
    <row r="1260" spans="1:18">
      <c r="A1260" s="24">
        <v>2515</v>
      </c>
      <c r="B1260" s="24" t="s">
        <v>19</v>
      </c>
      <c r="C1260" s="24" t="s">
        <v>23</v>
      </c>
      <c r="D1260" s="24" t="s">
        <v>5873</v>
      </c>
      <c r="E1260" s="24" t="s">
        <v>5874</v>
      </c>
      <c r="F1260" s="24" t="s">
        <v>826</v>
      </c>
      <c r="G1260" s="24" t="s">
        <v>811</v>
      </c>
      <c r="H1260" s="30">
        <v>0.2</v>
      </c>
      <c r="I1260" s="24">
        <v>200</v>
      </c>
      <c r="J1260" s="24"/>
      <c r="K1260" s="24"/>
      <c r="L1260" s="24"/>
      <c r="M1260" s="24"/>
      <c r="N1260" s="24"/>
      <c r="O1260" s="24"/>
      <c r="P1260" s="24"/>
      <c r="Q1260" s="24"/>
      <c r="R1260" s="15">
        <f t="shared" si="61"/>
        <v>2.9</v>
      </c>
    </row>
    <row r="1261" spans="1:18">
      <c r="A1261" s="24">
        <v>2516</v>
      </c>
      <c r="B1261" s="24" t="s">
        <v>19</v>
      </c>
      <c r="C1261" s="24" t="s">
        <v>23</v>
      </c>
      <c r="D1261" s="24" t="s">
        <v>5873</v>
      </c>
      <c r="E1261" s="24" t="s">
        <v>5874</v>
      </c>
      <c r="F1261" s="24" t="s">
        <v>1946</v>
      </c>
      <c r="G1261" s="24" t="s">
        <v>811</v>
      </c>
      <c r="H1261" s="30">
        <v>0.1</v>
      </c>
      <c r="I1261" s="24">
        <v>100</v>
      </c>
      <c r="J1261" s="24"/>
      <c r="K1261" s="24"/>
      <c r="L1261" s="24"/>
      <c r="M1261" s="24"/>
      <c r="N1261" s="24"/>
      <c r="O1261" s="24"/>
      <c r="P1261" s="24"/>
      <c r="Q1261" s="24"/>
      <c r="R1261" s="15">
        <f t="shared" si="61"/>
        <v>1.45</v>
      </c>
    </row>
    <row r="1262" spans="1:18">
      <c r="A1262" s="24">
        <v>2517</v>
      </c>
      <c r="B1262" s="24" t="s">
        <v>19</v>
      </c>
      <c r="C1262" s="24" t="s">
        <v>23</v>
      </c>
      <c r="D1262" s="24" t="s">
        <v>5873</v>
      </c>
      <c r="E1262" s="24" t="s">
        <v>5874</v>
      </c>
      <c r="F1262" s="24" t="s">
        <v>811</v>
      </c>
      <c r="G1262" s="24" t="s">
        <v>1926</v>
      </c>
      <c r="H1262" s="30">
        <v>0.2</v>
      </c>
      <c r="I1262" s="24">
        <v>200</v>
      </c>
      <c r="J1262" s="24"/>
      <c r="K1262" s="24">
        <v>2</v>
      </c>
      <c r="L1262" s="24"/>
      <c r="M1262" s="24"/>
      <c r="N1262" s="24"/>
      <c r="O1262" s="24"/>
      <c r="P1262" s="24"/>
      <c r="Q1262" s="24"/>
      <c r="R1262" s="15">
        <f t="shared" si="61"/>
        <v>3.197</v>
      </c>
    </row>
    <row r="1263" spans="1:18">
      <c r="A1263" s="24">
        <v>2518</v>
      </c>
      <c r="B1263" s="24" t="s">
        <v>19</v>
      </c>
      <c r="C1263" s="24" t="s">
        <v>23</v>
      </c>
      <c r="D1263" s="24" t="s">
        <v>5873</v>
      </c>
      <c r="E1263" s="24" t="s">
        <v>5874</v>
      </c>
      <c r="F1263" s="24" t="s">
        <v>1926</v>
      </c>
      <c r="G1263" s="24" t="s">
        <v>831</v>
      </c>
      <c r="H1263" s="30">
        <v>0.2</v>
      </c>
      <c r="I1263" s="24">
        <v>200</v>
      </c>
      <c r="J1263" s="24"/>
      <c r="K1263" s="24">
        <v>3</v>
      </c>
      <c r="L1263" s="24"/>
      <c r="M1263" s="24"/>
      <c r="N1263" s="24"/>
      <c r="O1263" s="24"/>
      <c r="P1263" s="24"/>
      <c r="Q1263" s="24"/>
      <c r="R1263" s="15">
        <f t="shared" si="61"/>
        <v>3.3455</v>
      </c>
    </row>
    <row r="1264" spans="1:18">
      <c r="A1264" s="24">
        <v>2519</v>
      </c>
      <c r="B1264" s="24" t="s">
        <v>19</v>
      </c>
      <c r="C1264" s="24" t="s">
        <v>23</v>
      </c>
      <c r="D1264" s="24" t="s">
        <v>5873</v>
      </c>
      <c r="E1264" s="24" t="s">
        <v>5874</v>
      </c>
      <c r="F1264" s="24" t="s">
        <v>1937</v>
      </c>
      <c r="G1264" s="24" t="s">
        <v>1929</v>
      </c>
      <c r="H1264" s="30">
        <v>0.3</v>
      </c>
      <c r="I1264" s="24">
        <v>300</v>
      </c>
      <c r="J1264" s="24"/>
      <c r="K1264" s="24"/>
      <c r="L1264" s="24"/>
      <c r="M1264" s="24"/>
      <c r="N1264" s="24"/>
      <c r="O1264" s="24"/>
      <c r="P1264" s="24"/>
      <c r="Q1264" s="24"/>
      <c r="R1264" s="15">
        <f t="shared" si="61"/>
        <v>4.35</v>
      </c>
    </row>
    <row r="1265" spans="1:18">
      <c r="A1265" s="24">
        <v>2520</v>
      </c>
      <c r="B1265" s="24" t="s">
        <v>19</v>
      </c>
      <c r="C1265" s="24" t="s">
        <v>23</v>
      </c>
      <c r="D1265" s="24" t="s">
        <v>5873</v>
      </c>
      <c r="E1265" s="24" t="s">
        <v>5874</v>
      </c>
      <c r="F1265" s="24" t="s">
        <v>1923</v>
      </c>
      <c r="G1265" s="24" t="s">
        <v>813</v>
      </c>
      <c r="H1265" s="30">
        <v>0.1</v>
      </c>
      <c r="I1265" s="24">
        <v>100</v>
      </c>
      <c r="J1265" s="24"/>
      <c r="K1265" s="24">
        <v>1</v>
      </c>
      <c r="L1265" s="24"/>
      <c r="M1265" s="24"/>
      <c r="N1265" s="24"/>
      <c r="O1265" s="24"/>
      <c r="P1265" s="24"/>
      <c r="Q1265" s="24"/>
      <c r="R1265" s="15">
        <f t="shared" si="61"/>
        <v>1.5985</v>
      </c>
    </row>
    <row r="1266" spans="1:18">
      <c r="A1266" s="24">
        <v>2521</v>
      </c>
      <c r="B1266" s="24" t="s">
        <v>19</v>
      </c>
      <c r="C1266" s="24" t="s">
        <v>23</v>
      </c>
      <c r="D1266" s="24" t="s">
        <v>5873</v>
      </c>
      <c r="E1266" s="24" t="s">
        <v>5874</v>
      </c>
      <c r="F1266" s="24" t="s">
        <v>805</v>
      </c>
      <c r="G1266" s="24" t="s">
        <v>806</v>
      </c>
      <c r="H1266" s="30">
        <v>0.2</v>
      </c>
      <c r="I1266" s="24">
        <v>200</v>
      </c>
      <c r="J1266" s="24"/>
      <c r="K1266" s="24">
        <v>2</v>
      </c>
      <c r="L1266" s="24"/>
      <c r="M1266" s="24"/>
      <c r="N1266" s="24"/>
      <c r="O1266" s="24"/>
      <c r="P1266" s="24"/>
      <c r="Q1266" s="24"/>
      <c r="R1266" s="15">
        <f t="shared" si="61"/>
        <v>3.197</v>
      </c>
    </row>
    <row r="1267" spans="1:18">
      <c r="A1267" s="24">
        <v>2522</v>
      </c>
      <c r="B1267" s="24" t="s">
        <v>19</v>
      </c>
      <c r="C1267" s="24" t="s">
        <v>23</v>
      </c>
      <c r="D1267" s="24" t="s">
        <v>5873</v>
      </c>
      <c r="E1267" s="24" t="s">
        <v>5874</v>
      </c>
      <c r="F1267" s="24" t="s">
        <v>806</v>
      </c>
      <c r="G1267" s="24" t="s">
        <v>801</v>
      </c>
      <c r="H1267" s="30">
        <v>0.3</v>
      </c>
      <c r="I1267" s="24">
        <v>300</v>
      </c>
      <c r="J1267" s="24"/>
      <c r="K1267" s="24">
        <v>3</v>
      </c>
      <c r="L1267" s="24"/>
      <c r="M1267" s="24"/>
      <c r="N1267" s="24"/>
      <c r="O1267" s="24"/>
      <c r="P1267" s="24"/>
      <c r="Q1267" s="24"/>
      <c r="R1267" s="15">
        <f t="shared" si="61"/>
        <v>4.7955</v>
      </c>
    </row>
    <row r="1268" spans="1:18">
      <c r="A1268" s="24">
        <v>2524</v>
      </c>
      <c r="B1268" s="24" t="s">
        <v>19</v>
      </c>
      <c r="C1268" s="24" t="s">
        <v>23</v>
      </c>
      <c r="D1268" s="24" t="s">
        <v>5876</v>
      </c>
      <c r="E1268" s="24" t="s">
        <v>5008</v>
      </c>
      <c r="F1268" s="24" t="s">
        <v>1923</v>
      </c>
      <c r="G1268" s="24" t="s">
        <v>813</v>
      </c>
      <c r="H1268" s="30">
        <v>0.1</v>
      </c>
      <c r="I1268" s="24">
        <v>100</v>
      </c>
      <c r="J1268" s="24"/>
      <c r="K1268" s="24"/>
      <c r="L1268" s="24"/>
      <c r="M1268" s="24"/>
      <c r="N1268" s="24"/>
      <c r="O1268" s="24"/>
      <c r="P1268" s="24">
        <v>2</v>
      </c>
      <c r="Q1268" s="24"/>
      <c r="R1268" s="15">
        <f t="shared" si="61"/>
        <v>1.77</v>
      </c>
    </row>
    <row r="1269" spans="1:18">
      <c r="A1269" s="24">
        <v>2525</v>
      </c>
      <c r="B1269" s="24" t="s">
        <v>19</v>
      </c>
      <c r="C1269" s="24" t="s">
        <v>23</v>
      </c>
      <c r="D1269" s="24" t="s">
        <v>5876</v>
      </c>
      <c r="E1269" s="24" t="s">
        <v>5008</v>
      </c>
      <c r="F1269" s="24" t="s">
        <v>1923</v>
      </c>
      <c r="G1269" s="24" t="s">
        <v>761</v>
      </c>
      <c r="H1269" s="30">
        <v>0.2</v>
      </c>
      <c r="I1269" s="24">
        <v>200</v>
      </c>
      <c r="J1269" s="24"/>
      <c r="K1269" s="24"/>
      <c r="L1269" s="24"/>
      <c r="M1269" s="24"/>
      <c r="N1269" s="24"/>
      <c r="O1269" s="24"/>
      <c r="P1269" s="24"/>
      <c r="Q1269" s="24"/>
      <c r="R1269" s="15">
        <f t="shared" si="61"/>
        <v>2.9</v>
      </c>
    </row>
    <row r="1270" spans="1:18">
      <c r="A1270" s="24">
        <v>2526</v>
      </c>
      <c r="B1270" s="24" t="s">
        <v>19</v>
      </c>
      <c r="C1270" s="24" t="s">
        <v>23</v>
      </c>
      <c r="D1270" s="24" t="s">
        <v>5876</v>
      </c>
      <c r="E1270" s="24" t="s">
        <v>5008</v>
      </c>
      <c r="F1270" s="24" t="s">
        <v>766</v>
      </c>
      <c r="G1270" s="24" t="s">
        <v>800</v>
      </c>
      <c r="H1270" s="30">
        <v>0.1</v>
      </c>
      <c r="I1270" s="24">
        <v>100</v>
      </c>
      <c r="J1270" s="24"/>
      <c r="K1270" s="24">
        <v>1</v>
      </c>
      <c r="L1270" s="24"/>
      <c r="M1270" s="24"/>
      <c r="N1270" s="24"/>
      <c r="O1270" s="24"/>
      <c r="P1270" s="24"/>
      <c r="Q1270" s="24"/>
      <c r="R1270" s="15">
        <f t="shared" si="61"/>
        <v>1.5985</v>
      </c>
    </row>
    <row r="1271" spans="1:18">
      <c r="A1271" s="24">
        <v>2527</v>
      </c>
      <c r="B1271" s="24" t="s">
        <v>19</v>
      </c>
      <c r="C1271" s="24" t="s">
        <v>23</v>
      </c>
      <c r="D1271" s="24" t="s">
        <v>5876</v>
      </c>
      <c r="E1271" s="24" t="s">
        <v>5008</v>
      </c>
      <c r="F1271" s="24" t="s">
        <v>801</v>
      </c>
      <c r="G1271" s="24" t="s">
        <v>803</v>
      </c>
      <c r="H1271" s="30">
        <v>0.2</v>
      </c>
      <c r="I1271" s="24">
        <v>200</v>
      </c>
      <c r="J1271" s="24"/>
      <c r="K1271" s="24">
        <v>2</v>
      </c>
      <c r="L1271" s="24"/>
      <c r="M1271" s="24"/>
      <c r="N1271" s="24"/>
      <c r="O1271" s="24"/>
      <c r="P1271" s="24"/>
      <c r="Q1271" s="24"/>
      <c r="R1271" s="15">
        <f t="shared" si="61"/>
        <v>3.197</v>
      </c>
    </row>
    <row r="1272" spans="1:18">
      <c r="A1272" s="24">
        <v>2528</v>
      </c>
      <c r="B1272" s="24" t="s">
        <v>19</v>
      </c>
      <c r="C1272" s="24" t="s">
        <v>23</v>
      </c>
      <c r="D1272" s="24" t="s">
        <v>5876</v>
      </c>
      <c r="E1272" s="24" t="s">
        <v>5008</v>
      </c>
      <c r="F1272" s="24" t="s">
        <v>1924</v>
      </c>
      <c r="G1272" s="24" t="s">
        <v>1925</v>
      </c>
      <c r="H1272" s="30">
        <v>0.2</v>
      </c>
      <c r="I1272" s="24">
        <v>200</v>
      </c>
      <c r="J1272" s="24"/>
      <c r="K1272" s="24">
        <v>2</v>
      </c>
      <c r="L1272" s="24"/>
      <c r="M1272" s="24"/>
      <c r="N1272" s="24"/>
      <c r="O1272" s="24"/>
      <c r="P1272" s="24"/>
      <c r="Q1272" s="24"/>
      <c r="R1272" s="15">
        <f t="shared" si="61"/>
        <v>3.197</v>
      </c>
    </row>
    <row r="1273" spans="1:18">
      <c r="A1273" s="24">
        <v>2529</v>
      </c>
      <c r="B1273" s="24" t="s">
        <v>19</v>
      </c>
      <c r="C1273" s="24" t="s">
        <v>23</v>
      </c>
      <c r="D1273" s="24" t="s">
        <v>5876</v>
      </c>
      <c r="E1273" s="24" t="s">
        <v>5008</v>
      </c>
      <c r="F1273" s="24" t="s">
        <v>748</v>
      </c>
      <c r="G1273" s="24" t="s">
        <v>1925</v>
      </c>
      <c r="H1273" s="30">
        <v>0.1</v>
      </c>
      <c r="I1273" s="24">
        <v>100</v>
      </c>
      <c r="J1273" s="24"/>
      <c r="K1273" s="24"/>
      <c r="L1273" s="24"/>
      <c r="M1273" s="24"/>
      <c r="N1273" s="24"/>
      <c r="O1273" s="24"/>
      <c r="P1273" s="24"/>
      <c r="Q1273" s="24"/>
      <c r="R1273" s="15">
        <f t="shared" si="61"/>
        <v>1.45</v>
      </c>
    </row>
    <row r="1274" spans="1:18">
      <c r="A1274" s="24">
        <v>2530</v>
      </c>
      <c r="B1274" s="24" t="s">
        <v>19</v>
      </c>
      <c r="C1274" s="24" t="s">
        <v>23</v>
      </c>
      <c r="D1274" s="24" t="s">
        <v>5876</v>
      </c>
      <c r="E1274" s="24" t="s">
        <v>5008</v>
      </c>
      <c r="F1274" s="24" t="s">
        <v>1922</v>
      </c>
      <c r="G1274" s="24" t="s">
        <v>801</v>
      </c>
      <c r="H1274" s="30">
        <v>1</v>
      </c>
      <c r="I1274" s="24"/>
      <c r="J1274" s="24"/>
      <c r="K1274" s="24">
        <v>3</v>
      </c>
      <c r="L1274" s="24"/>
      <c r="M1274" s="24"/>
      <c r="N1274" s="24"/>
      <c r="O1274" s="24"/>
      <c r="P1274" s="24"/>
      <c r="Q1274" s="24"/>
      <c r="R1274" s="15">
        <f t="shared" si="61"/>
        <v>0.4455</v>
      </c>
    </row>
    <row r="1275" spans="1:18">
      <c r="A1275" s="24">
        <v>2531</v>
      </c>
      <c r="B1275" s="24" t="s">
        <v>19</v>
      </c>
      <c r="C1275" s="24" t="s">
        <v>23</v>
      </c>
      <c r="D1275" s="24" t="s">
        <v>5877</v>
      </c>
      <c r="E1275" s="24" t="s">
        <v>5878</v>
      </c>
      <c r="F1275" s="24" t="s">
        <v>828</v>
      </c>
      <c r="G1275" s="24" t="s">
        <v>5879</v>
      </c>
      <c r="H1275" s="30">
        <v>0.1</v>
      </c>
      <c r="I1275" s="24">
        <v>100</v>
      </c>
      <c r="J1275" s="24"/>
      <c r="K1275" s="24"/>
      <c r="L1275" s="24"/>
      <c r="M1275" s="24"/>
      <c r="N1275" s="24"/>
      <c r="O1275" s="24"/>
      <c r="P1275" s="24"/>
      <c r="Q1275" s="24"/>
      <c r="R1275" s="15">
        <f t="shared" si="61"/>
        <v>1.45</v>
      </c>
    </row>
    <row r="1276" spans="1:18">
      <c r="A1276" s="24">
        <v>2532</v>
      </c>
      <c r="B1276" s="24" t="s">
        <v>19</v>
      </c>
      <c r="C1276" s="24" t="s">
        <v>23</v>
      </c>
      <c r="D1276" s="24" t="s">
        <v>5877</v>
      </c>
      <c r="E1276" s="24" t="s">
        <v>5878</v>
      </c>
      <c r="F1276" s="24" t="s">
        <v>805</v>
      </c>
      <c r="G1276" s="24" t="s">
        <v>801</v>
      </c>
      <c r="H1276" s="30">
        <v>0.5</v>
      </c>
      <c r="I1276" s="24">
        <v>500</v>
      </c>
      <c r="J1276" s="24"/>
      <c r="K1276" s="24">
        <v>1</v>
      </c>
      <c r="L1276" s="24"/>
      <c r="M1276" s="24"/>
      <c r="N1276" s="24"/>
      <c r="O1276" s="24"/>
      <c r="P1276" s="24">
        <v>1</v>
      </c>
      <c r="Q1276" s="24"/>
      <c r="R1276" s="15">
        <f t="shared" si="61"/>
        <v>7.5585</v>
      </c>
    </row>
    <row r="1277" spans="1:18">
      <c r="A1277" s="24">
        <v>2533</v>
      </c>
      <c r="B1277" s="24" t="s">
        <v>19</v>
      </c>
      <c r="C1277" s="24" t="s">
        <v>23</v>
      </c>
      <c r="D1277" s="24" t="s">
        <v>5877</v>
      </c>
      <c r="E1277" s="24" t="s">
        <v>5878</v>
      </c>
      <c r="F1277" s="24" t="s">
        <v>1922</v>
      </c>
      <c r="G1277" s="24" t="s">
        <v>801</v>
      </c>
      <c r="H1277" s="30">
        <v>1</v>
      </c>
      <c r="I1277" s="24"/>
      <c r="J1277" s="24"/>
      <c r="K1277" s="24">
        <v>2</v>
      </c>
      <c r="L1277" s="24"/>
      <c r="M1277" s="24"/>
      <c r="N1277" s="24"/>
      <c r="O1277" s="24"/>
      <c r="P1277" s="24"/>
      <c r="Q1277" s="24"/>
      <c r="R1277" s="15">
        <f t="shared" si="61"/>
        <v>0.297</v>
      </c>
    </row>
    <row r="1278" spans="1:18">
      <c r="A1278" s="24">
        <v>2534</v>
      </c>
      <c r="B1278" s="24" t="s">
        <v>19</v>
      </c>
      <c r="C1278" s="24" t="s">
        <v>23</v>
      </c>
      <c r="D1278" s="24" t="s">
        <v>5880</v>
      </c>
      <c r="E1278" s="24" t="s">
        <v>814</v>
      </c>
      <c r="F1278" s="24" t="s">
        <v>828</v>
      </c>
      <c r="G1278" s="24" t="s">
        <v>805</v>
      </c>
      <c r="H1278" s="30">
        <v>0.1</v>
      </c>
      <c r="I1278" s="24">
        <v>100</v>
      </c>
      <c r="J1278" s="24"/>
      <c r="K1278" s="24">
        <v>3</v>
      </c>
      <c r="L1278" s="24"/>
      <c r="M1278" s="24"/>
      <c r="N1278" s="24"/>
      <c r="O1278" s="24"/>
      <c r="P1278" s="24"/>
      <c r="Q1278" s="24"/>
      <c r="R1278" s="15">
        <f t="shared" si="61"/>
        <v>1.8955</v>
      </c>
    </row>
    <row r="1279" spans="1:18">
      <c r="A1279" s="24">
        <v>2536</v>
      </c>
      <c r="B1279" s="24" t="s">
        <v>19</v>
      </c>
      <c r="C1279" s="24" t="s">
        <v>23</v>
      </c>
      <c r="D1279" s="24" t="s">
        <v>5881</v>
      </c>
      <c r="E1279" s="24" t="s">
        <v>2683</v>
      </c>
      <c r="F1279" s="24" t="s">
        <v>1923</v>
      </c>
      <c r="G1279" s="24" t="s">
        <v>805</v>
      </c>
      <c r="H1279" s="30">
        <v>0.4</v>
      </c>
      <c r="I1279" s="24">
        <v>400</v>
      </c>
      <c r="J1279" s="24"/>
      <c r="K1279" s="24">
        <v>1</v>
      </c>
      <c r="L1279" s="24"/>
      <c r="M1279" s="24"/>
      <c r="N1279" s="24"/>
      <c r="O1279" s="24"/>
      <c r="P1279" s="24"/>
      <c r="Q1279" s="24"/>
      <c r="R1279" s="15">
        <f t="shared" si="61"/>
        <v>5.9485</v>
      </c>
    </row>
    <row r="1280" spans="1:18">
      <c r="A1280" s="24">
        <v>2537</v>
      </c>
      <c r="B1280" s="24" t="s">
        <v>19</v>
      </c>
      <c r="C1280" s="24" t="s">
        <v>23</v>
      </c>
      <c r="D1280" s="24" t="s">
        <v>5882</v>
      </c>
      <c r="E1280" s="24" t="s">
        <v>5883</v>
      </c>
      <c r="F1280" s="24" t="s">
        <v>836</v>
      </c>
      <c r="G1280" s="24" t="s">
        <v>766</v>
      </c>
      <c r="H1280" s="30">
        <v>0.2</v>
      </c>
      <c r="I1280" s="24">
        <v>200</v>
      </c>
      <c r="J1280" s="24"/>
      <c r="K1280" s="24"/>
      <c r="L1280" s="24"/>
      <c r="M1280" s="24"/>
      <c r="N1280" s="24"/>
      <c r="O1280" s="24"/>
      <c r="P1280" s="24"/>
      <c r="Q1280" s="24"/>
      <c r="R1280" s="15">
        <f t="shared" si="61"/>
        <v>2.9</v>
      </c>
    </row>
    <row r="1281" spans="1:18">
      <c r="A1281" s="24">
        <v>2538</v>
      </c>
      <c r="B1281" s="24" t="s">
        <v>19</v>
      </c>
      <c r="C1281" s="24" t="s">
        <v>23</v>
      </c>
      <c r="D1281" s="24" t="s">
        <v>5882</v>
      </c>
      <c r="E1281" s="24" t="s">
        <v>5883</v>
      </c>
      <c r="F1281" s="24" t="s">
        <v>1922</v>
      </c>
      <c r="G1281" s="24" t="s">
        <v>801</v>
      </c>
      <c r="H1281" s="30">
        <v>1</v>
      </c>
      <c r="I1281" s="24"/>
      <c r="J1281" s="24"/>
      <c r="K1281" s="24">
        <v>2</v>
      </c>
      <c r="L1281" s="24"/>
      <c r="M1281" s="24"/>
      <c r="N1281" s="24"/>
      <c r="O1281" s="24"/>
      <c r="P1281" s="24"/>
      <c r="Q1281" s="24"/>
      <c r="R1281" s="15">
        <f t="shared" si="61"/>
        <v>0.297</v>
      </c>
    </row>
    <row r="1282" spans="1:18">
      <c r="A1282" s="24">
        <v>2539</v>
      </c>
      <c r="B1282" s="24" t="s">
        <v>19</v>
      </c>
      <c r="C1282" s="24" t="s">
        <v>23</v>
      </c>
      <c r="D1282" s="24" t="s">
        <v>5884</v>
      </c>
      <c r="E1282" s="24" t="s">
        <v>5885</v>
      </c>
      <c r="F1282" s="24" t="s">
        <v>1923</v>
      </c>
      <c r="G1282" s="24" t="s">
        <v>813</v>
      </c>
      <c r="H1282" s="30">
        <v>0.1</v>
      </c>
      <c r="I1282" s="24">
        <v>100</v>
      </c>
      <c r="J1282" s="24"/>
      <c r="K1282" s="24">
        <v>1</v>
      </c>
      <c r="L1282" s="24"/>
      <c r="M1282" s="24"/>
      <c r="N1282" s="24"/>
      <c r="O1282" s="24"/>
      <c r="P1282" s="24"/>
      <c r="Q1282" s="24"/>
      <c r="R1282" s="15">
        <f t="shared" si="61"/>
        <v>1.5985</v>
      </c>
    </row>
    <row r="1283" spans="1:18">
      <c r="A1283" s="24">
        <v>2540</v>
      </c>
      <c r="B1283" s="24" t="s">
        <v>19</v>
      </c>
      <c r="C1283" s="24" t="s">
        <v>23</v>
      </c>
      <c r="D1283" s="24" t="s">
        <v>5884</v>
      </c>
      <c r="E1283" s="24" t="s">
        <v>5885</v>
      </c>
      <c r="F1283" s="24" t="s">
        <v>828</v>
      </c>
      <c r="G1283" s="24" t="s">
        <v>800</v>
      </c>
      <c r="H1283" s="30">
        <v>0.3</v>
      </c>
      <c r="I1283" s="24">
        <v>300</v>
      </c>
      <c r="J1283" s="24"/>
      <c r="K1283" s="24">
        <v>3</v>
      </c>
      <c r="L1283" s="24"/>
      <c r="M1283" s="24"/>
      <c r="N1283" s="24"/>
      <c r="O1283" s="24"/>
      <c r="P1283" s="24"/>
      <c r="Q1283" s="24"/>
      <c r="R1283" s="15">
        <f t="shared" si="61"/>
        <v>4.7955</v>
      </c>
    </row>
    <row r="1284" spans="1:18">
      <c r="A1284" s="24">
        <v>2541</v>
      </c>
      <c r="B1284" s="24" t="s">
        <v>19</v>
      </c>
      <c r="C1284" s="24" t="s">
        <v>23</v>
      </c>
      <c r="D1284" s="24" t="s">
        <v>5884</v>
      </c>
      <c r="E1284" s="24" t="s">
        <v>5885</v>
      </c>
      <c r="F1284" s="24" t="s">
        <v>828</v>
      </c>
      <c r="G1284" s="24" t="s">
        <v>766</v>
      </c>
      <c r="H1284" s="30">
        <v>0.4</v>
      </c>
      <c r="I1284" s="24">
        <v>400</v>
      </c>
      <c r="J1284" s="24"/>
      <c r="K1284" s="24"/>
      <c r="L1284" s="24"/>
      <c r="M1284" s="24"/>
      <c r="N1284" s="24"/>
      <c r="O1284" s="24"/>
      <c r="P1284" s="24"/>
      <c r="Q1284" s="24"/>
      <c r="R1284" s="15">
        <f t="shared" si="61"/>
        <v>5.8</v>
      </c>
    </row>
    <row r="1285" spans="1:18">
      <c r="A1285" s="24">
        <v>2542</v>
      </c>
      <c r="B1285" s="24" t="s">
        <v>19</v>
      </c>
      <c r="C1285" s="24" t="s">
        <v>23</v>
      </c>
      <c r="D1285" s="24" t="s">
        <v>5884</v>
      </c>
      <c r="E1285" s="24" t="s">
        <v>5885</v>
      </c>
      <c r="F1285" s="24" t="s">
        <v>801</v>
      </c>
      <c r="G1285" s="24" t="s">
        <v>1924</v>
      </c>
      <c r="H1285" s="30">
        <v>0.2</v>
      </c>
      <c r="I1285" s="24">
        <v>200</v>
      </c>
      <c r="J1285" s="24"/>
      <c r="K1285" s="24">
        <v>2</v>
      </c>
      <c r="L1285" s="24"/>
      <c r="M1285" s="24"/>
      <c r="N1285" s="24"/>
      <c r="O1285" s="24"/>
      <c r="P1285" s="24"/>
      <c r="Q1285" s="24"/>
      <c r="R1285" s="15">
        <f t="shared" si="61"/>
        <v>3.197</v>
      </c>
    </row>
    <row r="1286" spans="1:18">
      <c r="A1286" s="24">
        <v>2543</v>
      </c>
      <c r="B1286" s="24" t="s">
        <v>19</v>
      </c>
      <c r="C1286" s="24" t="s">
        <v>23</v>
      </c>
      <c r="D1286" s="24" t="s">
        <v>5884</v>
      </c>
      <c r="E1286" s="24" t="s">
        <v>5885</v>
      </c>
      <c r="F1286" s="24" t="s">
        <v>752</v>
      </c>
      <c r="G1286" s="24" t="s">
        <v>1926</v>
      </c>
      <c r="H1286" s="30">
        <v>0.1</v>
      </c>
      <c r="I1286" s="24">
        <v>100</v>
      </c>
      <c r="J1286" s="24"/>
      <c r="K1286" s="24">
        <v>3</v>
      </c>
      <c r="L1286" s="24"/>
      <c r="M1286" s="24"/>
      <c r="N1286" s="24"/>
      <c r="O1286" s="24"/>
      <c r="P1286" s="24"/>
      <c r="Q1286" s="24"/>
      <c r="R1286" s="15">
        <f t="shared" ref="R1286" si="62">J1286*0.4461+K1286*0.1485+L1286*0.15*0.004+I1286*0.0145+M1286*0.145+N1286*0.015+O1286*0.01+P1286*0.16+Q1286*0.2</f>
        <v>1.8955</v>
      </c>
    </row>
    <row r="1287" spans="1:18">
      <c r="A1287" s="24">
        <v>2544</v>
      </c>
      <c r="B1287" s="24" t="s">
        <v>19</v>
      </c>
      <c r="C1287" s="24" t="s">
        <v>23</v>
      </c>
      <c r="D1287" s="24" t="s">
        <v>5884</v>
      </c>
      <c r="E1287" s="24" t="s">
        <v>5885</v>
      </c>
      <c r="F1287" s="24" t="s">
        <v>1926</v>
      </c>
      <c r="G1287" s="24" t="s">
        <v>1927</v>
      </c>
      <c r="H1287" s="30">
        <v>0.1</v>
      </c>
      <c r="I1287" s="24">
        <v>100</v>
      </c>
      <c r="J1287" s="24"/>
      <c r="K1287" s="24"/>
      <c r="L1287" s="24"/>
      <c r="M1287" s="24"/>
      <c r="N1287" s="24"/>
      <c r="O1287" s="24"/>
      <c r="P1287" s="24"/>
      <c r="Q1287" s="24"/>
      <c r="R1287" s="15">
        <f t="shared" ref="R1287:R1318" si="63">J1287*0.4461+K1287*0.1485+L1287*0.15*0.004+I1287*0.0145+M1287*0.145+N1287*0.015+O1287*0.01+P1287*0.16+Q1287*0.2</f>
        <v>1.45</v>
      </c>
    </row>
    <row r="1288" spans="1:18">
      <c r="A1288" s="24">
        <v>2545</v>
      </c>
      <c r="B1288" s="24" t="s">
        <v>19</v>
      </c>
      <c r="C1288" s="24" t="s">
        <v>23</v>
      </c>
      <c r="D1288" s="24" t="s">
        <v>5884</v>
      </c>
      <c r="E1288" s="24" t="s">
        <v>5885</v>
      </c>
      <c r="F1288" s="24" t="s">
        <v>1922</v>
      </c>
      <c r="G1288" s="24" t="s">
        <v>801</v>
      </c>
      <c r="H1288" s="30">
        <v>1</v>
      </c>
      <c r="I1288" s="24"/>
      <c r="J1288" s="24"/>
      <c r="K1288" s="24">
        <v>1</v>
      </c>
      <c r="L1288" s="24"/>
      <c r="M1288" s="24"/>
      <c r="N1288" s="24"/>
      <c r="O1288" s="24"/>
      <c r="P1288" s="24"/>
      <c r="Q1288" s="24"/>
      <c r="R1288" s="15">
        <f t="shared" si="63"/>
        <v>0.1485</v>
      </c>
    </row>
    <row r="1289" spans="1:18">
      <c r="A1289" s="24">
        <v>2546</v>
      </c>
      <c r="B1289" s="24" t="s">
        <v>19</v>
      </c>
      <c r="C1289" s="24" t="s">
        <v>23</v>
      </c>
      <c r="D1289" s="24" t="s">
        <v>5886</v>
      </c>
      <c r="E1289" s="24" t="s">
        <v>5887</v>
      </c>
      <c r="F1289" s="24" t="s">
        <v>801</v>
      </c>
      <c r="G1289" s="24" t="s">
        <v>826</v>
      </c>
      <c r="H1289" s="30">
        <v>0.1</v>
      </c>
      <c r="I1289" s="24">
        <v>100</v>
      </c>
      <c r="J1289" s="24"/>
      <c r="K1289" s="24"/>
      <c r="L1289" s="24"/>
      <c r="M1289" s="24"/>
      <c r="N1289" s="24"/>
      <c r="O1289" s="24"/>
      <c r="P1289" s="24"/>
      <c r="Q1289" s="24"/>
      <c r="R1289" s="15">
        <f t="shared" si="63"/>
        <v>1.45</v>
      </c>
    </row>
    <row r="1290" spans="1:18">
      <c r="A1290" s="24">
        <v>2547</v>
      </c>
      <c r="B1290" s="24" t="s">
        <v>19</v>
      </c>
      <c r="C1290" s="24" t="s">
        <v>23</v>
      </c>
      <c r="D1290" s="24" t="s">
        <v>5886</v>
      </c>
      <c r="E1290" s="24" t="s">
        <v>5887</v>
      </c>
      <c r="F1290" s="24" t="s">
        <v>1922</v>
      </c>
      <c r="G1290" s="24" t="s">
        <v>801</v>
      </c>
      <c r="H1290" s="30">
        <v>1</v>
      </c>
      <c r="I1290" s="24"/>
      <c r="J1290" s="24"/>
      <c r="K1290" s="24">
        <v>2</v>
      </c>
      <c r="L1290" s="24"/>
      <c r="M1290" s="24"/>
      <c r="N1290" s="24"/>
      <c r="O1290" s="24"/>
      <c r="P1290" s="24"/>
      <c r="Q1290" s="24"/>
      <c r="R1290" s="15">
        <f t="shared" si="63"/>
        <v>0.297</v>
      </c>
    </row>
    <row r="1291" spans="1:18">
      <c r="A1291" s="24">
        <v>2548</v>
      </c>
      <c r="B1291" s="24" t="s">
        <v>19</v>
      </c>
      <c r="C1291" s="24" t="s">
        <v>23</v>
      </c>
      <c r="D1291" s="24" t="s">
        <v>5888</v>
      </c>
      <c r="E1291" s="24" t="s">
        <v>5889</v>
      </c>
      <c r="F1291" s="24" t="s">
        <v>1922</v>
      </c>
      <c r="G1291" s="24" t="s">
        <v>801</v>
      </c>
      <c r="H1291" s="30">
        <v>1</v>
      </c>
      <c r="I1291" s="24"/>
      <c r="J1291" s="24"/>
      <c r="K1291" s="24">
        <v>3</v>
      </c>
      <c r="L1291" s="24"/>
      <c r="M1291" s="24"/>
      <c r="N1291" s="24"/>
      <c r="O1291" s="24"/>
      <c r="P1291" s="24"/>
      <c r="Q1291" s="24"/>
      <c r="R1291" s="15">
        <f t="shared" si="63"/>
        <v>0.4455</v>
      </c>
    </row>
    <row r="1292" spans="1:18">
      <c r="A1292" s="24">
        <v>2549</v>
      </c>
      <c r="B1292" s="24" t="s">
        <v>19</v>
      </c>
      <c r="C1292" s="24" t="s">
        <v>23</v>
      </c>
      <c r="D1292" s="24" t="s">
        <v>5888</v>
      </c>
      <c r="E1292" s="24" t="s">
        <v>5889</v>
      </c>
      <c r="F1292" s="24" t="s">
        <v>1922</v>
      </c>
      <c r="G1292" s="24" t="s">
        <v>801</v>
      </c>
      <c r="H1292" s="30">
        <v>1</v>
      </c>
      <c r="I1292" s="24"/>
      <c r="J1292" s="24"/>
      <c r="K1292" s="24">
        <v>1</v>
      </c>
      <c r="L1292" s="24"/>
      <c r="M1292" s="24"/>
      <c r="N1292" s="24"/>
      <c r="O1292" s="24"/>
      <c r="P1292" s="24"/>
      <c r="Q1292" s="24"/>
      <c r="R1292" s="15">
        <f t="shared" si="63"/>
        <v>0.1485</v>
      </c>
    </row>
    <row r="1293" spans="1:18">
      <c r="A1293" s="24">
        <v>2550</v>
      </c>
      <c r="B1293" s="24" t="s">
        <v>19</v>
      </c>
      <c r="C1293" s="24" t="s">
        <v>23</v>
      </c>
      <c r="D1293" s="24" t="s">
        <v>5890</v>
      </c>
      <c r="E1293" s="24" t="s">
        <v>892</v>
      </c>
      <c r="F1293" s="24" t="s">
        <v>1923</v>
      </c>
      <c r="G1293" s="24" t="s">
        <v>836</v>
      </c>
      <c r="H1293" s="30">
        <v>0.5</v>
      </c>
      <c r="I1293" s="24">
        <v>500</v>
      </c>
      <c r="J1293" s="24"/>
      <c r="K1293" s="24">
        <v>2</v>
      </c>
      <c r="L1293" s="24"/>
      <c r="M1293" s="24"/>
      <c r="N1293" s="24"/>
      <c r="O1293" s="24"/>
      <c r="P1293" s="24"/>
      <c r="Q1293" s="24"/>
      <c r="R1293" s="15">
        <f t="shared" si="63"/>
        <v>7.547</v>
      </c>
    </row>
    <row r="1294" spans="1:18">
      <c r="A1294" s="24">
        <v>2551</v>
      </c>
      <c r="B1294" s="24" t="s">
        <v>19</v>
      </c>
      <c r="C1294" s="24" t="s">
        <v>23</v>
      </c>
      <c r="D1294" s="24" t="s">
        <v>5890</v>
      </c>
      <c r="E1294" s="24" t="s">
        <v>892</v>
      </c>
      <c r="F1294" s="24" t="s">
        <v>806</v>
      </c>
      <c r="G1294" s="24" t="s">
        <v>766</v>
      </c>
      <c r="H1294" s="30">
        <v>0.1</v>
      </c>
      <c r="I1294" s="24">
        <v>100</v>
      </c>
      <c r="J1294" s="24"/>
      <c r="K1294" s="24">
        <v>3</v>
      </c>
      <c r="L1294" s="24"/>
      <c r="M1294" s="24"/>
      <c r="N1294" s="24"/>
      <c r="O1294" s="24"/>
      <c r="P1294" s="24"/>
      <c r="Q1294" s="24"/>
      <c r="R1294" s="15">
        <f t="shared" si="63"/>
        <v>1.8955</v>
      </c>
    </row>
    <row r="1295" spans="1:18">
      <c r="A1295" s="24">
        <v>2552</v>
      </c>
      <c r="B1295" s="24" t="s">
        <v>19</v>
      </c>
      <c r="C1295" s="24" t="s">
        <v>23</v>
      </c>
      <c r="D1295" s="24" t="s">
        <v>5890</v>
      </c>
      <c r="E1295" s="24" t="s">
        <v>892</v>
      </c>
      <c r="F1295" s="24" t="s">
        <v>800</v>
      </c>
      <c r="G1295" s="24" t="s">
        <v>803</v>
      </c>
      <c r="H1295" s="30">
        <v>0.2</v>
      </c>
      <c r="I1295" s="24">
        <v>200</v>
      </c>
      <c r="J1295" s="24"/>
      <c r="K1295" s="24">
        <v>1</v>
      </c>
      <c r="L1295" s="24"/>
      <c r="M1295" s="24"/>
      <c r="N1295" s="24"/>
      <c r="O1295" s="24"/>
      <c r="P1295" s="24"/>
      <c r="Q1295" s="24"/>
      <c r="R1295" s="15">
        <f t="shared" si="63"/>
        <v>3.0485</v>
      </c>
    </row>
    <row r="1296" spans="1:18">
      <c r="A1296" s="24">
        <v>2553</v>
      </c>
      <c r="B1296" s="24" t="s">
        <v>19</v>
      </c>
      <c r="C1296" s="24" t="s">
        <v>23</v>
      </c>
      <c r="D1296" s="24" t="s">
        <v>5890</v>
      </c>
      <c r="E1296" s="24" t="s">
        <v>892</v>
      </c>
      <c r="F1296" s="24" t="s">
        <v>1925</v>
      </c>
      <c r="G1296" s="24" t="s">
        <v>749</v>
      </c>
      <c r="H1296" s="30">
        <v>0.1</v>
      </c>
      <c r="I1296" s="24">
        <v>100</v>
      </c>
      <c r="J1296" s="24"/>
      <c r="K1296" s="24"/>
      <c r="L1296" s="24"/>
      <c r="M1296" s="24"/>
      <c r="N1296" s="24"/>
      <c r="O1296" s="24"/>
      <c r="P1296" s="24"/>
      <c r="Q1296" s="24"/>
      <c r="R1296" s="15">
        <f t="shared" si="63"/>
        <v>1.45</v>
      </c>
    </row>
    <row r="1297" spans="1:18">
      <c r="A1297" s="24">
        <v>2554</v>
      </c>
      <c r="B1297" s="24" t="s">
        <v>19</v>
      </c>
      <c r="C1297" s="24" t="s">
        <v>23</v>
      </c>
      <c r="D1297" s="24" t="s">
        <v>5890</v>
      </c>
      <c r="E1297" s="24" t="s">
        <v>892</v>
      </c>
      <c r="F1297" s="24" t="s">
        <v>1937</v>
      </c>
      <c r="G1297" s="24" t="s">
        <v>1938</v>
      </c>
      <c r="H1297" s="30">
        <v>0.5</v>
      </c>
      <c r="I1297" s="24">
        <v>500</v>
      </c>
      <c r="J1297" s="24"/>
      <c r="K1297" s="24">
        <v>3</v>
      </c>
      <c r="L1297" s="24"/>
      <c r="M1297" s="24"/>
      <c r="N1297" s="24"/>
      <c r="O1297" s="24"/>
      <c r="P1297" s="24"/>
      <c r="Q1297" s="24"/>
      <c r="R1297" s="15">
        <f t="shared" si="63"/>
        <v>7.6955</v>
      </c>
    </row>
    <row r="1298" spans="1:18">
      <c r="A1298" s="24">
        <v>2555</v>
      </c>
      <c r="B1298" s="24" t="s">
        <v>19</v>
      </c>
      <c r="C1298" s="24" t="s">
        <v>23</v>
      </c>
      <c r="D1298" s="24" t="s">
        <v>5890</v>
      </c>
      <c r="E1298" s="24" t="s">
        <v>892</v>
      </c>
      <c r="F1298" s="24" t="s">
        <v>1939</v>
      </c>
      <c r="G1298" s="24" t="s">
        <v>821</v>
      </c>
      <c r="H1298" s="30">
        <v>0.2</v>
      </c>
      <c r="I1298" s="24">
        <v>200</v>
      </c>
      <c r="J1298" s="24"/>
      <c r="K1298" s="24">
        <v>1</v>
      </c>
      <c r="L1298" s="24"/>
      <c r="M1298" s="24"/>
      <c r="N1298" s="24"/>
      <c r="O1298" s="24"/>
      <c r="P1298" s="24"/>
      <c r="Q1298" s="24"/>
      <c r="R1298" s="15">
        <f t="shared" si="63"/>
        <v>3.0485</v>
      </c>
    </row>
    <row r="1299" spans="1:18">
      <c r="A1299" s="24">
        <v>2556</v>
      </c>
      <c r="B1299" s="24" t="s">
        <v>19</v>
      </c>
      <c r="C1299" s="24" t="s">
        <v>23</v>
      </c>
      <c r="D1299" s="24" t="s">
        <v>5890</v>
      </c>
      <c r="E1299" s="24" t="s">
        <v>892</v>
      </c>
      <c r="F1299" s="24" t="s">
        <v>821</v>
      </c>
      <c r="G1299" s="24" t="s">
        <v>2042</v>
      </c>
      <c r="H1299" s="30">
        <v>0.8</v>
      </c>
      <c r="I1299" s="24">
        <v>800</v>
      </c>
      <c r="J1299" s="24"/>
      <c r="K1299" s="24">
        <v>1</v>
      </c>
      <c r="L1299" s="24"/>
      <c r="M1299" s="24"/>
      <c r="N1299" s="24"/>
      <c r="O1299" s="24"/>
      <c r="P1299" s="24"/>
      <c r="Q1299" s="24"/>
      <c r="R1299" s="15">
        <f t="shared" si="63"/>
        <v>11.7485</v>
      </c>
    </row>
    <row r="1300" spans="1:18">
      <c r="A1300" s="24">
        <v>2557</v>
      </c>
      <c r="B1300" s="24" t="s">
        <v>19</v>
      </c>
      <c r="C1300" s="24" t="s">
        <v>23</v>
      </c>
      <c r="D1300" s="24" t="s">
        <v>5890</v>
      </c>
      <c r="E1300" s="24" t="s">
        <v>892</v>
      </c>
      <c r="F1300" s="24" t="s">
        <v>1922</v>
      </c>
      <c r="G1300" s="24" t="s">
        <v>801</v>
      </c>
      <c r="H1300" s="30">
        <v>1</v>
      </c>
      <c r="I1300" s="24"/>
      <c r="J1300" s="24"/>
      <c r="K1300" s="24">
        <v>2</v>
      </c>
      <c r="L1300" s="24"/>
      <c r="M1300" s="24"/>
      <c r="N1300" s="24"/>
      <c r="O1300" s="24"/>
      <c r="P1300" s="24"/>
      <c r="Q1300" s="24"/>
      <c r="R1300" s="15">
        <f t="shared" si="63"/>
        <v>0.297</v>
      </c>
    </row>
    <row r="1301" spans="1:18">
      <c r="A1301" s="24">
        <v>2558</v>
      </c>
      <c r="B1301" s="24" t="s">
        <v>19</v>
      </c>
      <c r="C1301" s="24" t="s">
        <v>23</v>
      </c>
      <c r="D1301" s="24" t="s">
        <v>5891</v>
      </c>
      <c r="E1301" s="24" t="s">
        <v>5892</v>
      </c>
      <c r="F1301" s="24" t="s">
        <v>766</v>
      </c>
      <c r="G1301" s="24" t="s">
        <v>828</v>
      </c>
      <c r="H1301" s="30">
        <v>0.1</v>
      </c>
      <c r="I1301" s="24">
        <v>100</v>
      </c>
      <c r="J1301" s="24"/>
      <c r="K1301" s="24"/>
      <c r="L1301" s="24"/>
      <c r="M1301" s="24"/>
      <c r="N1301" s="24"/>
      <c r="O1301" s="24"/>
      <c r="P1301" s="24"/>
      <c r="Q1301" s="24"/>
      <c r="R1301" s="15">
        <f t="shared" si="63"/>
        <v>1.45</v>
      </c>
    </row>
    <row r="1302" spans="1:18">
      <c r="A1302" s="24">
        <v>2559</v>
      </c>
      <c r="B1302" s="24" t="s">
        <v>19</v>
      </c>
      <c r="C1302" s="24" t="s">
        <v>23</v>
      </c>
      <c r="D1302" s="24" t="s">
        <v>5891</v>
      </c>
      <c r="E1302" s="24" t="s">
        <v>5892</v>
      </c>
      <c r="F1302" s="24" t="s">
        <v>800</v>
      </c>
      <c r="G1302" s="24" t="s">
        <v>801</v>
      </c>
      <c r="H1302" s="30">
        <v>0.1</v>
      </c>
      <c r="I1302" s="24">
        <v>100</v>
      </c>
      <c r="J1302" s="24"/>
      <c r="K1302" s="24">
        <v>3</v>
      </c>
      <c r="L1302" s="24"/>
      <c r="M1302" s="24"/>
      <c r="N1302" s="24"/>
      <c r="O1302" s="24"/>
      <c r="P1302" s="24"/>
      <c r="Q1302" s="24"/>
      <c r="R1302" s="15">
        <f t="shared" si="63"/>
        <v>1.8955</v>
      </c>
    </row>
    <row r="1303" spans="1:18">
      <c r="A1303" s="24">
        <v>2560</v>
      </c>
      <c r="B1303" s="24" t="s">
        <v>19</v>
      </c>
      <c r="C1303" s="24" t="s">
        <v>23</v>
      </c>
      <c r="D1303" s="24" t="s">
        <v>5891</v>
      </c>
      <c r="E1303" s="24" t="s">
        <v>5892</v>
      </c>
      <c r="F1303" s="24" t="s">
        <v>803</v>
      </c>
      <c r="G1303" s="24" t="s">
        <v>748</v>
      </c>
      <c r="H1303" s="30">
        <v>0.2</v>
      </c>
      <c r="I1303" s="24">
        <v>200</v>
      </c>
      <c r="J1303" s="24"/>
      <c r="K1303" s="24"/>
      <c r="L1303" s="24"/>
      <c r="M1303" s="24"/>
      <c r="N1303" s="24"/>
      <c r="O1303" s="24"/>
      <c r="P1303" s="24"/>
      <c r="Q1303" s="24"/>
      <c r="R1303" s="15">
        <f t="shared" si="63"/>
        <v>2.9</v>
      </c>
    </row>
    <row r="1304" spans="1:18">
      <c r="A1304" s="24">
        <v>2561</v>
      </c>
      <c r="B1304" s="24" t="s">
        <v>19</v>
      </c>
      <c r="C1304" s="24" t="s">
        <v>23</v>
      </c>
      <c r="D1304" s="24" t="s">
        <v>5891</v>
      </c>
      <c r="E1304" s="24" t="s">
        <v>5892</v>
      </c>
      <c r="F1304" s="24" t="s">
        <v>748</v>
      </c>
      <c r="G1304" s="24" t="s">
        <v>749</v>
      </c>
      <c r="H1304" s="30">
        <v>0.2</v>
      </c>
      <c r="I1304" s="24">
        <v>200</v>
      </c>
      <c r="J1304" s="24"/>
      <c r="K1304" s="24">
        <v>1</v>
      </c>
      <c r="L1304" s="24"/>
      <c r="M1304" s="24"/>
      <c r="N1304" s="24"/>
      <c r="O1304" s="24"/>
      <c r="P1304" s="24"/>
      <c r="Q1304" s="24"/>
      <c r="R1304" s="15">
        <f t="shared" si="63"/>
        <v>3.0485</v>
      </c>
    </row>
    <row r="1305" spans="1:18">
      <c r="A1305" s="24">
        <v>2562</v>
      </c>
      <c r="B1305" s="24" t="s">
        <v>19</v>
      </c>
      <c r="C1305" s="24" t="s">
        <v>23</v>
      </c>
      <c r="D1305" s="24" t="s">
        <v>5891</v>
      </c>
      <c r="E1305" s="24" t="s">
        <v>5892</v>
      </c>
      <c r="F1305" s="24" t="s">
        <v>1926</v>
      </c>
      <c r="G1305" s="24" t="s">
        <v>1927</v>
      </c>
      <c r="H1305" s="30">
        <v>0.1</v>
      </c>
      <c r="I1305" s="24">
        <v>100</v>
      </c>
      <c r="J1305" s="24"/>
      <c r="K1305" s="24">
        <v>2</v>
      </c>
      <c r="L1305" s="24"/>
      <c r="M1305" s="24"/>
      <c r="N1305" s="24"/>
      <c r="O1305" s="24"/>
      <c r="P1305" s="24"/>
      <c r="Q1305" s="24"/>
      <c r="R1305" s="15">
        <f t="shared" si="63"/>
        <v>1.747</v>
      </c>
    </row>
    <row r="1306" spans="1:18">
      <c r="A1306" s="24">
        <v>2563</v>
      </c>
      <c r="B1306" s="24" t="s">
        <v>19</v>
      </c>
      <c r="C1306" s="24" t="s">
        <v>23</v>
      </c>
      <c r="D1306" s="24" t="s">
        <v>5891</v>
      </c>
      <c r="E1306" s="24" t="s">
        <v>5892</v>
      </c>
      <c r="F1306" s="24" t="s">
        <v>1959</v>
      </c>
      <c r="G1306" s="24" t="s">
        <v>1960</v>
      </c>
      <c r="H1306" s="30">
        <v>0.2</v>
      </c>
      <c r="I1306" s="24">
        <v>200</v>
      </c>
      <c r="J1306" s="24"/>
      <c r="K1306" s="24"/>
      <c r="L1306" s="24"/>
      <c r="M1306" s="24"/>
      <c r="N1306" s="24"/>
      <c r="O1306" s="24"/>
      <c r="P1306" s="24"/>
      <c r="Q1306" s="24"/>
      <c r="R1306" s="15">
        <f t="shared" si="63"/>
        <v>2.9</v>
      </c>
    </row>
    <row r="1307" spans="1:18">
      <c r="A1307" s="24">
        <v>2564</v>
      </c>
      <c r="B1307" s="24" t="s">
        <v>19</v>
      </c>
      <c r="C1307" s="24" t="s">
        <v>23</v>
      </c>
      <c r="D1307" s="24" t="s">
        <v>5891</v>
      </c>
      <c r="E1307" s="24" t="s">
        <v>5892</v>
      </c>
      <c r="F1307" s="24" t="s">
        <v>829</v>
      </c>
      <c r="G1307" s="24" t="s">
        <v>2044</v>
      </c>
      <c r="H1307" s="30">
        <v>0.2</v>
      </c>
      <c r="I1307" s="24">
        <v>200</v>
      </c>
      <c r="J1307" s="24"/>
      <c r="K1307" s="24"/>
      <c r="L1307" s="24"/>
      <c r="M1307" s="24"/>
      <c r="N1307" s="24"/>
      <c r="O1307" s="24"/>
      <c r="P1307" s="24"/>
      <c r="Q1307" s="24"/>
      <c r="R1307" s="15">
        <f t="shared" si="63"/>
        <v>2.9</v>
      </c>
    </row>
    <row r="1308" spans="1:18">
      <c r="A1308" s="24">
        <v>2565</v>
      </c>
      <c r="B1308" s="24" t="s">
        <v>19</v>
      </c>
      <c r="C1308" s="24" t="s">
        <v>23</v>
      </c>
      <c r="D1308" s="24" t="s">
        <v>5891</v>
      </c>
      <c r="E1308" s="24" t="s">
        <v>5892</v>
      </c>
      <c r="F1308" s="24" t="s">
        <v>738</v>
      </c>
      <c r="G1308" s="24" t="s">
        <v>2198</v>
      </c>
      <c r="H1308" s="30">
        <v>0.1</v>
      </c>
      <c r="I1308" s="24">
        <v>100</v>
      </c>
      <c r="J1308" s="24"/>
      <c r="K1308" s="24"/>
      <c r="L1308" s="24"/>
      <c r="M1308" s="24"/>
      <c r="N1308" s="24"/>
      <c r="O1308" s="24"/>
      <c r="P1308" s="24"/>
      <c r="Q1308" s="24"/>
      <c r="R1308" s="15">
        <f t="shared" si="63"/>
        <v>1.45</v>
      </c>
    </row>
    <row r="1309" spans="1:18">
      <c r="A1309" s="24">
        <v>2566</v>
      </c>
      <c r="B1309" s="24" t="s">
        <v>19</v>
      </c>
      <c r="C1309" s="24" t="s">
        <v>23</v>
      </c>
      <c r="D1309" s="24" t="s">
        <v>5891</v>
      </c>
      <c r="E1309" s="24" t="s">
        <v>5892</v>
      </c>
      <c r="F1309" s="24" t="s">
        <v>740</v>
      </c>
      <c r="G1309" s="24" t="s">
        <v>1994</v>
      </c>
      <c r="H1309" s="30">
        <v>0.1</v>
      </c>
      <c r="I1309" s="24">
        <v>100</v>
      </c>
      <c r="J1309" s="24"/>
      <c r="K1309" s="24"/>
      <c r="L1309" s="24"/>
      <c r="M1309" s="24"/>
      <c r="N1309" s="24"/>
      <c r="O1309" s="24"/>
      <c r="P1309" s="24"/>
      <c r="Q1309" s="24"/>
      <c r="R1309" s="15">
        <f t="shared" si="63"/>
        <v>1.45</v>
      </c>
    </row>
    <row r="1310" spans="1:18">
      <c r="A1310" s="24">
        <v>2567</v>
      </c>
      <c r="B1310" s="24" t="s">
        <v>19</v>
      </c>
      <c r="C1310" s="24" t="s">
        <v>23</v>
      </c>
      <c r="D1310" s="24" t="s">
        <v>5891</v>
      </c>
      <c r="E1310" s="24" t="s">
        <v>5892</v>
      </c>
      <c r="F1310" s="24" t="s">
        <v>741</v>
      </c>
      <c r="G1310" s="24" t="s">
        <v>2073</v>
      </c>
      <c r="H1310" s="30">
        <v>0.4</v>
      </c>
      <c r="I1310" s="24">
        <v>400</v>
      </c>
      <c r="J1310" s="24"/>
      <c r="K1310" s="24">
        <v>3</v>
      </c>
      <c r="L1310" s="24"/>
      <c r="M1310" s="24"/>
      <c r="N1310" s="24"/>
      <c r="O1310" s="24"/>
      <c r="P1310" s="24"/>
      <c r="Q1310" s="24"/>
      <c r="R1310" s="15">
        <f t="shared" si="63"/>
        <v>6.2455</v>
      </c>
    </row>
    <row r="1311" spans="1:18">
      <c r="A1311" s="24">
        <v>2568</v>
      </c>
      <c r="B1311" s="24" t="s">
        <v>19</v>
      </c>
      <c r="C1311" s="24" t="s">
        <v>23</v>
      </c>
      <c r="D1311" s="24" t="s">
        <v>5893</v>
      </c>
      <c r="E1311" s="24" t="s">
        <v>5894</v>
      </c>
      <c r="F1311" s="24" t="s">
        <v>836</v>
      </c>
      <c r="G1311" s="24" t="s">
        <v>806</v>
      </c>
      <c r="H1311" s="30">
        <v>0.1</v>
      </c>
      <c r="I1311" s="24">
        <v>100</v>
      </c>
      <c r="J1311" s="24"/>
      <c r="K1311" s="24">
        <v>2</v>
      </c>
      <c r="L1311" s="24"/>
      <c r="M1311" s="24"/>
      <c r="N1311" s="24"/>
      <c r="O1311" s="24"/>
      <c r="P1311" s="24">
        <v>1</v>
      </c>
      <c r="Q1311" s="24"/>
      <c r="R1311" s="15">
        <f t="shared" si="63"/>
        <v>1.907</v>
      </c>
    </row>
    <row r="1312" spans="1:18">
      <c r="A1312" s="24">
        <v>2569</v>
      </c>
      <c r="B1312" s="24" t="s">
        <v>19</v>
      </c>
      <c r="C1312" s="24" t="s">
        <v>23</v>
      </c>
      <c r="D1312" s="24" t="s">
        <v>5893</v>
      </c>
      <c r="E1312" s="24" t="s">
        <v>5894</v>
      </c>
      <c r="F1312" s="24" t="s">
        <v>800</v>
      </c>
      <c r="G1312" s="24" t="s">
        <v>801</v>
      </c>
      <c r="H1312" s="30">
        <v>0.1</v>
      </c>
      <c r="I1312" s="24">
        <v>100</v>
      </c>
      <c r="J1312" s="24"/>
      <c r="K1312" s="24">
        <v>1</v>
      </c>
      <c r="L1312" s="24"/>
      <c r="M1312" s="24"/>
      <c r="N1312" s="24"/>
      <c r="O1312" s="24"/>
      <c r="P1312" s="24"/>
      <c r="Q1312" s="24"/>
      <c r="R1312" s="15">
        <f t="shared" si="63"/>
        <v>1.5985</v>
      </c>
    </row>
    <row r="1313" spans="1:18">
      <c r="A1313" s="24">
        <v>2570</v>
      </c>
      <c r="B1313" s="24" t="s">
        <v>19</v>
      </c>
      <c r="C1313" s="24" t="s">
        <v>23</v>
      </c>
      <c r="D1313" s="24" t="s">
        <v>5893</v>
      </c>
      <c r="E1313" s="24" t="s">
        <v>5894</v>
      </c>
      <c r="F1313" s="24" t="s">
        <v>1924</v>
      </c>
      <c r="G1313" s="24" t="s">
        <v>1925</v>
      </c>
      <c r="H1313" s="30">
        <v>0.2</v>
      </c>
      <c r="I1313" s="24">
        <v>200</v>
      </c>
      <c r="J1313" s="24"/>
      <c r="K1313" s="24">
        <v>3</v>
      </c>
      <c r="L1313" s="24"/>
      <c r="M1313" s="24"/>
      <c r="N1313" s="24"/>
      <c r="O1313" s="24"/>
      <c r="P1313" s="24"/>
      <c r="Q1313" s="24"/>
      <c r="R1313" s="15">
        <f t="shared" si="63"/>
        <v>3.3455</v>
      </c>
    </row>
    <row r="1314" spans="1:18">
      <c r="A1314" s="24">
        <v>2571</v>
      </c>
      <c r="B1314" s="24" t="s">
        <v>19</v>
      </c>
      <c r="C1314" s="24" t="s">
        <v>23</v>
      </c>
      <c r="D1314" s="24" t="s">
        <v>5893</v>
      </c>
      <c r="E1314" s="24" t="s">
        <v>5894</v>
      </c>
      <c r="F1314" s="24" t="s">
        <v>1927</v>
      </c>
      <c r="G1314" s="24" t="s">
        <v>1939</v>
      </c>
      <c r="H1314" s="30">
        <v>0.8</v>
      </c>
      <c r="I1314" s="24">
        <v>800</v>
      </c>
      <c r="J1314" s="24"/>
      <c r="K1314" s="24"/>
      <c r="L1314" s="24"/>
      <c r="M1314" s="24"/>
      <c r="N1314" s="24"/>
      <c r="O1314" s="24"/>
      <c r="P1314" s="24"/>
      <c r="Q1314" s="24"/>
      <c r="R1314" s="15">
        <f t="shared" si="63"/>
        <v>11.6</v>
      </c>
    </row>
    <row r="1315" spans="1:18">
      <c r="A1315" s="24">
        <v>2572</v>
      </c>
      <c r="B1315" s="24" t="s">
        <v>19</v>
      </c>
      <c r="C1315" s="24" t="s">
        <v>23</v>
      </c>
      <c r="D1315" s="24" t="s">
        <v>5893</v>
      </c>
      <c r="E1315" s="24" t="s">
        <v>5894</v>
      </c>
      <c r="F1315" s="24" t="s">
        <v>1960</v>
      </c>
      <c r="G1315" s="24" t="s">
        <v>2042</v>
      </c>
      <c r="H1315" s="30">
        <v>0.2</v>
      </c>
      <c r="I1315" s="24">
        <v>200</v>
      </c>
      <c r="J1315" s="24"/>
      <c r="K1315" s="24">
        <v>1</v>
      </c>
      <c r="L1315" s="24"/>
      <c r="M1315" s="24"/>
      <c r="N1315" s="24"/>
      <c r="O1315" s="24"/>
      <c r="P1315" s="24"/>
      <c r="Q1315" s="24"/>
      <c r="R1315" s="15">
        <f t="shared" si="63"/>
        <v>3.0485</v>
      </c>
    </row>
    <row r="1316" spans="1:18">
      <c r="A1316" s="24">
        <v>2573</v>
      </c>
      <c r="B1316" s="24" t="s">
        <v>19</v>
      </c>
      <c r="C1316" s="24" t="s">
        <v>23</v>
      </c>
      <c r="D1316" s="24" t="s">
        <v>5893</v>
      </c>
      <c r="E1316" s="24" t="s">
        <v>5894</v>
      </c>
      <c r="F1316" s="24" t="s">
        <v>2070</v>
      </c>
      <c r="G1316" s="24" t="s">
        <v>733</v>
      </c>
      <c r="H1316" s="30">
        <v>0.2</v>
      </c>
      <c r="I1316" s="24">
        <v>200</v>
      </c>
      <c r="J1316" s="24"/>
      <c r="K1316" s="24">
        <v>1</v>
      </c>
      <c r="L1316" s="24"/>
      <c r="M1316" s="24"/>
      <c r="N1316" s="24"/>
      <c r="O1316" s="24"/>
      <c r="P1316" s="24"/>
      <c r="Q1316" s="24"/>
      <c r="R1316" s="15">
        <f t="shared" si="63"/>
        <v>3.0485</v>
      </c>
    </row>
    <row r="1317" spans="1:18">
      <c r="A1317" s="24">
        <v>2574</v>
      </c>
      <c r="B1317" s="24" t="s">
        <v>19</v>
      </c>
      <c r="C1317" s="24" t="s">
        <v>23</v>
      </c>
      <c r="D1317" s="24" t="s">
        <v>5893</v>
      </c>
      <c r="E1317" s="24" t="s">
        <v>5894</v>
      </c>
      <c r="F1317" s="24" t="s">
        <v>2294</v>
      </c>
      <c r="G1317" s="24" t="s">
        <v>738</v>
      </c>
      <c r="H1317" s="30">
        <v>0.1</v>
      </c>
      <c r="I1317" s="24">
        <v>100</v>
      </c>
      <c r="J1317" s="24"/>
      <c r="K1317" s="24"/>
      <c r="L1317" s="24"/>
      <c r="M1317" s="24"/>
      <c r="N1317" s="24"/>
      <c r="O1317" s="24"/>
      <c r="P1317" s="24"/>
      <c r="Q1317" s="24"/>
      <c r="R1317" s="15">
        <f t="shared" si="63"/>
        <v>1.45</v>
      </c>
    </row>
    <row r="1318" spans="1:18">
      <c r="A1318" s="24">
        <v>2575</v>
      </c>
      <c r="B1318" s="24" t="s">
        <v>19</v>
      </c>
      <c r="C1318" s="24" t="s">
        <v>23</v>
      </c>
      <c r="D1318" s="24" t="s">
        <v>5893</v>
      </c>
      <c r="E1318" s="24" t="s">
        <v>5894</v>
      </c>
      <c r="F1318" s="24" t="s">
        <v>2011</v>
      </c>
      <c r="G1318" s="24" t="s">
        <v>5828</v>
      </c>
      <c r="H1318" s="30">
        <v>0.9</v>
      </c>
      <c r="I1318" s="24">
        <v>900</v>
      </c>
      <c r="J1318" s="24"/>
      <c r="K1318" s="24">
        <v>3</v>
      </c>
      <c r="L1318" s="24"/>
      <c r="M1318" s="24"/>
      <c r="N1318" s="24"/>
      <c r="O1318" s="24"/>
      <c r="P1318" s="24"/>
      <c r="Q1318" s="24"/>
      <c r="R1318" s="15">
        <f t="shared" si="63"/>
        <v>13.4955</v>
      </c>
    </row>
    <row r="1319" spans="1:18">
      <c r="A1319" s="24">
        <v>2577</v>
      </c>
      <c r="B1319" s="24" t="s">
        <v>19</v>
      </c>
      <c r="C1319" s="24" t="s">
        <v>23</v>
      </c>
      <c r="D1319" s="24" t="s">
        <v>5895</v>
      </c>
      <c r="E1319" s="24" t="s">
        <v>5896</v>
      </c>
      <c r="F1319" s="24" t="s">
        <v>813</v>
      </c>
      <c r="G1319" s="24" t="s">
        <v>828</v>
      </c>
      <c r="H1319" s="30">
        <v>0.2</v>
      </c>
      <c r="I1319" s="24">
        <v>200</v>
      </c>
      <c r="J1319" s="24"/>
      <c r="K1319" s="24"/>
      <c r="L1319" s="24"/>
      <c r="M1319" s="24"/>
      <c r="N1319" s="24"/>
      <c r="O1319" s="24"/>
      <c r="P1319" s="24"/>
      <c r="Q1319" s="24"/>
      <c r="R1319" s="15">
        <f t="shared" ref="R1319:R1350" si="64">J1319*0.4461+K1319*0.1485+L1319*0.15*0.004+I1319*0.0145+M1319*0.145+N1319*0.015+O1319*0.01+P1319*0.16+Q1319*0.2</f>
        <v>2.9</v>
      </c>
    </row>
    <row r="1320" spans="1:18">
      <c r="A1320" s="24">
        <v>2578</v>
      </c>
      <c r="B1320" s="24" t="s">
        <v>19</v>
      </c>
      <c r="C1320" s="24" t="s">
        <v>23</v>
      </c>
      <c r="D1320" s="24" t="s">
        <v>5895</v>
      </c>
      <c r="E1320" s="24" t="s">
        <v>5896</v>
      </c>
      <c r="F1320" s="24" t="s">
        <v>813</v>
      </c>
      <c r="G1320" s="24" t="s">
        <v>5897</v>
      </c>
      <c r="H1320" s="30">
        <v>0.2</v>
      </c>
      <c r="I1320" s="24">
        <v>200</v>
      </c>
      <c r="J1320" s="24"/>
      <c r="K1320" s="24"/>
      <c r="L1320" s="24"/>
      <c r="M1320" s="24"/>
      <c r="N1320" s="24"/>
      <c r="O1320" s="24"/>
      <c r="P1320" s="24"/>
      <c r="Q1320" s="24"/>
      <c r="R1320" s="15">
        <f t="shared" si="64"/>
        <v>2.9</v>
      </c>
    </row>
    <row r="1321" spans="1:18">
      <c r="A1321" s="24">
        <v>2579</v>
      </c>
      <c r="B1321" s="24" t="s">
        <v>19</v>
      </c>
      <c r="C1321" s="24" t="s">
        <v>23</v>
      </c>
      <c r="D1321" s="24" t="s">
        <v>5895</v>
      </c>
      <c r="E1321" s="24" t="s">
        <v>5896</v>
      </c>
      <c r="F1321" s="24" t="s">
        <v>805</v>
      </c>
      <c r="G1321" s="24" t="s">
        <v>836</v>
      </c>
      <c r="H1321" s="30">
        <v>0.1</v>
      </c>
      <c r="I1321" s="24">
        <v>100</v>
      </c>
      <c r="J1321" s="24"/>
      <c r="K1321" s="24">
        <v>3</v>
      </c>
      <c r="L1321" s="24"/>
      <c r="M1321" s="24"/>
      <c r="N1321" s="24"/>
      <c r="O1321" s="24"/>
      <c r="P1321" s="24"/>
      <c r="Q1321" s="24"/>
      <c r="R1321" s="15">
        <f t="shared" si="64"/>
        <v>1.8955</v>
      </c>
    </row>
    <row r="1322" spans="1:18">
      <c r="A1322" s="24">
        <v>2580</v>
      </c>
      <c r="B1322" s="24" t="s">
        <v>19</v>
      </c>
      <c r="C1322" s="24" t="s">
        <v>23</v>
      </c>
      <c r="D1322" s="24" t="s">
        <v>5895</v>
      </c>
      <c r="E1322" s="24" t="s">
        <v>5896</v>
      </c>
      <c r="F1322" s="24" t="s">
        <v>1924</v>
      </c>
      <c r="G1322" s="24" t="s">
        <v>748</v>
      </c>
      <c r="H1322" s="30">
        <v>0.1</v>
      </c>
      <c r="I1322" s="24">
        <v>100</v>
      </c>
      <c r="J1322" s="24"/>
      <c r="K1322" s="24"/>
      <c r="L1322" s="24"/>
      <c r="M1322" s="24"/>
      <c r="N1322" s="24"/>
      <c r="O1322" s="24"/>
      <c r="P1322" s="24"/>
      <c r="Q1322" s="24"/>
      <c r="R1322" s="15">
        <f t="shared" si="64"/>
        <v>1.45</v>
      </c>
    </row>
    <row r="1323" spans="1:18">
      <c r="A1323" s="24">
        <v>2581</v>
      </c>
      <c r="B1323" s="24" t="s">
        <v>19</v>
      </c>
      <c r="C1323" s="24" t="s">
        <v>23</v>
      </c>
      <c r="D1323" s="24" t="s">
        <v>5895</v>
      </c>
      <c r="E1323" s="24" t="s">
        <v>5896</v>
      </c>
      <c r="F1323" s="24" t="s">
        <v>831</v>
      </c>
      <c r="G1323" s="24" t="s">
        <v>1937</v>
      </c>
      <c r="H1323" s="30">
        <v>0.1</v>
      </c>
      <c r="I1323" s="24">
        <v>100</v>
      </c>
      <c r="J1323" s="24"/>
      <c r="K1323" s="24">
        <v>2</v>
      </c>
      <c r="L1323" s="24"/>
      <c r="M1323" s="24"/>
      <c r="N1323" s="24"/>
      <c r="O1323" s="24"/>
      <c r="P1323" s="24"/>
      <c r="Q1323" s="24"/>
      <c r="R1323" s="15">
        <f t="shared" si="64"/>
        <v>1.747</v>
      </c>
    </row>
    <row r="1324" spans="1:18">
      <c r="A1324" s="24">
        <v>2582</v>
      </c>
      <c r="B1324" s="24" t="s">
        <v>19</v>
      </c>
      <c r="C1324" s="24" t="s">
        <v>23</v>
      </c>
      <c r="D1324" s="24" t="s">
        <v>5895</v>
      </c>
      <c r="E1324" s="24" t="s">
        <v>5896</v>
      </c>
      <c r="F1324" s="24" t="s">
        <v>1922</v>
      </c>
      <c r="G1324" s="24" t="s">
        <v>801</v>
      </c>
      <c r="H1324" s="30">
        <v>1</v>
      </c>
      <c r="I1324" s="24"/>
      <c r="J1324" s="24"/>
      <c r="K1324" s="24">
        <v>3</v>
      </c>
      <c r="L1324" s="24"/>
      <c r="M1324" s="24"/>
      <c r="N1324" s="24"/>
      <c r="O1324" s="24"/>
      <c r="P1324" s="24"/>
      <c r="Q1324" s="24"/>
      <c r="R1324" s="15">
        <f t="shared" si="64"/>
        <v>0.4455</v>
      </c>
    </row>
    <row r="1325" spans="1:18">
      <c r="A1325" s="24">
        <v>2583</v>
      </c>
      <c r="B1325" s="24" t="s">
        <v>19</v>
      </c>
      <c r="C1325" s="24" t="s">
        <v>23</v>
      </c>
      <c r="D1325" s="24" t="s">
        <v>5898</v>
      </c>
      <c r="E1325" s="24" t="s">
        <v>5899</v>
      </c>
      <c r="F1325" s="24" t="s">
        <v>805</v>
      </c>
      <c r="G1325" s="24" t="s">
        <v>836</v>
      </c>
      <c r="H1325" s="30">
        <v>0.1</v>
      </c>
      <c r="I1325" s="24">
        <v>100</v>
      </c>
      <c r="J1325" s="24"/>
      <c r="K1325" s="24"/>
      <c r="L1325" s="24"/>
      <c r="M1325" s="24"/>
      <c r="N1325" s="24"/>
      <c r="O1325" s="24"/>
      <c r="P1325" s="24"/>
      <c r="Q1325" s="24"/>
      <c r="R1325" s="15">
        <f t="shared" si="64"/>
        <v>1.45</v>
      </c>
    </row>
    <row r="1326" spans="1:18">
      <c r="A1326" s="24">
        <v>2584</v>
      </c>
      <c r="B1326" s="24" t="s">
        <v>19</v>
      </c>
      <c r="C1326" s="24" t="s">
        <v>23</v>
      </c>
      <c r="D1326" s="24" t="s">
        <v>5898</v>
      </c>
      <c r="E1326" s="24" t="s">
        <v>5899</v>
      </c>
      <c r="F1326" s="24" t="s">
        <v>836</v>
      </c>
      <c r="G1326" s="24" t="s">
        <v>806</v>
      </c>
      <c r="H1326" s="30">
        <v>0.1</v>
      </c>
      <c r="I1326" s="24">
        <v>100</v>
      </c>
      <c r="J1326" s="24"/>
      <c r="K1326" s="24"/>
      <c r="L1326" s="24"/>
      <c r="M1326" s="24"/>
      <c r="N1326" s="24"/>
      <c r="O1326" s="24"/>
      <c r="P1326" s="24"/>
      <c r="Q1326" s="24"/>
      <c r="R1326" s="15">
        <f t="shared" si="64"/>
        <v>1.45</v>
      </c>
    </row>
    <row r="1327" spans="1:18">
      <c r="A1327" s="24">
        <v>2585</v>
      </c>
      <c r="B1327" s="24" t="s">
        <v>19</v>
      </c>
      <c r="C1327" s="24" t="s">
        <v>23</v>
      </c>
      <c r="D1327" s="24" t="s">
        <v>5898</v>
      </c>
      <c r="E1327" s="24" t="s">
        <v>5899</v>
      </c>
      <c r="F1327" s="24" t="s">
        <v>801</v>
      </c>
      <c r="G1327" s="24" t="s">
        <v>1924</v>
      </c>
      <c r="H1327" s="30">
        <v>0.2</v>
      </c>
      <c r="I1327" s="24">
        <v>200</v>
      </c>
      <c r="J1327" s="24"/>
      <c r="K1327" s="24">
        <v>3</v>
      </c>
      <c r="L1327" s="24"/>
      <c r="M1327" s="24"/>
      <c r="N1327" s="24"/>
      <c r="O1327" s="24"/>
      <c r="P1327" s="24"/>
      <c r="Q1327" s="24"/>
      <c r="R1327" s="15">
        <f t="shared" si="64"/>
        <v>3.3455</v>
      </c>
    </row>
    <row r="1328" spans="1:18">
      <c r="A1328" s="24">
        <v>2586</v>
      </c>
      <c r="B1328" s="24" t="s">
        <v>19</v>
      </c>
      <c r="C1328" s="24" t="s">
        <v>23</v>
      </c>
      <c r="D1328" s="24" t="s">
        <v>5898</v>
      </c>
      <c r="E1328" s="24" t="s">
        <v>5899</v>
      </c>
      <c r="F1328" s="24" t="s">
        <v>1946</v>
      </c>
      <c r="G1328" s="24" t="s">
        <v>811</v>
      </c>
      <c r="H1328" s="30">
        <v>0.1</v>
      </c>
      <c r="I1328" s="24">
        <v>100</v>
      </c>
      <c r="J1328" s="24"/>
      <c r="K1328" s="24"/>
      <c r="L1328" s="24"/>
      <c r="M1328" s="24"/>
      <c r="N1328" s="24"/>
      <c r="O1328" s="24"/>
      <c r="P1328" s="24"/>
      <c r="Q1328" s="24"/>
      <c r="R1328" s="15">
        <f t="shared" si="64"/>
        <v>1.45</v>
      </c>
    </row>
    <row r="1329" spans="1:18">
      <c r="A1329" s="24">
        <v>2587</v>
      </c>
      <c r="B1329" s="24" t="s">
        <v>19</v>
      </c>
      <c r="C1329" s="24" t="s">
        <v>23</v>
      </c>
      <c r="D1329" s="24" t="s">
        <v>5898</v>
      </c>
      <c r="E1329" s="24" t="s">
        <v>5899</v>
      </c>
      <c r="F1329" s="24" t="s">
        <v>811</v>
      </c>
      <c r="G1329" s="24" t="s">
        <v>1926</v>
      </c>
      <c r="H1329" s="30">
        <v>0.2</v>
      </c>
      <c r="I1329" s="24">
        <v>200</v>
      </c>
      <c r="J1329" s="24"/>
      <c r="K1329" s="24"/>
      <c r="L1329" s="24"/>
      <c r="M1329" s="24"/>
      <c r="N1329" s="24"/>
      <c r="O1329" s="24"/>
      <c r="P1329" s="24"/>
      <c r="Q1329" s="24"/>
      <c r="R1329" s="15">
        <f t="shared" si="64"/>
        <v>2.9</v>
      </c>
    </row>
    <row r="1330" spans="1:18">
      <c r="A1330" s="24">
        <v>2588</v>
      </c>
      <c r="B1330" s="24" t="s">
        <v>19</v>
      </c>
      <c r="C1330" s="24" t="s">
        <v>23</v>
      </c>
      <c r="D1330" s="24" t="s">
        <v>5898</v>
      </c>
      <c r="E1330" s="24" t="s">
        <v>5899</v>
      </c>
      <c r="F1330" s="24" t="s">
        <v>834</v>
      </c>
      <c r="G1330" s="24" t="s">
        <v>1990</v>
      </c>
      <c r="H1330" s="30">
        <v>0.1</v>
      </c>
      <c r="I1330" s="24">
        <v>100</v>
      </c>
      <c r="J1330" s="24"/>
      <c r="K1330" s="24"/>
      <c r="L1330" s="24"/>
      <c r="M1330" s="24"/>
      <c r="N1330" s="24"/>
      <c r="O1330" s="24"/>
      <c r="P1330" s="24"/>
      <c r="Q1330" s="24"/>
      <c r="R1330" s="15">
        <f t="shared" si="64"/>
        <v>1.45</v>
      </c>
    </row>
    <row r="1331" spans="1:18">
      <c r="A1331" s="24">
        <v>2589</v>
      </c>
      <c r="B1331" s="24" t="s">
        <v>19</v>
      </c>
      <c r="C1331" s="24" t="s">
        <v>23</v>
      </c>
      <c r="D1331" s="24" t="s">
        <v>5898</v>
      </c>
      <c r="E1331" s="24" t="s">
        <v>5899</v>
      </c>
      <c r="F1331" s="24" t="s">
        <v>1959</v>
      </c>
      <c r="G1331" s="24" t="s">
        <v>1991</v>
      </c>
      <c r="H1331" s="30">
        <v>0.1</v>
      </c>
      <c r="I1331" s="24">
        <v>100</v>
      </c>
      <c r="J1331" s="24"/>
      <c r="K1331" s="24"/>
      <c r="L1331" s="24"/>
      <c r="M1331" s="24"/>
      <c r="N1331" s="24"/>
      <c r="O1331" s="24"/>
      <c r="P1331" s="24"/>
      <c r="Q1331" s="24"/>
      <c r="R1331" s="15">
        <f t="shared" si="64"/>
        <v>1.45</v>
      </c>
    </row>
    <row r="1332" spans="1:18">
      <c r="A1332" s="24">
        <v>2590</v>
      </c>
      <c r="B1332" s="24" t="s">
        <v>19</v>
      </c>
      <c r="C1332" s="24" t="s">
        <v>23</v>
      </c>
      <c r="D1332" s="24" t="s">
        <v>5898</v>
      </c>
      <c r="E1332" s="24" t="s">
        <v>5899</v>
      </c>
      <c r="F1332" s="24" t="s">
        <v>5900</v>
      </c>
      <c r="G1332" s="24" t="s">
        <v>2067</v>
      </c>
      <c r="H1332" s="30">
        <v>0.1</v>
      </c>
      <c r="I1332" s="24">
        <v>100</v>
      </c>
      <c r="J1332" s="24"/>
      <c r="K1332" s="24"/>
      <c r="L1332" s="24"/>
      <c r="M1332" s="24"/>
      <c r="N1332" s="24"/>
      <c r="O1332" s="24"/>
      <c r="P1332" s="24"/>
      <c r="Q1332" s="24"/>
      <c r="R1332" s="15">
        <f t="shared" si="64"/>
        <v>1.45</v>
      </c>
    </row>
    <row r="1333" spans="1:18">
      <c r="A1333" s="24">
        <v>2592</v>
      </c>
      <c r="B1333" s="24" t="s">
        <v>19</v>
      </c>
      <c r="C1333" s="24" t="s">
        <v>23</v>
      </c>
      <c r="D1333" s="24" t="s">
        <v>5857</v>
      </c>
      <c r="E1333" s="24" t="s">
        <v>5858</v>
      </c>
      <c r="F1333" s="24" t="s">
        <v>761</v>
      </c>
      <c r="G1333" s="24" t="s">
        <v>828</v>
      </c>
      <c r="H1333" s="30">
        <v>0.1</v>
      </c>
      <c r="I1333" s="24">
        <v>100</v>
      </c>
      <c r="J1333" s="24"/>
      <c r="K1333" s="24"/>
      <c r="L1333" s="24"/>
      <c r="M1333" s="24"/>
      <c r="N1333" s="24"/>
      <c r="O1333" s="24"/>
      <c r="P1333" s="24"/>
      <c r="Q1333" s="24"/>
      <c r="R1333" s="15">
        <f t="shared" si="64"/>
        <v>1.45</v>
      </c>
    </row>
    <row r="1334" spans="1:18">
      <c r="A1334" s="24">
        <v>2593</v>
      </c>
      <c r="B1334" s="24" t="s">
        <v>19</v>
      </c>
      <c r="C1334" s="24" t="s">
        <v>23</v>
      </c>
      <c r="D1334" s="24" t="s">
        <v>5857</v>
      </c>
      <c r="E1334" s="24" t="s">
        <v>5858</v>
      </c>
      <c r="F1334" s="24" t="s">
        <v>1928</v>
      </c>
      <c r="G1334" s="24" t="s">
        <v>1938</v>
      </c>
      <c r="H1334" s="30">
        <v>0.3</v>
      </c>
      <c r="I1334" s="24">
        <v>300</v>
      </c>
      <c r="J1334" s="24"/>
      <c r="K1334" s="24"/>
      <c r="L1334" s="24"/>
      <c r="M1334" s="24"/>
      <c r="N1334" s="24"/>
      <c r="O1334" s="24"/>
      <c r="P1334" s="24"/>
      <c r="Q1334" s="24"/>
      <c r="R1334" s="15">
        <f t="shared" si="64"/>
        <v>4.35</v>
      </c>
    </row>
    <row r="1335" spans="1:18">
      <c r="A1335" s="24">
        <v>2594</v>
      </c>
      <c r="B1335" s="24" t="s">
        <v>19</v>
      </c>
      <c r="C1335" s="24" t="s">
        <v>23</v>
      </c>
      <c r="D1335" s="24" t="s">
        <v>5857</v>
      </c>
      <c r="E1335" s="24" t="s">
        <v>5858</v>
      </c>
      <c r="F1335" s="24" t="s">
        <v>1924</v>
      </c>
      <c r="G1335" s="24" t="s">
        <v>1925</v>
      </c>
      <c r="H1335" s="30">
        <v>0.2</v>
      </c>
      <c r="I1335" s="24">
        <v>200</v>
      </c>
      <c r="J1335" s="24"/>
      <c r="K1335" s="24"/>
      <c r="L1335" s="24"/>
      <c r="M1335" s="24"/>
      <c r="N1335" s="24"/>
      <c r="O1335" s="24"/>
      <c r="P1335" s="24"/>
      <c r="Q1335" s="24"/>
      <c r="R1335" s="15">
        <f t="shared" si="64"/>
        <v>2.9</v>
      </c>
    </row>
    <row r="1336" spans="1:18">
      <c r="A1336" s="24">
        <v>2596</v>
      </c>
      <c r="B1336" s="24" t="s">
        <v>19</v>
      </c>
      <c r="C1336" s="24" t="s">
        <v>23</v>
      </c>
      <c r="D1336" s="24" t="s">
        <v>5901</v>
      </c>
      <c r="E1336" s="24" t="s">
        <v>5902</v>
      </c>
      <c r="F1336" s="24" t="s">
        <v>805</v>
      </c>
      <c r="G1336" s="24" t="s">
        <v>836</v>
      </c>
      <c r="H1336" s="30">
        <v>0.1</v>
      </c>
      <c r="I1336" s="24">
        <v>100</v>
      </c>
      <c r="J1336" s="24"/>
      <c r="K1336" s="24"/>
      <c r="L1336" s="24"/>
      <c r="M1336" s="24"/>
      <c r="N1336" s="24"/>
      <c r="O1336" s="24"/>
      <c r="P1336" s="24"/>
      <c r="Q1336" s="24"/>
      <c r="R1336" s="15">
        <f t="shared" si="64"/>
        <v>1.45</v>
      </c>
    </row>
    <row r="1337" spans="1:18">
      <c r="A1337" s="24">
        <v>2598</v>
      </c>
      <c r="B1337" s="24" t="s">
        <v>19</v>
      </c>
      <c r="C1337" s="24" t="s">
        <v>23</v>
      </c>
      <c r="D1337" s="24" t="s">
        <v>5903</v>
      </c>
      <c r="E1337" s="24" t="s">
        <v>5904</v>
      </c>
      <c r="F1337" s="24" t="s">
        <v>801</v>
      </c>
      <c r="G1337" s="24" t="s">
        <v>1924</v>
      </c>
      <c r="H1337" s="30">
        <v>0.2</v>
      </c>
      <c r="I1337" s="24">
        <v>200</v>
      </c>
      <c r="J1337" s="24"/>
      <c r="K1337" s="24"/>
      <c r="L1337" s="24"/>
      <c r="M1337" s="24"/>
      <c r="N1337" s="24"/>
      <c r="O1337" s="24"/>
      <c r="P1337" s="24"/>
      <c r="Q1337" s="24"/>
      <c r="R1337" s="15">
        <f t="shared" si="64"/>
        <v>2.9</v>
      </c>
    </row>
    <row r="1338" spans="1:18">
      <c r="A1338" s="24">
        <v>2599</v>
      </c>
      <c r="B1338" s="24" t="s">
        <v>19</v>
      </c>
      <c r="C1338" s="24" t="s">
        <v>23</v>
      </c>
      <c r="D1338" s="24" t="s">
        <v>5903</v>
      </c>
      <c r="E1338" s="24" t="s">
        <v>5904</v>
      </c>
      <c r="F1338" s="24" t="s">
        <v>748</v>
      </c>
      <c r="G1338" s="24" t="s">
        <v>1925</v>
      </c>
      <c r="H1338" s="30">
        <v>0.1</v>
      </c>
      <c r="I1338" s="24">
        <v>100</v>
      </c>
      <c r="J1338" s="24"/>
      <c r="K1338" s="24"/>
      <c r="L1338" s="24"/>
      <c r="M1338" s="24"/>
      <c r="N1338" s="24"/>
      <c r="O1338" s="24"/>
      <c r="P1338" s="24"/>
      <c r="Q1338" s="24"/>
      <c r="R1338" s="15">
        <f t="shared" si="64"/>
        <v>1.45</v>
      </c>
    </row>
    <row r="1339" spans="1:18">
      <c r="A1339" s="24">
        <v>2600</v>
      </c>
      <c r="B1339" s="24" t="s">
        <v>19</v>
      </c>
      <c r="C1339" s="24" t="s">
        <v>23</v>
      </c>
      <c r="D1339" s="24" t="s">
        <v>5903</v>
      </c>
      <c r="E1339" s="24" t="s">
        <v>5904</v>
      </c>
      <c r="F1339" s="24" t="s">
        <v>751</v>
      </c>
      <c r="G1339" s="24" t="s">
        <v>1946</v>
      </c>
      <c r="H1339" s="30">
        <v>0.2</v>
      </c>
      <c r="I1339" s="24">
        <v>200</v>
      </c>
      <c r="J1339" s="24"/>
      <c r="K1339" s="24"/>
      <c r="L1339" s="24"/>
      <c r="M1339" s="24"/>
      <c r="N1339" s="24"/>
      <c r="O1339" s="24"/>
      <c r="P1339" s="24"/>
      <c r="Q1339" s="24"/>
      <c r="R1339" s="15">
        <f t="shared" si="64"/>
        <v>2.9</v>
      </c>
    </row>
    <row r="1340" spans="1:18">
      <c r="A1340" s="24">
        <v>2601</v>
      </c>
      <c r="B1340" s="24" t="s">
        <v>19</v>
      </c>
      <c r="C1340" s="24" t="s">
        <v>23</v>
      </c>
      <c r="D1340" s="24" t="s">
        <v>5903</v>
      </c>
      <c r="E1340" s="24" t="s">
        <v>5904</v>
      </c>
      <c r="F1340" s="24" t="s">
        <v>831</v>
      </c>
      <c r="G1340" s="24" t="s">
        <v>1937</v>
      </c>
      <c r="H1340" s="30">
        <v>0.1</v>
      </c>
      <c r="I1340" s="24">
        <v>100</v>
      </c>
      <c r="J1340" s="24"/>
      <c r="K1340" s="24">
        <v>2</v>
      </c>
      <c r="L1340" s="24"/>
      <c r="M1340" s="24"/>
      <c r="N1340" s="24"/>
      <c r="O1340" s="24"/>
      <c r="P1340" s="24"/>
      <c r="Q1340" s="24"/>
      <c r="R1340" s="15">
        <f t="shared" si="64"/>
        <v>1.747</v>
      </c>
    </row>
    <row r="1341" spans="1:18">
      <c r="A1341" s="24">
        <v>2602</v>
      </c>
      <c r="B1341" s="24" t="s">
        <v>19</v>
      </c>
      <c r="C1341" s="24" t="s">
        <v>23</v>
      </c>
      <c r="D1341" s="24" t="s">
        <v>5905</v>
      </c>
      <c r="E1341" s="24" t="s">
        <v>5906</v>
      </c>
      <c r="F1341" s="24" t="s">
        <v>828</v>
      </c>
      <c r="G1341" s="24" t="s">
        <v>805</v>
      </c>
      <c r="H1341" s="30">
        <v>0.1</v>
      </c>
      <c r="I1341" s="24">
        <v>100</v>
      </c>
      <c r="J1341" s="24"/>
      <c r="K1341" s="24">
        <v>1</v>
      </c>
      <c r="L1341" s="24"/>
      <c r="M1341" s="24"/>
      <c r="N1341" s="24"/>
      <c r="O1341" s="24"/>
      <c r="P1341" s="24"/>
      <c r="Q1341" s="24"/>
      <c r="R1341" s="15">
        <f t="shared" si="64"/>
        <v>1.5985</v>
      </c>
    </row>
    <row r="1342" spans="1:18">
      <c r="A1342" s="24">
        <v>2603</v>
      </c>
      <c r="B1342" s="24" t="s">
        <v>19</v>
      </c>
      <c r="C1342" s="24" t="s">
        <v>23</v>
      </c>
      <c r="D1342" s="24" t="s">
        <v>5905</v>
      </c>
      <c r="E1342" s="24" t="s">
        <v>5906</v>
      </c>
      <c r="F1342" s="24" t="s">
        <v>5907</v>
      </c>
      <c r="G1342" s="24" t="s">
        <v>831</v>
      </c>
      <c r="H1342" s="30">
        <v>0.5</v>
      </c>
      <c r="I1342" s="24">
        <v>500</v>
      </c>
      <c r="J1342" s="24"/>
      <c r="K1342" s="24">
        <v>2</v>
      </c>
      <c r="L1342" s="24"/>
      <c r="M1342" s="24"/>
      <c r="N1342" s="24"/>
      <c r="O1342" s="24"/>
      <c r="P1342" s="24"/>
      <c r="Q1342" s="24"/>
      <c r="R1342" s="15">
        <f t="shared" si="64"/>
        <v>7.547</v>
      </c>
    </row>
    <row r="1343" spans="1:18">
      <c r="A1343" s="24">
        <v>2605</v>
      </c>
      <c r="B1343" s="24" t="s">
        <v>19</v>
      </c>
      <c r="C1343" s="24" t="s">
        <v>23</v>
      </c>
      <c r="D1343" s="24" t="s">
        <v>5908</v>
      </c>
      <c r="E1343" s="24" t="s">
        <v>5381</v>
      </c>
      <c r="F1343" s="24" t="s">
        <v>811</v>
      </c>
      <c r="G1343" s="24" t="s">
        <v>752</v>
      </c>
      <c r="H1343" s="30">
        <v>0.1</v>
      </c>
      <c r="I1343" s="24">
        <v>100</v>
      </c>
      <c r="J1343" s="24"/>
      <c r="K1343" s="24">
        <v>3</v>
      </c>
      <c r="L1343" s="24"/>
      <c r="M1343" s="24"/>
      <c r="N1343" s="24"/>
      <c r="O1343" s="24"/>
      <c r="P1343" s="24"/>
      <c r="Q1343" s="24"/>
      <c r="R1343" s="15">
        <f t="shared" si="64"/>
        <v>1.8955</v>
      </c>
    </row>
    <row r="1344" spans="1:18">
      <c r="A1344" s="24">
        <v>2606</v>
      </c>
      <c r="B1344" s="24" t="s">
        <v>19</v>
      </c>
      <c r="C1344" s="24" t="s">
        <v>23</v>
      </c>
      <c r="D1344" s="24" t="s">
        <v>5908</v>
      </c>
      <c r="E1344" s="24" t="s">
        <v>5381</v>
      </c>
      <c r="F1344" s="24" t="s">
        <v>1922</v>
      </c>
      <c r="G1344" s="24" t="s">
        <v>801</v>
      </c>
      <c r="H1344" s="30">
        <v>1</v>
      </c>
      <c r="I1344" s="24"/>
      <c r="J1344" s="24"/>
      <c r="K1344" s="24">
        <v>4</v>
      </c>
      <c r="L1344" s="24"/>
      <c r="M1344" s="24"/>
      <c r="N1344" s="24"/>
      <c r="O1344" s="24"/>
      <c r="P1344" s="24"/>
      <c r="Q1344" s="24"/>
      <c r="R1344" s="15">
        <f t="shared" si="64"/>
        <v>0.594</v>
      </c>
    </row>
    <row r="1345" spans="1:18">
      <c r="A1345" s="24">
        <v>2607</v>
      </c>
      <c r="B1345" s="24" t="s">
        <v>19</v>
      </c>
      <c r="C1345" s="24" t="s">
        <v>23</v>
      </c>
      <c r="D1345" s="24" t="s">
        <v>5909</v>
      </c>
      <c r="E1345" s="24" t="s">
        <v>5910</v>
      </c>
      <c r="F1345" s="24" t="s">
        <v>806</v>
      </c>
      <c r="G1345" s="24" t="s">
        <v>766</v>
      </c>
      <c r="H1345" s="30">
        <v>0.1</v>
      </c>
      <c r="I1345" s="24">
        <v>100</v>
      </c>
      <c r="J1345" s="24"/>
      <c r="K1345" s="24">
        <v>3</v>
      </c>
      <c r="L1345" s="24"/>
      <c r="M1345" s="24"/>
      <c r="N1345" s="24"/>
      <c r="O1345" s="24"/>
      <c r="P1345" s="24">
        <v>1</v>
      </c>
      <c r="Q1345" s="24"/>
      <c r="R1345" s="15">
        <f t="shared" si="64"/>
        <v>2.0555</v>
      </c>
    </row>
    <row r="1346" spans="1:18">
      <c r="A1346" s="24">
        <v>2608</v>
      </c>
      <c r="B1346" s="24" t="s">
        <v>19</v>
      </c>
      <c r="C1346" s="24" t="s">
        <v>23</v>
      </c>
      <c r="D1346" s="24" t="s">
        <v>5909</v>
      </c>
      <c r="E1346" s="24" t="s">
        <v>5910</v>
      </c>
      <c r="F1346" s="24" t="s">
        <v>1924</v>
      </c>
      <c r="G1346" s="24" t="s">
        <v>1925</v>
      </c>
      <c r="H1346" s="30">
        <v>0.2</v>
      </c>
      <c r="I1346" s="24">
        <v>200</v>
      </c>
      <c r="J1346" s="24"/>
      <c r="K1346" s="24">
        <v>2</v>
      </c>
      <c r="L1346" s="24"/>
      <c r="M1346" s="24"/>
      <c r="N1346" s="24"/>
      <c r="O1346" s="24"/>
      <c r="P1346" s="24"/>
      <c r="Q1346" s="24"/>
      <c r="R1346" s="15">
        <f t="shared" si="64"/>
        <v>3.197</v>
      </c>
    </row>
    <row r="1347" spans="1:18">
      <c r="A1347" s="24">
        <v>2609</v>
      </c>
      <c r="B1347" s="24" t="s">
        <v>19</v>
      </c>
      <c r="C1347" s="24" t="s">
        <v>23</v>
      </c>
      <c r="D1347" s="24" t="s">
        <v>5909</v>
      </c>
      <c r="E1347" s="24" t="s">
        <v>5910</v>
      </c>
      <c r="F1347" s="24" t="s">
        <v>1925</v>
      </c>
      <c r="G1347" s="24" t="s">
        <v>751</v>
      </c>
      <c r="H1347" s="30">
        <v>0.2</v>
      </c>
      <c r="I1347" s="24">
        <v>200</v>
      </c>
      <c r="J1347" s="24"/>
      <c r="K1347" s="24"/>
      <c r="L1347" s="24"/>
      <c r="M1347" s="24"/>
      <c r="N1347" s="24"/>
      <c r="O1347" s="24"/>
      <c r="P1347" s="24"/>
      <c r="Q1347" s="24"/>
      <c r="R1347" s="15">
        <f t="shared" si="64"/>
        <v>2.9</v>
      </c>
    </row>
    <row r="1348" spans="1:18">
      <c r="A1348" s="24">
        <v>2611</v>
      </c>
      <c r="B1348" s="24" t="s">
        <v>19</v>
      </c>
      <c r="C1348" s="24" t="s">
        <v>23</v>
      </c>
      <c r="D1348" s="24" t="s">
        <v>5859</v>
      </c>
      <c r="E1348" s="24" t="s">
        <v>5860</v>
      </c>
      <c r="F1348" s="24" t="s">
        <v>5897</v>
      </c>
      <c r="G1348" s="24" t="s">
        <v>805</v>
      </c>
      <c r="H1348" s="30">
        <v>0.1</v>
      </c>
      <c r="I1348" s="24">
        <v>100</v>
      </c>
      <c r="J1348" s="24"/>
      <c r="K1348" s="24">
        <v>3</v>
      </c>
      <c r="L1348" s="24"/>
      <c r="M1348" s="24"/>
      <c r="N1348" s="24"/>
      <c r="O1348" s="24"/>
      <c r="P1348" s="24"/>
      <c r="Q1348" s="24"/>
      <c r="R1348" s="15">
        <f t="shared" si="64"/>
        <v>1.8955</v>
      </c>
    </row>
    <row r="1349" spans="1:18">
      <c r="A1349" s="24">
        <v>2612</v>
      </c>
      <c r="B1349" s="24" t="s">
        <v>19</v>
      </c>
      <c r="C1349" s="24" t="s">
        <v>23</v>
      </c>
      <c r="D1349" s="24" t="s">
        <v>5859</v>
      </c>
      <c r="E1349" s="24" t="s">
        <v>5860</v>
      </c>
      <c r="F1349" s="24" t="s">
        <v>748</v>
      </c>
      <c r="G1349" s="24" t="s">
        <v>826</v>
      </c>
      <c r="H1349" s="30">
        <v>0.4</v>
      </c>
      <c r="I1349" s="24">
        <v>400</v>
      </c>
      <c r="J1349" s="24"/>
      <c r="K1349" s="24"/>
      <c r="L1349" s="24"/>
      <c r="M1349" s="24"/>
      <c r="N1349" s="24"/>
      <c r="O1349" s="24"/>
      <c r="P1349" s="24"/>
      <c r="Q1349" s="24"/>
      <c r="R1349" s="15">
        <f t="shared" si="64"/>
        <v>5.8</v>
      </c>
    </row>
    <row r="1350" spans="1:18">
      <c r="A1350" s="24">
        <v>2613</v>
      </c>
      <c r="B1350" s="24" t="s">
        <v>19</v>
      </c>
      <c r="C1350" s="24" t="s">
        <v>23</v>
      </c>
      <c r="D1350" s="24" t="s">
        <v>5859</v>
      </c>
      <c r="E1350" s="24" t="s">
        <v>5860</v>
      </c>
      <c r="F1350" s="24" t="s">
        <v>1922</v>
      </c>
      <c r="G1350" s="24" t="s">
        <v>801</v>
      </c>
      <c r="H1350" s="30">
        <v>1</v>
      </c>
      <c r="I1350" s="24"/>
      <c r="J1350" s="24"/>
      <c r="K1350" s="24">
        <v>1</v>
      </c>
      <c r="L1350" s="24"/>
      <c r="M1350" s="24"/>
      <c r="N1350" s="24"/>
      <c r="O1350" s="24"/>
      <c r="P1350" s="24"/>
      <c r="Q1350" s="24"/>
      <c r="R1350" s="15">
        <f t="shared" ref="R1350" si="65">J1350*0.4461+K1350*0.1485+L1350*0.15*0.004+I1350*0.0145+M1350*0.145+N1350*0.015+O1350*0.01+P1350*0.16+Q1350*0.2</f>
        <v>0.1485</v>
      </c>
    </row>
    <row r="1351" spans="1:18">
      <c r="A1351" s="24">
        <v>2614</v>
      </c>
      <c r="B1351" s="24" t="s">
        <v>19</v>
      </c>
      <c r="C1351" s="24" t="s">
        <v>23</v>
      </c>
      <c r="D1351" s="24" t="s">
        <v>5911</v>
      </c>
      <c r="E1351" s="24" t="s">
        <v>5912</v>
      </c>
      <c r="F1351" s="24" t="s">
        <v>803</v>
      </c>
      <c r="G1351" s="24" t="s">
        <v>1924</v>
      </c>
      <c r="H1351" s="30">
        <v>0.1</v>
      </c>
      <c r="I1351" s="24">
        <v>100</v>
      </c>
      <c r="J1351" s="24"/>
      <c r="K1351" s="24">
        <v>2</v>
      </c>
      <c r="L1351" s="24"/>
      <c r="M1351" s="24"/>
      <c r="N1351" s="24"/>
      <c r="O1351" s="24"/>
      <c r="P1351" s="24"/>
      <c r="Q1351" s="24"/>
      <c r="R1351" s="15">
        <f t="shared" ref="R1351:R1382" si="66">J1351*0.4461+K1351*0.1485+L1351*0.15*0.004+I1351*0.0145+M1351*0.145+N1351*0.015+O1351*0.01+P1351*0.16+Q1351*0.2</f>
        <v>1.747</v>
      </c>
    </row>
    <row r="1352" spans="1:18">
      <c r="A1352" s="24">
        <v>2615</v>
      </c>
      <c r="B1352" s="24" t="s">
        <v>19</v>
      </c>
      <c r="C1352" s="24" t="s">
        <v>23</v>
      </c>
      <c r="D1352" s="24" t="s">
        <v>5911</v>
      </c>
      <c r="E1352" s="24" t="s">
        <v>5912</v>
      </c>
      <c r="F1352" s="24" t="s">
        <v>1946</v>
      </c>
      <c r="G1352" s="24" t="s">
        <v>811</v>
      </c>
      <c r="H1352" s="30">
        <v>0.1</v>
      </c>
      <c r="I1352" s="24">
        <v>100</v>
      </c>
      <c r="J1352" s="24"/>
      <c r="K1352" s="24"/>
      <c r="L1352" s="24"/>
      <c r="M1352" s="24"/>
      <c r="N1352" s="24"/>
      <c r="O1352" s="24"/>
      <c r="P1352" s="24"/>
      <c r="Q1352" s="24"/>
      <c r="R1352" s="15">
        <f t="shared" si="66"/>
        <v>1.45</v>
      </c>
    </row>
    <row r="1353" spans="1:18">
      <c r="A1353" s="24">
        <v>2616</v>
      </c>
      <c r="B1353" s="24" t="s">
        <v>19</v>
      </c>
      <c r="C1353" s="24" t="s">
        <v>23</v>
      </c>
      <c r="D1353" s="24" t="s">
        <v>5911</v>
      </c>
      <c r="E1353" s="24" t="s">
        <v>5912</v>
      </c>
      <c r="F1353" s="24" t="s">
        <v>1928</v>
      </c>
      <c r="G1353" s="24" t="s">
        <v>1929</v>
      </c>
      <c r="H1353" s="30">
        <v>0.1</v>
      </c>
      <c r="I1353" s="24">
        <v>100</v>
      </c>
      <c r="J1353" s="24"/>
      <c r="K1353" s="24">
        <v>3</v>
      </c>
      <c r="L1353" s="24"/>
      <c r="M1353" s="24"/>
      <c r="N1353" s="24"/>
      <c r="O1353" s="24"/>
      <c r="P1353" s="24"/>
      <c r="Q1353" s="24"/>
      <c r="R1353" s="15">
        <f t="shared" si="66"/>
        <v>1.8955</v>
      </c>
    </row>
    <row r="1354" spans="1:18">
      <c r="A1354" s="24">
        <v>2617</v>
      </c>
      <c r="B1354" s="24" t="s">
        <v>19</v>
      </c>
      <c r="C1354" s="24" t="s">
        <v>23</v>
      </c>
      <c r="D1354" s="24" t="s">
        <v>5913</v>
      </c>
      <c r="E1354" s="24" t="s">
        <v>5914</v>
      </c>
      <c r="F1354" s="24" t="s">
        <v>1923</v>
      </c>
      <c r="G1354" s="24" t="s">
        <v>1939</v>
      </c>
      <c r="H1354" s="30">
        <v>2.9</v>
      </c>
      <c r="I1354" s="24">
        <v>2900</v>
      </c>
      <c r="J1354" s="24"/>
      <c r="K1354" s="24">
        <v>3</v>
      </c>
      <c r="L1354" s="24"/>
      <c r="M1354" s="24"/>
      <c r="N1354" s="24"/>
      <c r="O1354" s="24"/>
      <c r="P1354" s="24"/>
      <c r="Q1354" s="24"/>
      <c r="R1354" s="15">
        <f t="shared" si="66"/>
        <v>42.4955</v>
      </c>
    </row>
    <row r="1355" spans="1:18">
      <c r="A1355" s="24">
        <v>2618</v>
      </c>
      <c r="B1355" s="24" t="s">
        <v>19</v>
      </c>
      <c r="C1355" s="24" t="s">
        <v>23</v>
      </c>
      <c r="D1355" s="24" t="s">
        <v>5913</v>
      </c>
      <c r="E1355" s="24" t="s">
        <v>5914</v>
      </c>
      <c r="F1355" s="24" t="s">
        <v>1923</v>
      </c>
      <c r="G1355" s="24" t="s">
        <v>828</v>
      </c>
      <c r="H1355" s="30">
        <v>0.3</v>
      </c>
      <c r="I1355" s="24">
        <v>300</v>
      </c>
      <c r="J1355" s="24"/>
      <c r="K1355" s="24"/>
      <c r="L1355" s="24"/>
      <c r="M1355" s="24"/>
      <c r="N1355" s="24"/>
      <c r="O1355" s="24"/>
      <c r="P1355" s="24"/>
      <c r="Q1355" s="24"/>
      <c r="R1355" s="15">
        <f t="shared" si="66"/>
        <v>4.35</v>
      </c>
    </row>
    <row r="1356" spans="1:18">
      <c r="A1356" s="24">
        <v>2619</v>
      </c>
      <c r="B1356" s="24" t="s">
        <v>19</v>
      </c>
      <c r="C1356" s="24" t="s">
        <v>23</v>
      </c>
      <c r="D1356" s="24" t="s">
        <v>5913</v>
      </c>
      <c r="E1356" s="24" t="s">
        <v>5914</v>
      </c>
      <c r="F1356" s="24" t="s">
        <v>833</v>
      </c>
      <c r="G1356" s="24" t="s">
        <v>1991</v>
      </c>
      <c r="H1356" s="30">
        <v>0.4</v>
      </c>
      <c r="I1356" s="24">
        <v>400</v>
      </c>
      <c r="J1356" s="24"/>
      <c r="K1356" s="24"/>
      <c r="L1356" s="24"/>
      <c r="M1356" s="24"/>
      <c r="N1356" s="24"/>
      <c r="O1356" s="24"/>
      <c r="P1356" s="24"/>
      <c r="Q1356" s="24"/>
      <c r="R1356" s="15">
        <f t="shared" si="66"/>
        <v>5.8</v>
      </c>
    </row>
    <row r="1357" spans="1:18">
      <c r="A1357" s="24">
        <v>2620</v>
      </c>
      <c r="B1357" s="24" t="s">
        <v>19</v>
      </c>
      <c r="C1357" s="24" t="s">
        <v>23</v>
      </c>
      <c r="D1357" s="24" t="s">
        <v>5913</v>
      </c>
      <c r="E1357" s="24" t="s">
        <v>5914</v>
      </c>
      <c r="F1357" s="24" t="s">
        <v>735</v>
      </c>
      <c r="G1357" s="24" t="s">
        <v>732</v>
      </c>
      <c r="H1357" s="30">
        <v>0.1</v>
      </c>
      <c r="I1357" s="24">
        <v>100</v>
      </c>
      <c r="J1357" s="24"/>
      <c r="K1357" s="24"/>
      <c r="L1357" s="24"/>
      <c r="M1357" s="24"/>
      <c r="N1357" s="24"/>
      <c r="O1357" s="24"/>
      <c r="P1357" s="24"/>
      <c r="Q1357" s="24"/>
      <c r="R1357" s="15">
        <f t="shared" si="66"/>
        <v>1.45</v>
      </c>
    </row>
    <row r="1358" spans="1:18">
      <c r="A1358" s="24">
        <v>2621</v>
      </c>
      <c r="B1358" s="24" t="s">
        <v>19</v>
      </c>
      <c r="C1358" s="24" t="s">
        <v>23</v>
      </c>
      <c r="D1358" s="24" t="s">
        <v>5913</v>
      </c>
      <c r="E1358" s="24" t="s">
        <v>5914</v>
      </c>
      <c r="F1358" s="24" t="s">
        <v>2077</v>
      </c>
      <c r="G1358" s="24" t="s">
        <v>2294</v>
      </c>
      <c r="H1358" s="30">
        <v>0.8</v>
      </c>
      <c r="I1358" s="24">
        <v>800</v>
      </c>
      <c r="J1358" s="24"/>
      <c r="K1358" s="24"/>
      <c r="L1358" s="24"/>
      <c r="M1358" s="24"/>
      <c r="N1358" s="24"/>
      <c r="O1358" s="24"/>
      <c r="P1358" s="24"/>
      <c r="Q1358" s="24"/>
      <c r="R1358" s="15">
        <f t="shared" si="66"/>
        <v>11.6</v>
      </c>
    </row>
    <row r="1359" spans="1:18">
      <c r="A1359" s="24">
        <v>2622</v>
      </c>
      <c r="B1359" s="24" t="s">
        <v>19</v>
      </c>
      <c r="C1359" s="24" t="s">
        <v>23</v>
      </c>
      <c r="D1359" s="24" t="s">
        <v>5913</v>
      </c>
      <c r="E1359" s="24" t="s">
        <v>5914</v>
      </c>
      <c r="F1359" s="24" t="s">
        <v>738</v>
      </c>
      <c r="G1359" s="24" t="s">
        <v>739</v>
      </c>
      <c r="H1359" s="30">
        <v>0.2</v>
      </c>
      <c r="I1359" s="24">
        <v>200</v>
      </c>
      <c r="J1359" s="24"/>
      <c r="K1359" s="24"/>
      <c r="L1359" s="24"/>
      <c r="M1359" s="24"/>
      <c r="N1359" s="24"/>
      <c r="O1359" s="24"/>
      <c r="P1359" s="24"/>
      <c r="Q1359" s="24"/>
      <c r="R1359" s="15">
        <f t="shared" si="66"/>
        <v>2.9</v>
      </c>
    </row>
    <row r="1360" spans="1:18">
      <c r="A1360" s="24">
        <v>2624</v>
      </c>
      <c r="B1360" s="24" t="s">
        <v>19</v>
      </c>
      <c r="C1360" s="24" t="s">
        <v>23</v>
      </c>
      <c r="D1360" s="24" t="s">
        <v>5915</v>
      </c>
      <c r="E1360" s="24" t="s">
        <v>5916</v>
      </c>
      <c r="F1360" s="24" t="s">
        <v>761</v>
      </c>
      <c r="G1360" s="24" t="s">
        <v>836</v>
      </c>
      <c r="H1360" s="30">
        <v>0.1</v>
      </c>
      <c r="I1360" s="24">
        <v>100</v>
      </c>
      <c r="J1360" s="24"/>
      <c r="K1360" s="24">
        <v>3</v>
      </c>
      <c r="L1360" s="24"/>
      <c r="M1360" s="24"/>
      <c r="N1360" s="24"/>
      <c r="O1360" s="24"/>
      <c r="P1360" s="24"/>
      <c r="Q1360" s="24"/>
      <c r="R1360" s="15">
        <f t="shared" si="66"/>
        <v>1.8955</v>
      </c>
    </row>
    <row r="1361" spans="1:18">
      <c r="A1361" s="24">
        <v>2625</v>
      </c>
      <c r="B1361" s="24" t="s">
        <v>19</v>
      </c>
      <c r="C1361" s="24" t="s">
        <v>23</v>
      </c>
      <c r="D1361" s="24" t="s">
        <v>5915</v>
      </c>
      <c r="E1361" s="24" t="s">
        <v>5916</v>
      </c>
      <c r="F1361" s="24" t="s">
        <v>1922</v>
      </c>
      <c r="G1361" s="24" t="s">
        <v>801</v>
      </c>
      <c r="H1361" s="30">
        <v>1</v>
      </c>
      <c r="I1361" s="24"/>
      <c r="J1361" s="24"/>
      <c r="K1361" s="24">
        <v>2</v>
      </c>
      <c r="L1361" s="24"/>
      <c r="M1361" s="24"/>
      <c r="N1361" s="24"/>
      <c r="O1361" s="24"/>
      <c r="P1361" s="24"/>
      <c r="Q1361" s="24"/>
      <c r="R1361" s="15">
        <f t="shared" si="66"/>
        <v>0.297</v>
      </c>
    </row>
    <row r="1362" spans="1:18">
      <c r="A1362" s="24">
        <v>2626</v>
      </c>
      <c r="B1362" s="24" t="s">
        <v>19</v>
      </c>
      <c r="C1362" s="24" t="s">
        <v>23</v>
      </c>
      <c r="D1362" s="24" t="s">
        <v>5917</v>
      </c>
      <c r="E1362" s="24" t="s">
        <v>5918</v>
      </c>
      <c r="F1362" s="24" t="s">
        <v>1926</v>
      </c>
      <c r="G1362" s="24" t="s">
        <v>1937</v>
      </c>
      <c r="H1362" s="30">
        <v>0.3</v>
      </c>
      <c r="I1362" s="24">
        <v>300</v>
      </c>
      <c r="J1362" s="24"/>
      <c r="K1362" s="24">
        <v>4</v>
      </c>
      <c r="L1362" s="24"/>
      <c r="M1362" s="24"/>
      <c r="N1362" s="24"/>
      <c r="O1362" s="24"/>
      <c r="P1362" s="24">
        <v>3</v>
      </c>
      <c r="Q1362" s="24"/>
      <c r="R1362" s="15">
        <f t="shared" si="66"/>
        <v>5.424</v>
      </c>
    </row>
    <row r="1363" spans="1:18">
      <c r="A1363" s="24">
        <v>2628</v>
      </c>
      <c r="B1363" s="24" t="s">
        <v>19</v>
      </c>
      <c r="C1363" s="24" t="s">
        <v>23</v>
      </c>
      <c r="D1363" s="24" t="s">
        <v>5919</v>
      </c>
      <c r="E1363" s="24" t="s">
        <v>5920</v>
      </c>
      <c r="F1363" s="24" t="s">
        <v>761</v>
      </c>
      <c r="G1363" s="24" t="s">
        <v>748</v>
      </c>
      <c r="H1363" s="30">
        <v>1</v>
      </c>
      <c r="I1363" s="24">
        <v>1000</v>
      </c>
      <c r="J1363" s="24"/>
      <c r="K1363" s="24">
        <v>2</v>
      </c>
      <c r="L1363" s="24"/>
      <c r="M1363" s="24"/>
      <c r="N1363" s="24"/>
      <c r="O1363" s="24"/>
      <c r="P1363" s="24"/>
      <c r="Q1363" s="24"/>
      <c r="R1363" s="15">
        <f t="shared" si="66"/>
        <v>14.797</v>
      </c>
    </row>
    <row r="1364" spans="1:18">
      <c r="A1364" s="24">
        <v>2629</v>
      </c>
      <c r="B1364" s="24" t="s">
        <v>19</v>
      </c>
      <c r="C1364" s="24" t="s">
        <v>23</v>
      </c>
      <c r="D1364" s="24" t="s">
        <v>5919</v>
      </c>
      <c r="E1364" s="24" t="s">
        <v>5920</v>
      </c>
      <c r="F1364" s="24" t="s">
        <v>1946</v>
      </c>
      <c r="G1364" s="24" t="s">
        <v>752</v>
      </c>
      <c r="H1364" s="30">
        <v>0.2</v>
      </c>
      <c r="I1364" s="24">
        <v>200</v>
      </c>
      <c r="J1364" s="24"/>
      <c r="K1364" s="24">
        <v>2</v>
      </c>
      <c r="L1364" s="24"/>
      <c r="M1364" s="24"/>
      <c r="N1364" s="24"/>
      <c r="O1364" s="24"/>
      <c r="P1364" s="24"/>
      <c r="Q1364" s="24"/>
      <c r="R1364" s="15">
        <f t="shared" si="66"/>
        <v>3.197</v>
      </c>
    </row>
    <row r="1365" spans="1:18">
      <c r="A1365" s="24">
        <v>2630</v>
      </c>
      <c r="B1365" s="24" t="s">
        <v>19</v>
      </c>
      <c r="C1365" s="24" t="s">
        <v>23</v>
      </c>
      <c r="D1365" s="24" t="s">
        <v>5919</v>
      </c>
      <c r="E1365" s="24" t="s">
        <v>5920</v>
      </c>
      <c r="F1365" s="24" t="s">
        <v>1926</v>
      </c>
      <c r="G1365" s="24" t="s">
        <v>1939</v>
      </c>
      <c r="H1365" s="30">
        <v>0.9</v>
      </c>
      <c r="I1365" s="24">
        <v>900</v>
      </c>
      <c r="J1365" s="24"/>
      <c r="K1365" s="24">
        <v>3</v>
      </c>
      <c r="L1365" s="24"/>
      <c r="M1365" s="24"/>
      <c r="N1365" s="24"/>
      <c r="O1365" s="24"/>
      <c r="P1365" s="24"/>
      <c r="Q1365" s="24"/>
      <c r="R1365" s="15">
        <f t="shared" si="66"/>
        <v>13.4955</v>
      </c>
    </row>
    <row r="1366" spans="1:18">
      <c r="A1366" s="24">
        <v>2632</v>
      </c>
      <c r="B1366" s="24" t="s">
        <v>19</v>
      </c>
      <c r="C1366" s="24" t="s">
        <v>23</v>
      </c>
      <c r="D1366" s="24" t="s">
        <v>5921</v>
      </c>
      <c r="E1366" s="24" t="s">
        <v>5922</v>
      </c>
      <c r="F1366" s="24" t="s">
        <v>813</v>
      </c>
      <c r="G1366" s="24" t="s">
        <v>826</v>
      </c>
      <c r="H1366" s="30">
        <v>1.5</v>
      </c>
      <c r="I1366" s="24">
        <v>1500</v>
      </c>
      <c r="J1366" s="24"/>
      <c r="K1366" s="24"/>
      <c r="L1366" s="24"/>
      <c r="M1366" s="24"/>
      <c r="N1366" s="24"/>
      <c r="O1366" s="24"/>
      <c r="P1366" s="24"/>
      <c r="Q1366" s="24"/>
      <c r="R1366" s="15">
        <f t="shared" si="66"/>
        <v>21.75</v>
      </c>
    </row>
    <row r="1367" spans="1:18">
      <c r="A1367" s="24">
        <v>2633</v>
      </c>
      <c r="B1367" s="24" t="s">
        <v>19</v>
      </c>
      <c r="C1367" s="24" t="s">
        <v>23</v>
      </c>
      <c r="D1367" s="24" t="s">
        <v>5921</v>
      </c>
      <c r="E1367" s="24" t="s">
        <v>5922</v>
      </c>
      <c r="F1367" s="24" t="s">
        <v>1926</v>
      </c>
      <c r="G1367" s="24" t="s">
        <v>1938</v>
      </c>
      <c r="H1367" s="30">
        <v>0.8</v>
      </c>
      <c r="I1367" s="24">
        <v>800</v>
      </c>
      <c r="J1367" s="24"/>
      <c r="K1367" s="24"/>
      <c r="L1367" s="24"/>
      <c r="M1367" s="24"/>
      <c r="N1367" s="24"/>
      <c r="O1367" s="24"/>
      <c r="P1367" s="24"/>
      <c r="Q1367" s="24"/>
      <c r="R1367" s="15">
        <f t="shared" si="66"/>
        <v>11.6</v>
      </c>
    </row>
    <row r="1368" spans="1:18">
      <c r="A1368" s="24">
        <v>2634</v>
      </c>
      <c r="B1368" s="24" t="s">
        <v>19</v>
      </c>
      <c r="C1368" s="24" t="s">
        <v>23</v>
      </c>
      <c r="D1368" s="24" t="s">
        <v>5921</v>
      </c>
      <c r="E1368" s="24" t="s">
        <v>5922</v>
      </c>
      <c r="F1368" s="24" t="s">
        <v>1939</v>
      </c>
      <c r="G1368" s="24" t="s">
        <v>833</v>
      </c>
      <c r="H1368" s="30">
        <v>0.3</v>
      </c>
      <c r="I1368" s="24">
        <v>300</v>
      </c>
      <c r="J1368" s="24"/>
      <c r="K1368" s="24"/>
      <c r="L1368" s="24"/>
      <c r="M1368" s="24"/>
      <c r="N1368" s="24"/>
      <c r="O1368" s="24"/>
      <c r="P1368" s="24"/>
      <c r="Q1368" s="24"/>
      <c r="R1368" s="15">
        <f t="shared" si="66"/>
        <v>4.35</v>
      </c>
    </row>
    <row r="1369" spans="1:18">
      <c r="A1369" s="24">
        <v>2635</v>
      </c>
      <c r="B1369" s="24" t="s">
        <v>19</v>
      </c>
      <c r="C1369" s="24" t="s">
        <v>23</v>
      </c>
      <c r="D1369" s="24" t="s">
        <v>5921</v>
      </c>
      <c r="E1369" s="24" t="s">
        <v>5922</v>
      </c>
      <c r="F1369" s="24" t="s">
        <v>2043</v>
      </c>
      <c r="G1369" s="24" t="s">
        <v>2066</v>
      </c>
      <c r="H1369" s="30">
        <v>0.2</v>
      </c>
      <c r="I1369" s="24">
        <v>200</v>
      </c>
      <c r="J1369" s="24"/>
      <c r="K1369" s="24"/>
      <c r="L1369" s="24"/>
      <c r="M1369" s="24"/>
      <c r="N1369" s="24"/>
      <c r="O1369" s="24"/>
      <c r="P1369" s="24"/>
      <c r="Q1369" s="24"/>
      <c r="R1369" s="15">
        <f t="shared" si="66"/>
        <v>2.9</v>
      </c>
    </row>
    <row r="1370" spans="1:18">
      <c r="A1370" s="24">
        <v>2636</v>
      </c>
      <c r="B1370" s="24" t="s">
        <v>19</v>
      </c>
      <c r="C1370" s="24" t="s">
        <v>23</v>
      </c>
      <c r="D1370" s="24" t="s">
        <v>5921</v>
      </c>
      <c r="E1370" s="24" t="s">
        <v>5922</v>
      </c>
      <c r="F1370" s="24" t="s">
        <v>1993</v>
      </c>
      <c r="G1370" s="24" t="s">
        <v>735</v>
      </c>
      <c r="H1370" s="30">
        <v>0.1</v>
      </c>
      <c r="I1370" s="24">
        <v>100</v>
      </c>
      <c r="J1370" s="24"/>
      <c r="K1370" s="24">
        <v>3</v>
      </c>
      <c r="L1370" s="24"/>
      <c r="M1370" s="24"/>
      <c r="N1370" s="24"/>
      <c r="O1370" s="24"/>
      <c r="P1370" s="24"/>
      <c r="Q1370" s="24"/>
      <c r="R1370" s="15">
        <f t="shared" si="66"/>
        <v>1.8955</v>
      </c>
    </row>
    <row r="1371" spans="1:18">
      <c r="A1371" s="24">
        <v>2637</v>
      </c>
      <c r="B1371" s="24" t="s">
        <v>19</v>
      </c>
      <c r="C1371" s="24" t="s">
        <v>23</v>
      </c>
      <c r="D1371" s="24" t="s">
        <v>5921</v>
      </c>
      <c r="E1371" s="24" t="s">
        <v>5922</v>
      </c>
      <c r="F1371" s="24" t="s">
        <v>5814</v>
      </c>
      <c r="G1371" s="24" t="s">
        <v>2294</v>
      </c>
      <c r="H1371" s="30">
        <v>0.2</v>
      </c>
      <c r="I1371" s="24">
        <v>200</v>
      </c>
      <c r="J1371" s="24"/>
      <c r="K1371" s="24"/>
      <c r="L1371" s="24"/>
      <c r="M1371" s="24"/>
      <c r="N1371" s="24"/>
      <c r="O1371" s="24"/>
      <c r="P1371" s="24"/>
      <c r="Q1371" s="24"/>
      <c r="R1371" s="15">
        <f t="shared" si="66"/>
        <v>2.9</v>
      </c>
    </row>
    <row r="1372" spans="1:18">
      <c r="A1372" s="24">
        <v>2638</v>
      </c>
      <c r="B1372" s="24" t="s">
        <v>19</v>
      </c>
      <c r="C1372" s="24" t="s">
        <v>23</v>
      </c>
      <c r="D1372" s="24" t="s">
        <v>5921</v>
      </c>
      <c r="E1372" s="24" t="s">
        <v>5922</v>
      </c>
      <c r="F1372" s="24" t="s">
        <v>2198</v>
      </c>
      <c r="G1372" s="24" t="s">
        <v>739</v>
      </c>
      <c r="H1372" s="30">
        <v>0.1</v>
      </c>
      <c r="I1372" s="24">
        <v>100</v>
      </c>
      <c r="J1372" s="24"/>
      <c r="K1372" s="24">
        <v>3</v>
      </c>
      <c r="L1372" s="24"/>
      <c r="M1372" s="24"/>
      <c r="N1372" s="24"/>
      <c r="O1372" s="24"/>
      <c r="P1372" s="24"/>
      <c r="Q1372" s="24"/>
      <c r="R1372" s="15">
        <f t="shared" si="66"/>
        <v>1.8955</v>
      </c>
    </row>
    <row r="1373" spans="1:18">
      <c r="A1373" s="24">
        <v>2640</v>
      </c>
      <c r="B1373" s="24" t="s">
        <v>19</v>
      </c>
      <c r="C1373" s="24" t="s">
        <v>23</v>
      </c>
      <c r="D1373" s="24" t="s">
        <v>5923</v>
      </c>
      <c r="E1373" s="24" t="s">
        <v>2544</v>
      </c>
      <c r="F1373" s="24" t="s">
        <v>1922</v>
      </c>
      <c r="G1373" s="24" t="s">
        <v>801</v>
      </c>
      <c r="H1373" s="30">
        <v>1</v>
      </c>
      <c r="I1373" s="24"/>
      <c r="J1373" s="24"/>
      <c r="K1373" s="24">
        <v>2</v>
      </c>
      <c r="L1373" s="24"/>
      <c r="M1373" s="24"/>
      <c r="N1373" s="24"/>
      <c r="O1373" s="24"/>
      <c r="P1373" s="24">
        <v>1</v>
      </c>
      <c r="Q1373" s="24"/>
      <c r="R1373" s="15">
        <f t="shared" si="66"/>
        <v>0.457</v>
      </c>
    </row>
    <row r="1374" spans="1:18">
      <c r="A1374" s="24">
        <v>2641</v>
      </c>
      <c r="B1374" s="24" t="s">
        <v>19</v>
      </c>
      <c r="C1374" s="24" t="s">
        <v>23</v>
      </c>
      <c r="D1374" s="24" t="s">
        <v>5923</v>
      </c>
      <c r="E1374" s="24" t="s">
        <v>2544</v>
      </c>
      <c r="F1374" s="24" t="s">
        <v>1922</v>
      </c>
      <c r="G1374" s="24" t="s">
        <v>801</v>
      </c>
      <c r="H1374" s="30">
        <v>1</v>
      </c>
      <c r="I1374" s="24"/>
      <c r="J1374" s="24"/>
      <c r="K1374" s="24">
        <v>2</v>
      </c>
      <c r="L1374" s="24"/>
      <c r="M1374" s="24"/>
      <c r="N1374" s="24"/>
      <c r="O1374" s="24"/>
      <c r="P1374" s="24"/>
      <c r="Q1374" s="24"/>
      <c r="R1374" s="15">
        <f t="shared" si="66"/>
        <v>0.297</v>
      </c>
    </row>
    <row r="1375" spans="1:18">
      <c r="A1375" s="24">
        <v>2642</v>
      </c>
      <c r="B1375" s="24" t="s">
        <v>19</v>
      </c>
      <c r="C1375" s="24" t="s">
        <v>23</v>
      </c>
      <c r="D1375" s="24" t="s">
        <v>5924</v>
      </c>
      <c r="E1375" s="24" t="s">
        <v>5925</v>
      </c>
      <c r="F1375" s="24" t="s">
        <v>766</v>
      </c>
      <c r="G1375" s="24" t="s">
        <v>800</v>
      </c>
      <c r="H1375" s="30">
        <v>1</v>
      </c>
      <c r="I1375" s="24">
        <v>200</v>
      </c>
      <c r="J1375" s="24"/>
      <c r="K1375" s="24"/>
      <c r="L1375" s="24"/>
      <c r="M1375" s="24"/>
      <c r="N1375" s="24"/>
      <c r="O1375" s="24"/>
      <c r="P1375" s="24"/>
      <c r="Q1375" s="24"/>
      <c r="R1375" s="15">
        <f t="shared" si="66"/>
        <v>2.9</v>
      </c>
    </row>
    <row r="1376" spans="1:18">
      <c r="A1376" s="24">
        <v>2643</v>
      </c>
      <c r="B1376" s="24" t="s">
        <v>19</v>
      </c>
      <c r="C1376" s="24" t="s">
        <v>23</v>
      </c>
      <c r="D1376" s="24" t="s">
        <v>5924</v>
      </c>
      <c r="E1376" s="24" t="s">
        <v>5925</v>
      </c>
      <c r="F1376" s="24" t="s">
        <v>803</v>
      </c>
      <c r="G1376" s="24" t="s">
        <v>1924</v>
      </c>
      <c r="H1376" s="30">
        <v>0.1</v>
      </c>
      <c r="I1376" s="24">
        <v>100</v>
      </c>
      <c r="J1376" s="24"/>
      <c r="K1376" s="24"/>
      <c r="L1376" s="24"/>
      <c r="M1376" s="24"/>
      <c r="N1376" s="24"/>
      <c r="O1376" s="24"/>
      <c r="P1376" s="24"/>
      <c r="Q1376" s="24"/>
      <c r="R1376" s="15">
        <f t="shared" si="66"/>
        <v>1.45</v>
      </c>
    </row>
    <row r="1377" spans="1:18">
      <c r="A1377" s="24">
        <v>2644</v>
      </c>
      <c r="B1377" s="24" t="s">
        <v>19</v>
      </c>
      <c r="C1377" s="24" t="s">
        <v>23</v>
      </c>
      <c r="D1377" s="24" t="s">
        <v>5924</v>
      </c>
      <c r="E1377" s="24" t="s">
        <v>5925</v>
      </c>
      <c r="F1377" s="24" t="s">
        <v>749</v>
      </c>
      <c r="G1377" s="24" t="s">
        <v>826</v>
      </c>
      <c r="H1377" s="30">
        <v>0.2</v>
      </c>
      <c r="I1377" s="24">
        <v>200</v>
      </c>
      <c r="J1377" s="24"/>
      <c r="K1377" s="24"/>
      <c r="L1377" s="24"/>
      <c r="M1377" s="24"/>
      <c r="N1377" s="24"/>
      <c r="O1377" s="24"/>
      <c r="P1377" s="24"/>
      <c r="Q1377" s="24"/>
      <c r="R1377" s="15">
        <f t="shared" si="66"/>
        <v>2.9</v>
      </c>
    </row>
    <row r="1378" spans="1:18">
      <c r="A1378" s="24">
        <v>2646</v>
      </c>
      <c r="B1378" s="24" t="s">
        <v>19</v>
      </c>
      <c r="C1378" s="24" t="s">
        <v>23</v>
      </c>
      <c r="D1378" s="24" t="s">
        <v>5926</v>
      </c>
      <c r="E1378" s="24" t="s">
        <v>5927</v>
      </c>
      <c r="F1378" s="24" t="s">
        <v>813</v>
      </c>
      <c r="G1378" s="24" t="s">
        <v>761</v>
      </c>
      <c r="H1378" s="30">
        <v>0.1</v>
      </c>
      <c r="I1378" s="24">
        <v>100</v>
      </c>
      <c r="J1378" s="24"/>
      <c r="K1378" s="24"/>
      <c r="L1378" s="24"/>
      <c r="M1378" s="24"/>
      <c r="N1378" s="24"/>
      <c r="O1378" s="24"/>
      <c r="P1378" s="24"/>
      <c r="Q1378" s="24"/>
      <c r="R1378" s="15">
        <f t="shared" si="66"/>
        <v>1.45</v>
      </c>
    </row>
    <row r="1379" spans="1:18">
      <c r="A1379" s="24">
        <v>2647</v>
      </c>
      <c r="B1379" s="24" t="s">
        <v>19</v>
      </c>
      <c r="C1379" s="24" t="s">
        <v>23</v>
      </c>
      <c r="D1379" s="24" t="s">
        <v>5926</v>
      </c>
      <c r="E1379" s="24" t="s">
        <v>5927</v>
      </c>
      <c r="F1379" s="24" t="s">
        <v>1922</v>
      </c>
      <c r="G1379" s="24" t="s">
        <v>801</v>
      </c>
      <c r="H1379" s="30">
        <v>1</v>
      </c>
      <c r="I1379" s="24"/>
      <c r="J1379" s="24"/>
      <c r="K1379" s="24">
        <v>2</v>
      </c>
      <c r="L1379" s="24"/>
      <c r="M1379" s="24"/>
      <c r="N1379" s="24"/>
      <c r="O1379" s="24"/>
      <c r="P1379" s="24"/>
      <c r="Q1379" s="24"/>
      <c r="R1379" s="15">
        <f t="shared" si="66"/>
        <v>0.297</v>
      </c>
    </row>
    <row r="1380" spans="1:18">
      <c r="A1380" s="24">
        <v>2649</v>
      </c>
      <c r="B1380" s="24" t="s">
        <v>19</v>
      </c>
      <c r="C1380" s="24" t="s">
        <v>23</v>
      </c>
      <c r="D1380" s="24" t="s">
        <v>5928</v>
      </c>
      <c r="E1380" s="24" t="s">
        <v>5929</v>
      </c>
      <c r="F1380" s="24" t="s">
        <v>1922</v>
      </c>
      <c r="G1380" s="24" t="s">
        <v>801</v>
      </c>
      <c r="H1380" s="30">
        <v>1</v>
      </c>
      <c r="I1380" s="24"/>
      <c r="J1380" s="24"/>
      <c r="K1380" s="24">
        <v>3</v>
      </c>
      <c r="L1380" s="24"/>
      <c r="M1380" s="24"/>
      <c r="N1380" s="24"/>
      <c r="O1380" s="24"/>
      <c r="P1380" s="24"/>
      <c r="Q1380" s="24"/>
      <c r="R1380" s="15">
        <f t="shared" si="66"/>
        <v>0.4455</v>
      </c>
    </row>
    <row r="1381" spans="1:18">
      <c r="A1381" s="24">
        <v>2651</v>
      </c>
      <c r="B1381" s="24" t="s">
        <v>19</v>
      </c>
      <c r="C1381" s="24" t="s">
        <v>23</v>
      </c>
      <c r="D1381" s="24" t="s">
        <v>5930</v>
      </c>
      <c r="E1381" s="24" t="s">
        <v>5931</v>
      </c>
      <c r="F1381" s="24" t="s">
        <v>1922</v>
      </c>
      <c r="G1381" s="24" t="s">
        <v>801</v>
      </c>
      <c r="H1381" s="30">
        <v>1</v>
      </c>
      <c r="I1381" s="24"/>
      <c r="J1381" s="24"/>
      <c r="K1381" s="24">
        <v>3</v>
      </c>
      <c r="L1381" s="24"/>
      <c r="M1381" s="24"/>
      <c r="N1381" s="24"/>
      <c r="O1381" s="24"/>
      <c r="P1381" s="24"/>
      <c r="Q1381" s="24"/>
      <c r="R1381" s="15">
        <f t="shared" si="66"/>
        <v>0.4455</v>
      </c>
    </row>
    <row r="1382" spans="1:18">
      <c r="A1382" s="24">
        <v>2652</v>
      </c>
      <c r="B1382" s="24" t="s">
        <v>19</v>
      </c>
      <c r="C1382" s="24" t="s">
        <v>23</v>
      </c>
      <c r="D1382" s="24" t="s">
        <v>5930</v>
      </c>
      <c r="E1382" s="24" t="s">
        <v>5931</v>
      </c>
      <c r="F1382" s="24" t="s">
        <v>1922</v>
      </c>
      <c r="G1382" s="24" t="s">
        <v>801</v>
      </c>
      <c r="H1382" s="30">
        <v>1</v>
      </c>
      <c r="I1382" s="24"/>
      <c r="J1382" s="24"/>
      <c r="K1382" s="24">
        <v>1</v>
      </c>
      <c r="L1382" s="24"/>
      <c r="M1382" s="24"/>
      <c r="N1382" s="24"/>
      <c r="O1382" s="24"/>
      <c r="P1382" s="24"/>
      <c r="Q1382" s="24"/>
      <c r="R1382" s="15">
        <f t="shared" si="66"/>
        <v>0.1485</v>
      </c>
    </row>
    <row r="1383" spans="1:18">
      <c r="A1383" s="24">
        <v>2653</v>
      </c>
      <c r="B1383" s="24" t="s">
        <v>19</v>
      </c>
      <c r="C1383" s="24" t="s">
        <v>23</v>
      </c>
      <c r="D1383" s="24" t="s">
        <v>5932</v>
      </c>
      <c r="E1383" s="24" t="s">
        <v>5933</v>
      </c>
      <c r="F1383" s="24" t="s">
        <v>836</v>
      </c>
      <c r="G1383" s="24" t="s">
        <v>806</v>
      </c>
      <c r="H1383" s="30">
        <v>0.1</v>
      </c>
      <c r="I1383" s="24">
        <v>100</v>
      </c>
      <c r="J1383" s="24"/>
      <c r="K1383" s="24">
        <v>2</v>
      </c>
      <c r="L1383" s="24"/>
      <c r="M1383" s="24"/>
      <c r="N1383" s="24"/>
      <c r="O1383" s="24"/>
      <c r="P1383" s="24">
        <v>1</v>
      </c>
      <c r="Q1383" s="24"/>
      <c r="R1383" s="15">
        <f t="shared" ref="R1383:R1414" si="67">J1383*0.4461+K1383*0.1485+L1383*0.15*0.004+I1383*0.0145+M1383*0.145+N1383*0.015+O1383*0.01+P1383*0.16+Q1383*0.2</f>
        <v>1.907</v>
      </c>
    </row>
    <row r="1384" spans="1:18">
      <c r="A1384" s="24">
        <v>2654</v>
      </c>
      <c r="B1384" s="24" t="s">
        <v>19</v>
      </c>
      <c r="C1384" s="24" t="s">
        <v>23</v>
      </c>
      <c r="D1384" s="24" t="s">
        <v>5932</v>
      </c>
      <c r="E1384" s="24" t="s">
        <v>5933</v>
      </c>
      <c r="F1384" s="24" t="s">
        <v>766</v>
      </c>
      <c r="G1384" s="24" t="s">
        <v>800</v>
      </c>
      <c r="H1384" s="30">
        <v>0.2</v>
      </c>
      <c r="I1384" s="24">
        <v>200</v>
      </c>
      <c r="J1384" s="24"/>
      <c r="K1384" s="24"/>
      <c r="L1384" s="24"/>
      <c r="M1384" s="24"/>
      <c r="N1384" s="24"/>
      <c r="O1384" s="24"/>
      <c r="P1384" s="24"/>
      <c r="Q1384" s="24"/>
      <c r="R1384" s="15">
        <f t="shared" si="67"/>
        <v>2.9</v>
      </c>
    </row>
    <row r="1385" spans="1:18">
      <c r="A1385" s="24">
        <v>2655</v>
      </c>
      <c r="B1385" s="24" t="s">
        <v>19</v>
      </c>
      <c r="C1385" s="24" t="s">
        <v>23</v>
      </c>
      <c r="D1385" s="24" t="s">
        <v>5932</v>
      </c>
      <c r="E1385" s="24" t="s">
        <v>5933</v>
      </c>
      <c r="F1385" s="24" t="s">
        <v>803</v>
      </c>
      <c r="G1385" s="24" t="s">
        <v>1924</v>
      </c>
      <c r="H1385" s="30">
        <v>0.1</v>
      </c>
      <c r="I1385" s="24">
        <v>100</v>
      </c>
      <c r="J1385" s="24"/>
      <c r="K1385" s="24"/>
      <c r="L1385" s="24"/>
      <c r="M1385" s="24"/>
      <c r="N1385" s="24"/>
      <c r="O1385" s="24"/>
      <c r="P1385" s="24"/>
      <c r="Q1385" s="24"/>
      <c r="R1385" s="15">
        <f t="shared" si="67"/>
        <v>1.45</v>
      </c>
    </row>
    <row r="1386" spans="1:18">
      <c r="A1386" s="24">
        <v>2656</v>
      </c>
      <c r="B1386" s="24" t="s">
        <v>19</v>
      </c>
      <c r="C1386" s="24" t="s">
        <v>23</v>
      </c>
      <c r="D1386" s="24" t="s">
        <v>5932</v>
      </c>
      <c r="E1386" s="24" t="s">
        <v>5933</v>
      </c>
      <c r="F1386" s="24" t="s">
        <v>749</v>
      </c>
      <c r="G1386" s="24" t="s">
        <v>751</v>
      </c>
      <c r="H1386" s="30">
        <v>0.1</v>
      </c>
      <c r="I1386" s="24">
        <v>100</v>
      </c>
      <c r="J1386" s="24"/>
      <c r="K1386" s="24"/>
      <c r="L1386" s="24"/>
      <c r="M1386" s="24"/>
      <c r="N1386" s="24"/>
      <c r="O1386" s="24"/>
      <c r="P1386" s="24"/>
      <c r="Q1386" s="24"/>
      <c r="R1386" s="15">
        <f t="shared" si="67"/>
        <v>1.45</v>
      </c>
    </row>
    <row r="1387" spans="1:18">
      <c r="A1387" s="24">
        <v>2657</v>
      </c>
      <c r="B1387" s="24" t="s">
        <v>19</v>
      </c>
      <c r="C1387" s="24" t="s">
        <v>23</v>
      </c>
      <c r="D1387" s="24" t="s">
        <v>5932</v>
      </c>
      <c r="E1387" s="24" t="s">
        <v>5933</v>
      </c>
      <c r="F1387" s="24" t="s">
        <v>1946</v>
      </c>
      <c r="G1387" s="24" t="s">
        <v>752</v>
      </c>
      <c r="H1387" s="30">
        <v>0.2</v>
      </c>
      <c r="I1387" s="24">
        <v>200</v>
      </c>
      <c r="J1387" s="24"/>
      <c r="K1387" s="24">
        <v>3</v>
      </c>
      <c r="L1387" s="24"/>
      <c r="M1387" s="24"/>
      <c r="N1387" s="24"/>
      <c r="O1387" s="24"/>
      <c r="P1387" s="24"/>
      <c r="Q1387" s="24"/>
      <c r="R1387" s="15">
        <f t="shared" si="67"/>
        <v>3.3455</v>
      </c>
    </row>
    <row r="1388" spans="1:18">
      <c r="A1388" s="24">
        <v>2658</v>
      </c>
      <c r="B1388" s="24" t="s">
        <v>19</v>
      </c>
      <c r="C1388" s="24" t="s">
        <v>23</v>
      </c>
      <c r="D1388" s="24" t="s">
        <v>5932</v>
      </c>
      <c r="E1388" s="24" t="s">
        <v>5933</v>
      </c>
      <c r="F1388" s="24" t="s">
        <v>1926</v>
      </c>
      <c r="G1388" s="24" t="s">
        <v>831</v>
      </c>
      <c r="H1388" s="30">
        <v>0.2</v>
      </c>
      <c r="I1388" s="24">
        <v>200</v>
      </c>
      <c r="J1388" s="24"/>
      <c r="K1388" s="24"/>
      <c r="L1388" s="24"/>
      <c r="M1388" s="24"/>
      <c r="N1388" s="24"/>
      <c r="O1388" s="24"/>
      <c r="P1388" s="24"/>
      <c r="Q1388" s="24"/>
      <c r="R1388" s="15">
        <f t="shared" si="67"/>
        <v>2.9</v>
      </c>
    </row>
    <row r="1389" spans="1:18">
      <c r="A1389" s="24">
        <v>2659</v>
      </c>
      <c r="B1389" s="24" t="s">
        <v>19</v>
      </c>
      <c r="C1389" s="24" t="s">
        <v>23</v>
      </c>
      <c r="D1389" s="24" t="s">
        <v>5932</v>
      </c>
      <c r="E1389" s="24" t="s">
        <v>5933</v>
      </c>
      <c r="F1389" s="24" t="s">
        <v>1928</v>
      </c>
      <c r="G1389" s="24" t="s">
        <v>1939</v>
      </c>
      <c r="H1389" s="30">
        <v>0.4</v>
      </c>
      <c r="I1389" s="24">
        <v>400</v>
      </c>
      <c r="J1389" s="24"/>
      <c r="K1389" s="24">
        <v>3</v>
      </c>
      <c r="L1389" s="24"/>
      <c r="M1389" s="24"/>
      <c r="N1389" s="24"/>
      <c r="O1389" s="24"/>
      <c r="P1389" s="24"/>
      <c r="Q1389" s="24"/>
      <c r="R1389" s="15">
        <f t="shared" si="67"/>
        <v>6.2455</v>
      </c>
    </row>
    <row r="1390" spans="1:18">
      <c r="A1390" s="24">
        <v>2660</v>
      </c>
      <c r="B1390" s="24" t="s">
        <v>19</v>
      </c>
      <c r="C1390" s="24" t="s">
        <v>23</v>
      </c>
      <c r="D1390" s="24" t="s">
        <v>5932</v>
      </c>
      <c r="E1390" s="24" t="s">
        <v>5933</v>
      </c>
      <c r="F1390" s="24" t="s">
        <v>1960</v>
      </c>
      <c r="G1390" s="24" t="s">
        <v>2031</v>
      </c>
      <c r="H1390" s="30">
        <v>0.1</v>
      </c>
      <c r="I1390" s="24">
        <v>100</v>
      </c>
      <c r="J1390" s="24"/>
      <c r="K1390" s="24"/>
      <c r="L1390" s="24"/>
      <c r="M1390" s="24"/>
      <c r="N1390" s="24"/>
      <c r="O1390" s="24"/>
      <c r="P1390" s="24"/>
      <c r="Q1390" s="24"/>
      <c r="R1390" s="15">
        <f t="shared" si="67"/>
        <v>1.45</v>
      </c>
    </row>
    <row r="1391" spans="1:18">
      <c r="A1391" s="24">
        <v>2661</v>
      </c>
      <c r="B1391" s="24" t="s">
        <v>19</v>
      </c>
      <c r="C1391" s="24" t="s">
        <v>23</v>
      </c>
      <c r="D1391" s="24" t="s">
        <v>5932</v>
      </c>
      <c r="E1391" s="24" t="s">
        <v>5933</v>
      </c>
      <c r="F1391" s="24" t="s">
        <v>1922</v>
      </c>
      <c r="G1391" s="24" t="s">
        <v>801</v>
      </c>
      <c r="H1391" s="30">
        <v>1</v>
      </c>
      <c r="I1391" s="24"/>
      <c r="J1391" s="24"/>
      <c r="K1391" s="24">
        <v>2</v>
      </c>
      <c r="L1391" s="24"/>
      <c r="M1391" s="24"/>
      <c r="N1391" s="24"/>
      <c r="O1391" s="24"/>
      <c r="P1391" s="24"/>
      <c r="Q1391" s="24"/>
      <c r="R1391" s="15">
        <f t="shared" si="67"/>
        <v>0.297</v>
      </c>
    </row>
    <row r="1392" spans="1:18">
      <c r="A1392" s="24">
        <v>2662</v>
      </c>
      <c r="B1392" s="24" t="s">
        <v>19</v>
      </c>
      <c r="C1392" s="24" t="s">
        <v>23</v>
      </c>
      <c r="D1392" s="24" t="s">
        <v>5934</v>
      </c>
      <c r="E1392" s="24" t="s">
        <v>1052</v>
      </c>
      <c r="F1392" s="24" t="s">
        <v>1923</v>
      </c>
      <c r="G1392" s="24" t="s">
        <v>813</v>
      </c>
      <c r="H1392" s="30">
        <v>0.1</v>
      </c>
      <c r="I1392" s="24">
        <v>100</v>
      </c>
      <c r="J1392" s="24"/>
      <c r="K1392" s="24"/>
      <c r="L1392" s="24"/>
      <c r="M1392" s="24"/>
      <c r="N1392" s="24"/>
      <c r="O1392" s="24"/>
      <c r="P1392" s="24"/>
      <c r="Q1392" s="24"/>
      <c r="R1392" s="15">
        <f t="shared" si="67"/>
        <v>1.45</v>
      </c>
    </row>
    <row r="1393" spans="1:18">
      <c r="A1393" s="24">
        <v>2663</v>
      </c>
      <c r="B1393" s="24" t="s">
        <v>19</v>
      </c>
      <c r="C1393" s="24" t="s">
        <v>23</v>
      </c>
      <c r="D1393" s="24" t="s">
        <v>5934</v>
      </c>
      <c r="E1393" s="24" t="s">
        <v>1052</v>
      </c>
      <c r="F1393" s="24" t="s">
        <v>828</v>
      </c>
      <c r="G1393" s="24" t="s">
        <v>836</v>
      </c>
      <c r="H1393" s="30">
        <v>0.2</v>
      </c>
      <c r="I1393" s="24">
        <v>200</v>
      </c>
      <c r="J1393" s="24"/>
      <c r="K1393" s="24">
        <v>3</v>
      </c>
      <c r="L1393" s="24"/>
      <c r="M1393" s="24"/>
      <c r="N1393" s="24"/>
      <c r="O1393" s="24"/>
      <c r="P1393" s="24"/>
      <c r="Q1393" s="24"/>
      <c r="R1393" s="15">
        <f t="shared" si="67"/>
        <v>3.3455</v>
      </c>
    </row>
    <row r="1394" spans="1:18">
      <c r="A1394" s="24">
        <v>2664</v>
      </c>
      <c r="B1394" s="24" t="s">
        <v>19</v>
      </c>
      <c r="C1394" s="24" t="s">
        <v>23</v>
      </c>
      <c r="D1394" s="24" t="s">
        <v>5934</v>
      </c>
      <c r="E1394" s="24" t="s">
        <v>1052</v>
      </c>
      <c r="F1394" s="24" t="s">
        <v>806</v>
      </c>
      <c r="G1394" s="24" t="s">
        <v>766</v>
      </c>
      <c r="H1394" s="30">
        <v>0.1</v>
      </c>
      <c r="I1394" s="24">
        <v>100</v>
      </c>
      <c r="J1394" s="24"/>
      <c r="K1394" s="24">
        <v>2</v>
      </c>
      <c r="L1394" s="24"/>
      <c r="M1394" s="24"/>
      <c r="N1394" s="24"/>
      <c r="O1394" s="24"/>
      <c r="P1394" s="24"/>
      <c r="Q1394" s="24"/>
      <c r="R1394" s="15">
        <f t="shared" si="67"/>
        <v>1.747</v>
      </c>
    </row>
    <row r="1395" spans="1:18">
      <c r="A1395" s="24">
        <v>2665</v>
      </c>
      <c r="B1395" s="24" t="s">
        <v>19</v>
      </c>
      <c r="C1395" s="24" t="s">
        <v>23</v>
      </c>
      <c r="D1395" s="24" t="s">
        <v>5934</v>
      </c>
      <c r="E1395" s="24" t="s">
        <v>1052</v>
      </c>
      <c r="F1395" s="24" t="s">
        <v>801</v>
      </c>
      <c r="G1395" s="24" t="s">
        <v>5935</v>
      </c>
      <c r="H1395" s="30">
        <v>0.3</v>
      </c>
      <c r="I1395" s="24">
        <v>300</v>
      </c>
      <c r="J1395" s="24"/>
      <c r="K1395" s="24">
        <v>3</v>
      </c>
      <c r="L1395" s="24"/>
      <c r="M1395" s="24"/>
      <c r="N1395" s="24"/>
      <c r="O1395" s="24"/>
      <c r="P1395" s="24"/>
      <c r="Q1395" s="24"/>
      <c r="R1395" s="15">
        <f t="shared" si="67"/>
        <v>4.7955</v>
      </c>
    </row>
    <row r="1396" spans="1:18">
      <c r="A1396" s="24">
        <v>2667</v>
      </c>
      <c r="B1396" s="24" t="s">
        <v>19</v>
      </c>
      <c r="C1396" s="24" t="s">
        <v>23</v>
      </c>
      <c r="D1396" s="24" t="s">
        <v>5936</v>
      </c>
      <c r="E1396" s="24" t="s">
        <v>5937</v>
      </c>
      <c r="F1396" s="24" t="s">
        <v>1922</v>
      </c>
      <c r="G1396" s="24" t="s">
        <v>801</v>
      </c>
      <c r="H1396" s="30">
        <v>1</v>
      </c>
      <c r="I1396" s="24"/>
      <c r="J1396" s="24"/>
      <c r="K1396" s="24">
        <v>3</v>
      </c>
      <c r="L1396" s="24"/>
      <c r="M1396" s="24"/>
      <c r="N1396" s="24"/>
      <c r="O1396" s="24"/>
      <c r="P1396" s="24"/>
      <c r="Q1396" s="24"/>
      <c r="R1396" s="15">
        <f t="shared" si="67"/>
        <v>0.4455</v>
      </c>
    </row>
    <row r="1397" spans="1:18">
      <c r="A1397" s="24">
        <v>2669</v>
      </c>
      <c r="B1397" s="24" t="s">
        <v>19</v>
      </c>
      <c r="C1397" s="24" t="s">
        <v>23</v>
      </c>
      <c r="D1397" s="24" t="s">
        <v>5938</v>
      </c>
      <c r="E1397" s="24" t="s">
        <v>3813</v>
      </c>
      <c r="F1397" s="24" t="s">
        <v>805</v>
      </c>
      <c r="G1397" s="24" t="s">
        <v>801</v>
      </c>
      <c r="H1397" s="30">
        <v>0.5</v>
      </c>
      <c r="I1397" s="24">
        <v>500</v>
      </c>
      <c r="J1397" s="24"/>
      <c r="K1397" s="24">
        <v>2</v>
      </c>
      <c r="L1397" s="24"/>
      <c r="M1397" s="24"/>
      <c r="N1397" s="24"/>
      <c r="O1397" s="24"/>
      <c r="P1397" s="24"/>
      <c r="Q1397" s="24"/>
      <c r="R1397" s="15">
        <f t="shared" si="67"/>
        <v>7.547</v>
      </c>
    </row>
    <row r="1398" spans="1:18">
      <c r="A1398" s="24">
        <v>2670</v>
      </c>
      <c r="B1398" s="24" t="s">
        <v>19</v>
      </c>
      <c r="C1398" s="24" t="s">
        <v>23</v>
      </c>
      <c r="D1398" s="24" t="s">
        <v>5938</v>
      </c>
      <c r="E1398" s="24" t="s">
        <v>3813</v>
      </c>
      <c r="F1398" s="24" t="s">
        <v>803</v>
      </c>
      <c r="G1398" s="24" t="s">
        <v>748</v>
      </c>
      <c r="H1398" s="30">
        <v>0.2</v>
      </c>
      <c r="I1398" s="24">
        <v>200</v>
      </c>
      <c r="J1398" s="24"/>
      <c r="K1398" s="24">
        <v>1</v>
      </c>
      <c r="L1398" s="24"/>
      <c r="M1398" s="24"/>
      <c r="N1398" s="24"/>
      <c r="O1398" s="24"/>
      <c r="P1398" s="24"/>
      <c r="Q1398" s="24"/>
      <c r="R1398" s="15">
        <f t="shared" si="67"/>
        <v>3.0485</v>
      </c>
    </row>
    <row r="1399" spans="1:18">
      <c r="A1399" s="24">
        <v>2671</v>
      </c>
      <c r="B1399" s="24" t="s">
        <v>19</v>
      </c>
      <c r="C1399" s="24" t="s">
        <v>23</v>
      </c>
      <c r="D1399" s="24" t="s">
        <v>5938</v>
      </c>
      <c r="E1399" s="24" t="s">
        <v>3813</v>
      </c>
      <c r="F1399" s="24" t="s">
        <v>1925</v>
      </c>
      <c r="G1399" s="24" t="s">
        <v>751</v>
      </c>
      <c r="H1399" s="30">
        <v>0.2</v>
      </c>
      <c r="I1399" s="24">
        <v>200</v>
      </c>
      <c r="J1399" s="24"/>
      <c r="K1399" s="24">
        <v>2</v>
      </c>
      <c r="L1399" s="24"/>
      <c r="M1399" s="24"/>
      <c r="N1399" s="24"/>
      <c r="O1399" s="24"/>
      <c r="P1399" s="24"/>
      <c r="Q1399" s="24"/>
      <c r="R1399" s="15">
        <f t="shared" si="67"/>
        <v>3.197</v>
      </c>
    </row>
    <row r="1400" spans="1:18">
      <c r="A1400" s="24">
        <v>2672</v>
      </c>
      <c r="B1400" s="24" t="s">
        <v>19</v>
      </c>
      <c r="C1400" s="24" t="s">
        <v>23</v>
      </c>
      <c r="D1400" s="24" t="s">
        <v>5938</v>
      </c>
      <c r="E1400" s="24" t="s">
        <v>3813</v>
      </c>
      <c r="F1400" s="24" t="s">
        <v>1922</v>
      </c>
      <c r="G1400" s="24" t="s">
        <v>801</v>
      </c>
      <c r="H1400" s="30">
        <v>1</v>
      </c>
      <c r="I1400" s="24"/>
      <c r="J1400" s="24"/>
      <c r="K1400" s="24">
        <v>3</v>
      </c>
      <c r="L1400" s="24"/>
      <c r="M1400" s="24"/>
      <c r="N1400" s="24"/>
      <c r="O1400" s="24"/>
      <c r="P1400" s="24"/>
      <c r="Q1400" s="24"/>
      <c r="R1400" s="15">
        <f t="shared" si="67"/>
        <v>0.4455</v>
      </c>
    </row>
    <row r="1401" spans="1:18">
      <c r="A1401" s="24">
        <v>2673</v>
      </c>
      <c r="B1401" s="24" t="s">
        <v>19</v>
      </c>
      <c r="C1401" s="24" t="s">
        <v>23</v>
      </c>
      <c r="D1401" s="24" t="s">
        <v>5939</v>
      </c>
      <c r="E1401" s="24" t="s">
        <v>5940</v>
      </c>
      <c r="F1401" s="24" t="s">
        <v>1926</v>
      </c>
      <c r="G1401" s="24" t="s">
        <v>1927</v>
      </c>
      <c r="H1401" s="30">
        <v>0.1</v>
      </c>
      <c r="I1401" s="24">
        <v>100</v>
      </c>
      <c r="J1401" s="24"/>
      <c r="K1401" s="24"/>
      <c r="L1401" s="24"/>
      <c r="M1401" s="24"/>
      <c r="N1401" s="24"/>
      <c r="O1401" s="24"/>
      <c r="P1401" s="24"/>
      <c r="Q1401" s="24"/>
      <c r="R1401" s="15">
        <f t="shared" si="67"/>
        <v>1.45</v>
      </c>
    </row>
    <row r="1402" spans="1:18">
      <c r="A1402" s="24">
        <v>2674</v>
      </c>
      <c r="B1402" s="24" t="s">
        <v>19</v>
      </c>
      <c r="C1402" s="24" t="s">
        <v>23</v>
      </c>
      <c r="D1402" s="24" t="s">
        <v>5939</v>
      </c>
      <c r="E1402" s="24" t="s">
        <v>5940</v>
      </c>
      <c r="F1402" s="24" t="s">
        <v>1922</v>
      </c>
      <c r="G1402" s="24" t="s">
        <v>801</v>
      </c>
      <c r="H1402" s="30">
        <v>1</v>
      </c>
      <c r="I1402" s="24"/>
      <c r="J1402" s="24"/>
      <c r="K1402" s="24">
        <v>3</v>
      </c>
      <c r="L1402" s="24"/>
      <c r="M1402" s="24"/>
      <c r="N1402" s="24"/>
      <c r="O1402" s="24"/>
      <c r="P1402" s="24"/>
      <c r="Q1402" s="24"/>
      <c r="R1402" s="15">
        <f t="shared" si="67"/>
        <v>0.4455</v>
      </c>
    </row>
    <row r="1403" spans="1:18">
      <c r="A1403" s="24">
        <v>2675</v>
      </c>
      <c r="B1403" s="24" t="s">
        <v>19</v>
      </c>
      <c r="C1403" s="24" t="s">
        <v>23</v>
      </c>
      <c r="D1403" s="24" t="s">
        <v>5941</v>
      </c>
      <c r="E1403" s="24" t="s">
        <v>5942</v>
      </c>
      <c r="F1403" s="24" t="s">
        <v>1922</v>
      </c>
      <c r="G1403" s="24" t="s">
        <v>801</v>
      </c>
      <c r="H1403" s="30">
        <v>1</v>
      </c>
      <c r="I1403" s="24"/>
      <c r="J1403" s="24"/>
      <c r="K1403" s="24">
        <v>2</v>
      </c>
      <c r="L1403" s="24"/>
      <c r="M1403" s="24"/>
      <c r="N1403" s="24"/>
      <c r="O1403" s="24"/>
      <c r="P1403" s="24"/>
      <c r="Q1403" s="24"/>
      <c r="R1403" s="15">
        <f t="shared" si="67"/>
        <v>0.297</v>
      </c>
    </row>
    <row r="1404" spans="1:18">
      <c r="A1404" s="24">
        <v>2676</v>
      </c>
      <c r="B1404" s="24" t="s">
        <v>19</v>
      </c>
      <c r="C1404" s="24" t="s">
        <v>23</v>
      </c>
      <c r="D1404" s="24" t="s">
        <v>5941</v>
      </c>
      <c r="E1404" s="24" t="s">
        <v>5942</v>
      </c>
      <c r="F1404" s="24" t="s">
        <v>1922</v>
      </c>
      <c r="G1404" s="24" t="s">
        <v>801</v>
      </c>
      <c r="H1404" s="30">
        <v>1</v>
      </c>
      <c r="I1404" s="24"/>
      <c r="J1404" s="24"/>
      <c r="K1404" s="24">
        <v>3</v>
      </c>
      <c r="L1404" s="24"/>
      <c r="M1404" s="24"/>
      <c r="N1404" s="24"/>
      <c r="O1404" s="24"/>
      <c r="P1404" s="24"/>
      <c r="Q1404" s="24"/>
      <c r="R1404" s="15">
        <f t="shared" si="67"/>
        <v>0.4455</v>
      </c>
    </row>
    <row r="1405" spans="1:18">
      <c r="A1405" s="24">
        <v>2677</v>
      </c>
      <c r="B1405" s="24" t="s">
        <v>19</v>
      </c>
      <c r="C1405" s="24" t="s">
        <v>23</v>
      </c>
      <c r="D1405" s="24" t="s">
        <v>5943</v>
      </c>
      <c r="E1405" s="24" t="s">
        <v>5944</v>
      </c>
      <c r="F1405" s="24" t="s">
        <v>803</v>
      </c>
      <c r="G1405" s="24" t="s">
        <v>748</v>
      </c>
      <c r="H1405" s="30">
        <v>0.2</v>
      </c>
      <c r="I1405" s="24">
        <v>200</v>
      </c>
      <c r="J1405" s="24"/>
      <c r="K1405" s="24"/>
      <c r="L1405" s="24"/>
      <c r="M1405" s="24"/>
      <c r="N1405" s="24"/>
      <c r="O1405" s="24"/>
      <c r="P1405" s="24"/>
      <c r="Q1405" s="24"/>
      <c r="R1405" s="15">
        <f t="shared" si="67"/>
        <v>2.9</v>
      </c>
    </row>
    <row r="1406" spans="1:18">
      <c r="A1406" s="24">
        <v>2678</v>
      </c>
      <c r="B1406" s="24" t="s">
        <v>19</v>
      </c>
      <c r="C1406" s="24" t="s">
        <v>23</v>
      </c>
      <c r="D1406" s="24" t="s">
        <v>5945</v>
      </c>
      <c r="E1406" s="24" t="s">
        <v>5946</v>
      </c>
      <c r="F1406" s="24" t="s">
        <v>1922</v>
      </c>
      <c r="G1406" s="24" t="s">
        <v>828</v>
      </c>
      <c r="H1406" s="30">
        <v>0.4</v>
      </c>
      <c r="I1406" s="24">
        <v>400</v>
      </c>
      <c r="J1406" s="24"/>
      <c r="K1406" s="24">
        <v>2</v>
      </c>
      <c r="L1406" s="24"/>
      <c r="M1406" s="24"/>
      <c r="N1406" s="24"/>
      <c r="O1406" s="24"/>
      <c r="P1406" s="24"/>
      <c r="Q1406" s="24"/>
      <c r="R1406" s="15">
        <f t="shared" si="67"/>
        <v>6.097</v>
      </c>
    </row>
    <row r="1407" spans="1:18">
      <c r="A1407" s="24">
        <v>2679</v>
      </c>
      <c r="B1407" s="24" t="s">
        <v>19</v>
      </c>
      <c r="C1407" s="24" t="s">
        <v>23</v>
      </c>
      <c r="D1407" s="24" t="s">
        <v>5945</v>
      </c>
      <c r="E1407" s="24" t="s">
        <v>5946</v>
      </c>
      <c r="F1407" s="24" t="s">
        <v>805</v>
      </c>
      <c r="G1407" s="24" t="s">
        <v>806</v>
      </c>
      <c r="H1407" s="30">
        <v>0.2</v>
      </c>
      <c r="I1407" s="24">
        <v>200</v>
      </c>
      <c r="J1407" s="24"/>
      <c r="K1407" s="24">
        <v>2</v>
      </c>
      <c r="L1407" s="24"/>
      <c r="M1407" s="24"/>
      <c r="N1407" s="24"/>
      <c r="O1407" s="24"/>
      <c r="P1407" s="24"/>
      <c r="Q1407" s="24"/>
      <c r="R1407" s="15">
        <f t="shared" si="67"/>
        <v>3.197</v>
      </c>
    </row>
    <row r="1408" spans="1:18">
      <c r="A1408" s="24">
        <v>2680</v>
      </c>
      <c r="B1408" s="24" t="s">
        <v>19</v>
      </c>
      <c r="C1408" s="24" t="s">
        <v>23</v>
      </c>
      <c r="D1408" s="24" t="s">
        <v>5947</v>
      </c>
      <c r="E1408" s="24" t="s">
        <v>5948</v>
      </c>
      <c r="F1408" s="24" t="s">
        <v>813</v>
      </c>
      <c r="G1408" s="24" t="s">
        <v>805</v>
      </c>
      <c r="H1408" s="30">
        <v>0.3</v>
      </c>
      <c r="I1408" s="24">
        <v>400</v>
      </c>
      <c r="J1408" s="24"/>
      <c r="K1408" s="24">
        <v>2</v>
      </c>
      <c r="L1408" s="24"/>
      <c r="M1408" s="24"/>
      <c r="N1408" s="24"/>
      <c r="O1408" s="24"/>
      <c r="P1408" s="24"/>
      <c r="Q1408" s="24"/>
      <c r="R1408" s="15">
        <f t="shared" si="67"/>
        <v>6.097</v>
      </c>
    </row>
    <row r="1409" spans="1:18">
      <c r="A1409" s="24">
        <v>2681</v>
      </c>
      <c r="B1409" s="24" t="s">
        <v>19</v>
      </c>
      <c r="C1409" s="24" t="s">
        <v>23</v>
      </c>
      <c r="D1409" s="24" t="s">
        <v>5945</v>
      </c>
      <c r="E1409" s="24" t="s">
        <v>5946</v>
      </c>
      <c r="F1409" s="24" t="s">
        <v>836</v>
      </c>
      <c r="G1409" s="24" t="s">
        <v>800</v>
      </c>
      <c r="H1409" s="30">
        <v>0.3</v>
      </c>
      <c r="I1409" s="24">
        <v>400</v>
      </c>
      <c r="J1409" s="24"/>
      <c r="K1409" s="24">
        <v>2</v>
      </c>
      <c r="L1409" s="24"/>
      <c r="M1409" s="24"/>
      <c r="N1409" s="24"/>
      <c r="O1409" s="24"/>
      <c r="P1409" s="24"/>
      <c r="Q1409" s="24"/>
      <c r="R1409" s="15">
        <f t="shared" si="67"/>
        <v>6.097</v>
      </c>
    </row>
    <row r="1410" spans="1:18">
      <c r="A1410" s="24">
        <v>2682</v>
      </c>
      <c r="B1410" s="24" t="s">
        <v>19</v>
      </c>
      <c r="C1410" s="24" t="s">
        <v>23</v>
      </c>
      <c r="D1410" s="24" t="s">
        <v>5949</v>
      </c>
      <c r="E1410" s="24" t="s">
        <v>5950</v>
      </c>
      <c r="F1410" s="24" t="s">
        <v>766</v>
      </c>
      <c r="G1410" s="24" t="s">
        <v>800</v>
      </c>
      <c r="H1410" s="30">
        <v>0.1</v>
      </c>
      <c r="I1410" s="24">
        <v>100</v>
      </c>
      <c r="J1410" s="24"/>
      <c r="K1410" s="24">
        <v>2</v>
      </c>
      <c r="L1410" s="24"/>
      <c r="M1410" s="24"/>
      <c r="N1410" s="24"/>
      <c r="O1410" s="24"/>
      <c r="P1410" s="24"/>
      <c r="Q1410" s="24"/>
      <c r="R1410" s="15">
        <f t="shared" si="67"/>
        <v>1.747</v>
      </c>
    </row>
    <row r="1411" spans="1:18">
      <c r="A1411" s="24">
        <v>2683</v>
      </c>
      <c r="B1411" s="24" t="s">
        <v>19</v>
      </c>
      <c r="C1411" s="24" t="s">
        <v>23</v>
      </c>
      <c r="D1411" s="24" t="s">
        <v>5949</v>
      </c>
      <c r="E1411" s="24" t="s">
        <v>5950</v>
      </c>
      <c r="F1411" s="24" t="s">
        <v>1925</v>
      </c>
      <c r="G1411" s="24" t="s">
        <v>826</v>
      </c>
      <c r="H1411" s="30">
        <v>0.3</v>
      </c>
      <c r="I1411" s="24">
        <v>300</v>
      </c>
      <c r="J1411" s="24"/>
      <c r="K1411" s="24">
        <v>2</v>
      </c>
      <c r="L1411" s="24"/>
      <c r="M1411" s="24"/>
      <c r="N1411" s="24"/>
      <c r="O1411" s="24"/>
      <c r="P1411" s="24"/>
      <c r="Q1411" s="24"/>
      <c r="R1411" s="15">
        <f t="shared" si="67"/>
        <v>4.647</v>
      </c>
    </row>
    <row r="1412" spans="1:18">
      <c r="A1412" s="24">
        <v>2684</v>
      </c>
      <c r="B1412" s="24" t="s">
        <v>19</v>
      </c>
      <c r="C1412" s="24" t="s">
        <v>23</v>
      </c>
      <c r="D1412" s="24" t="s">
        <v>5949</v>
      </c>
      <c r="E1412" s="24" t="s">
        <v>5950</v>
      </c>
      <c r="F1412" s="24" t="s">
        <v>811</v>
      </c>
      <c r="G1412" s="24" t="s">
        <v>752</v>
      </c>
      <c r="H1412" s="30">
        <v>0.1</v>
      </c>
      <c r="I1412" s="24">
        <v>100</v>
      </c>
      <c r="J1412" s="24"/>
      <c r="K1412" s="24">
        <v>2</v>
      </c>
      <c r="L1412" s="24"/>
      <c r="M1412" s="24"/>
      <c r="N1412" s="24"/>
      <c r="O1412" s="24"/>
      <c r="P1412" s="24"/>
      <c r="Q1412" s="24"/>
      <c r="R1412" s="15">
        <f t="shared" si="67"/>
        <v>1.747</v>
      </c>
    </row>
    <row r="1413" spans="1:18">
      <c r="A1413" s="24">
        <v>2685</v>
      </c>
      <c r="B1413" s="24" t="s">
        <v>19</v>
      </c>
      <c r="C1413" s="24" t="s">
        <v>23</v>
      </c>
      <c r="D1413" s="24" t="s">
        <v>5949</v>
      </c>
      <c r="E1413" s="24" t="s">
        <v>5950</v>
      </c>
      <c r="F1413" s="24" t="s">
        <v>1928</v>
      </c>
      <c r="G1413" s="24" t="s">
        <v>2001</v>
      </c>
      <c r="H1413" s="30">
        <v>0.2</v>
      </c>
      <c r="I1413" s="24">
        <v>200</v>
      </c>
      <c r="J1413" s="24"/>
      <c r="K1413" s="24">
        <v>2</v>
      </c>
      <c r="L1413" s="24"/>
      <c r="M1413" s="24"/>
      <c r="N1413" s="24"/>
      <c r="O1413" s="24"/>
      <c r="P1413" s="24"/>
      <c r="Q1413" s="24"/>
      <c r="R1413" s="15">
        <f t="shared" si="67"/>
        <v>3.197</v>
      </c>
    </row>
    <row r="1414" spans="1:18">
      <c r="A1414" s="24">
        <v>2686</v>
      </c>
      <c r="B1414" s="24" t="s">
        <v>19</v>
      </c>
      <c r="C1414" s="24" t="s">
        <v>23</v>
      </c>
      <c r="D1414" s="24" t="s">
        <v>5949</v>
      </c>
      <c r="E1414" s="24" t="s">
        <v>5950</v>
      </c>
      <c r="F1414" s="24" t="s">
        <v>833</v>
      </c>
      <c r="G1414" s="24" t="s">
        <v>1990</v>
      </c>
      <c r="H1414" s="30">
        <v>0.2</v>
      </c>
      <c r="I1414" s="24">
        <v>200</v>
      </c>
      <c r="J1414" s="24"/>
      <c r="K1414" s="24">
        <v>2</v>
      </c>
      <c r="L1414" s="24"/>
      <c r="M1414" s="24"/>
      <c r="N1414" s="24"/>
      <c r="O1414" s="24"/>
      <c r="P1414" s="24"/>
      <c r="Q1414" s="24"/>
      <c r="R1414" s="15">
        <f t="shared" ref="R1414" si="68">J1414*0.4461+K1414*0.1485+L1414*0.15*0.004+I1414*0.0145+M1414*0.145+N1414*0.015+O1414*0.01+P1414*0.16+Q1414*0.2</f>
        <v>3.197</v>
      </c>
    </row>
    <row r="1415" spans="1:18">
      <c r="A1415" s="24">
        <v>2687</v>
      </c>
      <c r="B1415" s="24" t="s">
        <v>19</v>
      </c>
      <c r="C1415" s="24" t="s">
        <v>23</v>
      </c>
      <c r="D1415" s="24" t="s">
        <v>5951</v>
      </c>
      <c r="E1415" s="24" t="s">
        <v>918</v>
      </c>
      <c r="F1415" s="24" t="s">
        <v>1924</v>
      </c>
      <c r="G1415" s="24" t="s">
        <v>751</v>
      </c>
      <c r="H1415" s="30">
        <v>0.4</v>
      </c>
      <c r="I1415" s="24">
        <v>400</v>
      </c>
      <c r="J1415" s="24"/>
      <c r="K1415" s="24">
        <v>2</v>
      </c>
      <c r="L1415" s="24"/>
      <c r="M1415" s="24"/>
      <c r="N1415" s="24"/>
      <c r="O1415" s="24"/>
      <c r="P1415" s="24"/>
      <c r="Q1415" s="24"/>
      <c r="R1415" s="15">
        <f t="shared" ref="R1415:R1444" si="69">J1415*0.4461+K1415*0.1485+L1415*0.15*0.004+I1415*0.0145+M1415*0.145+N1415*0.015+O1415*0.01+P1415*0.16+Q1415*0.2</f>
        <v>6.097</v>
      </c>
    </row>
    <row r="1416" spans="1:18">
      <c r="A1416" s="24">
        <v>2688</v>
      </c>
      <c r="B1416" s="24" t="s">
        <v>19</v>
      </c>
      <c r="C1416" s="24" t="s">
        <v>23</v>
      </c>
      <c r="D1416" s="24" t="s">
        <v>5952</v>
      </c>
      <c r="E1416" s="24" t="s">
        <v>2612</v>
      </c>
      <c r="F1416" s="24" t="s">
        <v>761</v>
      </c>
      <c r="G1416" s="24" t="s">
        <v>801</v>
      </c>
      <c r="H1416" s="30">
        <v>0.7</v>
      </c>
      <c r="I1416" s="24">
        <v>700</v>
      </c>
      <c r="J1416" s="24"/>
      <c r="K1416" s="24">
        <v>2</v>
      </c>
      <c r="L1416" s="24"/>
      <c r="M1416" s="24"/>
      <c r="N1416" s="24"/>
      <c r="O1416" s="24"/>
      <c r="P1416" s="24"/>
      <c r="Q1416" s="24"/>
      <c r="R1416" s="15">
        <f t="shared" si="69"/>
        <v>10.447</v>
      </c>
    </row>
    <row r="1417" spans="1:18">
      <c r="A1417" s="24">
        <v>2689</v>
      </c>
      <c r="B1417" s="24" t="s">
        <v>19</v>
      </c>
      <c r="C1417" s="24" t="s">
        <v>23</v>
      </c>
      <c r="D1417" s="24" t="s">
        <v>5953</v>
      </c>
      <c r="E1417" s="24" t="s">
        <v>5954</v>
      </c>
      <c r="F1417" s="24" t="s">
        <v>1922</v>
      </c>
      <c r="G1417" s="24" t="s">
        <v>813</v>
      </c>
      <c r="H1417" s="30">
        <v>0.2</v>
      </c>
      <c r="I1417" s="24">
        <v>200</v>
      </c>
      <c r="J1417" s="24"/>
      <c r="K1417" s="24">
        <v>2</v>
      </c>
      <c r="L1417" s="24"/>
      <c r="M1417" s="24"/>
      <c r="N1417" s="24"/>
      <c r="O1417" s="24"/>
      <c r="P1417" s="24"/>
      <c r="Q1417" s="24"/>
      <c r="R1417" s="15">
        <f t="shared" si="69"/>
        <v>3.197</v>
      </c>
    </row>
    <row r="1418" spans="1:18">
      <c r="A1418" s="24">
        <v>2690</v>
      </c>
      <c r="B1418" s="24" t="s">
        <v>19</v>
      </c>
      <c r="C1418" s="24" t="s">
        <v>23</v>
      </c>
      <c r="D1418" s="24" t="s">
        <v>5955</v>
      </c>
      <c r="E1418" s="24" t="s">
        <v>2159</v>
      </c>
      <c r="F1418" s="24" t="s">
        <v>806</v>
      </c>
      <c r="G1418" s="24" t="s">
        <v>803</v>
      </c>
      <c r="H1418" s="30">
        <v>0.3</v>
      </c>
      <c r="I1418" s="24">
        <v>300</v>
      </c>
      <c r="J1418" s="24"/>
      <c r="K1418" s="24">
        <v>2</v>
      </c>
      <c r="L1418" s="24"/>
      <c r="M1418" s="24"/>
      <c r="N1418" s="24"/>
      <c r="O1418" s="24"/>
      <c r="P1418" s="24"/>
      <c r="Q1418" s="24"/>
      <c r="R1418" s="15">
        <f t="shared" si="69"/>
        <v>4.647</v>
      </c>
    </row>
    <row r="1419" spans="1:18">
      <c r="A1419" s="24">
        <v>2691</v>
      </c>
      <c r="B1419" s="24" t="s">
        <v>19</v>
      </c>
      <c r="C1419" s="24" t="s">
        <v>23</v>
      </c>
      <c r="D1419" s="24" t="s">
        <v>5955</v>
      </c>
      <c r="E1419" s="24" t="s">
        <v>2159</v>
      </c>
      <c r="F1419" s="24" t="s">
        <v>811</v>
      </c>
      <c r="G1419" s="24" t="s">
        <v>752</v>
      </c>
      <c r="H1419" s="30">
        <v>0.1</v>
      </c>
      <c r="I1419" s="24">
        <v>100</v>
      </c>
      <c r="J1419" s="24"/>
      <c r="K1419" s="24">
        <v>2</v>
      </c>
      <c r="L1419" s="24"/>
      <c r="M1419" s="24"/>
      <c r="N1419" s="24"/>
      <c r="O1419" s="24"/>
      <c r="P1419" s="24"/>
      <c r="Q1419" s="24"/>
      <c r="R1419" s="15">
        <f t="shared" si="69"/>
        <v>1.747</v>
      </c>
    </row>
    <row r="1420" spans="1:18">
      <c r="A1420" s="24">
        <v>2692</v>
      </c>
      <c r="B1420" s="24" t="s">
        <v>19</v>
      </c>
      <c r="C1420" s="24" t="s">
        <v>23</v>
      </c>
      <c r="D1420" s="24" t="s">
        <v>5955</v>
      </c>
      <c r="E1420" s="24" t="s">
        <v>2159</v>
      </c>
      <c r="F1420" s="24" t="s">
        <v>1926</v>
      </c>
      <c r="G1420" s="24" t="s">
        <v>1937</v>
      </c>
      <c r="H1420" s="30">
        <v>0.3</v>
      </c>
      <c r="I1420" s="24">
        <v>300</v>
      </c>
      <c r="J1420" s="24"/>
      <c r="K1420" s="24">
        <v>2</v>
      </c>
      <c r="L1420" s="24"/>
      <c r="M1420" s="24"/>
      <c r="N1420" s="24"/>
      <c r="O1420" s="24"/>
      <c r="P1420" s="24"/>
      <c r="Q1420" s="24"/>
      <c r="R1420" s="15">
        <f t="shared" si="69"/>
        <v>4.647</v>
      </c>
    </row>
    <row r="1421" spans="1:18">
      <c r="A1421" s="24">
        <v>2693</v>
      </c>
      <c r="B1421" s="24" t="s">
        <v>19</v>
      </c>
      <c r="C1421" s="24" t="s">
        <v>23</v>
      </c>
      <c r="D1421" s="24" t="s">
        <v>5955</v>
      </c>
      <c r="E1421" s="24" t="s">
        <v>2159</v>
      </c>
      <c r="F1421" s="24" t="s">
        <v>1922</v>
      </c>
      <c r="G1421" s="24" t="s">
        <v>2001</v>
      </c>
      <c r="H1421" s="30">
        <v>2.8</v>
      </c>
      <c r="I1421" s="24">
        <v>2800</v>
      </c>
      <c r="J1421" s="24"/>
      <c r="K1421" s="24">
        <v>2</v>
      </c>
      <c r="L1421" s="24"/>
      <c r="M1421" s="24"/>
      <c r="N1421" s="24"/>
      <c r="O1421" s="24"/>
      <c r="P1421" s="24">
        <v>1</v>
      </c>
      <c r="Q1421" s="24"/>
      <c r="R1421" s="15">
        <f t="shared" si="69"/>
        <v>41.057</v>
      </c>
    </row>
    <row r="1422" spans="1:18">
      <c r="A1422" s="24">
        <v>2694</v>
      </c>
      <c r="B1422" s="24" t="s">
        <v>19</v>
      </c>
      <c r="C1422" s="24" t="s">
        <v>23</v>
      </c>
      <c r="D1422" s="24" t="s">
        <v>5956</v>
      </c>
      <c r="E1422" s="24" t="s">
        <v>5957</v>
      </c>
      <c r="F1422" s="24" t="s">
        <v>1922</v>
      </c>
      <c r="G1422" s="24" t="s">
        <v>801</v>
      </c>
      <c r="H1422" s="30">
        <v>1</v>
      </c>
      <c r="I1422" s="24"/>
      <c r="J1422" s="24"/>
      <c r="K1422" s="24">
        <v>2</v>
      </c>
      <c r="L1422" s="24"/>
      <c r="M1422" s="24"/>
      <c r="N1422" s="24"/>
      <c r="O1422" s="24"/>
      <c r="P1422" s="24"/>
      <c r="Q1422" s="24"/>
      <c r="R1422" s="15">
        <f t="shared" si="69"/>
        <v>0.297</v>
      </c>
    </row>
    <row r="1423" spans="1:18">
      <c r="A1423" s="24">
        <v>2695</v>
      </c>
      <c r="B1423" s="24" t="s">
        <v>19</v>
      </c>
      <c r="C1423" s="24" t="s">
        <v>23</v>
      </c>
      <c r="D1423" s="24" t="s">
        <v>5958</v>
      </c>
      <c r="E1423" s="24" t="s">
        <v>1160</v>
      </c>
      <c r="F1423" s="24" t="s">
        <v>1922</v>
      </c>
      <c r="G1423" s="24" t="s">
        <v>801</v>
      </c>
      <c r="H1423" s="30">
        <v>1</v>
      </c>
      <c r="I1423" s="24">
        <v>1000</v>
      </c>
      <c r="J1423" s="24"/>
      <c r="K1423" s="24">
        <v>2</v>
      </c>
      <c r="L1423" s="24"/>
      <c r="M1423" s="24"/>
      <c r="N1423" s="24"/>
      <c r="O1423" s="24"/>
      <c r="P1423" s="24"/>
      <c r="Q1423" s="24"/>
      <c r="R1423" s="15">
        <f t="shared" si="69"/>
        <v>14.797</v>
      </c>
    </row>
    <row r="1424" spans="1:18">
      <c r="A1424" s="24">
        <v>2696</v>
      </c>
      <c r="B1424" s="24" t="s">
        <v>19</v>
      </c>
      <c r="C1424" s="24" t="s">
        <v>23</v>
      </c>
      <c r="D1424" s="24" t="s">
        <v>5959</v>
      </c>
      <c r="E1424" s="24" t="s">
        <v>5960</v>
      </c>
      <c r="F1424" s="24" t="s">
        <v>828</v>
      </c>
      <c r="G1424" s="24" t="s">
        <v>806</v>
      </c>
      <c r="H1424" s="30">
        <v>0.3</v>
      </c>
      <c r="I1424" s="24">
        <v>300</v>
      </c>
      <c r="J1424" s="24"/>
      <c r="K1424" s="24">
        <v>2</v>
      </c>
      <c r="L1424" s="24"/>
      <c r="M1424" s="24"/>
      <c r="N1424" s="24"/>
      <c r="O1424" s="24"/>
      <c r="P1424" s="24">
        <v>1</v>
      </c>
      <c r="Q1424" s="24"/>
      <c r="R1424" s="15">
        <f t="shared" si="69"/>
        <v>4.807</v>
      </c>
    </row>
    <row r="1425" spans="1:18">
      <c r="A1425" s="24">
        <v>2697</v>
      </c>
      <c r="B1425" s="24" t="s">
        <v>19</v>
      </c>
      <c r="C1425" s="24" t="s">
        <v>23</v>
      </c>
      <c r="D1425" s="24" t="s">
        <v>5959</v>
      </c>
      <c r="E1425" s="24" t="s">
        <v>5960</v>
      </c>
      <c r="F1425" s="24" t="s">
        <v>803</v>
      </c>
      <c r="G1425" s="24" t="s">
        <v>826</v>
      </c>
      <c r="H1425" s="30">
        <v>0.6</v>
      </c>
      <c r="I1425" s="24">
        <v>600</v>
      </c>
      <c r="J1425" s="24"/>
      <c r="K1425" s="24">
        <v>2</v>
      </c>
      <c r="L1425" s="24"/>
      <c r="M1425" s="24"/>
      <c r="N1425" s="24"/>
      <c r="O1425" s="24"/>
      <c r="P1425" s="24"/>
      <c r="Q1425" s="24"/>
      <c r="R1425" s="15">
        <f t="shared" si="69"/>
        <v>8.997</v>
      </c>
    </row>
    <row r="1426" spans="1:18">
      <c r="A1426" s="24">
        <v>2698</v>
      </c>
      <c r="B1426" s="24" t="s">
        <v>19</v>
      </c>
      <c r="C1426" s="24" t="s">
        <v>23</v>
      </c>
      <c r="D1426" s="24" t="s">
        <v>5959</v>
      </c>
      <c r="E1426" s="24" t="s">
        <v>5960</v>
      </c>
      <c r="F1426" s="24" t="s">
        <v>752</v>
      </c>
      <c r="G1426" s="24" t="s">
        <v>1938</v>
      </c>
      <c r="H1426" s="30">
        <v>0.9</v>
      </c>
      <c r="I1426" s="24">
        <v>900</v>
      </c>
      <c r="J1426" s="24"/>
      <c r="K1426" s="24">
        <v>2</v>
      </c>
      <c r="L1426" s="24"/>
      <c r="M1426" s="24"/>
      <c r="N1426" s="24"/>
      <c r="O1426" s="24"/>
      <c r="P1426" s="24"/>
      <c r="Q1426" s="24"/>
      <c r="R1426" s="15">
        <f t="shared" si="69"/>
        <v>13.347</v>
      </c>
    </row>
    <row r="1427" spans="1:18">
      <c r="A1427" s="24">
        <v>2699</v>
      </c>
      <c r="B1427" s="24" t="s">
        <v>19</v>
      </c>
      <c r="C1427" s="24" t="s">
        <v>23</v>
      </c>
      <c r="D1427" s="24" t="s">
        <v>5959</v>
      </c>
      <c r="E1427" s="24" t="s">
        <v>5960</v>
      </c>
      <c r="F1427" s="24" t="s">
        <v>833</v>
      </c>
      <c r="G1427" s="24" t="s">
        <v>1959</v>
      </c>
      <c r="H1427" s="30">
        <v>0.3</v>
      </c>
      <c r="I1427" s="24">
        <v>300</v>
      </c>
      <c r="J1427" s="24"/>
      <c r="K1427" s="24"/>
      <c r="L1427" s="24"/>
      <c r="M1427" s="24"/>
      <c r="N1427" s="24"/>
      <c r="O1427" s="24"/>
      <c r="P1427" s="24"/>
      <c r="Q1427" s="24"/>
      <c r="R1427" s="15">
        <f t="shared" si="69"/>
        <v>4.35</v>
      </c>
    </row>
    <row r="1428" spans="1:18">
      <c r="A1428" s="24">
        <v>2700</v>
      </c>
      <c r="B1428" s="24" t="s">
        <v>19</v>
      </c>
      <c r="C1428" s="24" t="s">
        <v>23</v>
      </c>
      <c r="D1428" s="24" t="s">
        <v>5959</v>
      </c>
      <c r="E1428" s="24" t="s">
        <v>5960</v>
      </c>
      <c r="F1428" s="24" t="s">
        <v>2031</v>
      </c>
      <c r="G1428" s="24" t="s">
        <v>2042</v>
      </c>
      <c r="H1428" s="30">
        <v>0.1</v>
      </c>
      <c r="I1428" s="24" t="s">
        <v>5961</v>
      </c>
      <c r="J1428" s="24"/>
      <c r="K1428" s="24"/>
      <c r="L1428" s="24"/>
      <c r="M1428" s="24"/>
      <c r="N1428" s="24"/>
      <c r="O1428" s="24"/>
      <c r="P1428" s="24"/>
      <c r="Q1428" s="24"/>
      <c r="R1428" s="15">
        <f t="shared" si="69"/>
        <v>1.45</v>
      </c>
    </row>
    <row r="1429" spans="1:18">
      <c r="A1429" s="24">
        <v>2701</v>
      </c>
      <c r="B1429" s="24" t="s">
        <v>19</v>
      </c>
      <c r="C1429" s="24" t="s">
        <v>23</v>
      </c>
      <c r="D1429" s="24" t="s">
        <v>5962</v>
      </c>
      <c r="E1429" s="24" t="s">
        <v>277</v>
      </c>
      <c r="F1429" s="24" t="s">
        <v>813</v>
      </c>
      <c r="G1429" s="24" t="s">
        <v>761</v>
      </c>
      <c r="H1429" s="30">
        <v>0.1</v>
      </c>
      <c r="I1429" s="24">
        <v>100</v>
      </c>
      <c r="J1429" s="24"/>
      <c r="K1429" s="24">
        <v>2</v>
      </c>
      <c r="L1429" s="24"/>
      <c r="M1429" s="24"/>
      <c r="N1429" s="24"/>
      <c r="O1429" s="24"/>
      <c r="P1429" s="24"/>
      <c r="Q1429" s="24"/>
      <c r="R1429" s="15">
        <f t="shared" si="69"/>
        <v>1.747</v>
      </c>
    </row>
    <row r="1430" spans="1:18">
      <c r="A1430" s="24">
        <v>2702</v>
      </c>
      <c r="B1430" s="24" t="s">
        <v>19</v>
      </c>
      <c r="C1430" s="24" t="s">
        <v>23</v>
      </c>
      <c r="D1430" s="24" t="s">
        <v>5962</v>
      </c>
      <c r="E1430" s="24" t="s">
        <v>277</v>
      </c>
      <c r="F1430" s="24" t="s">
        <v>836</v>
      </c>
      <c r="G1430" s="24" t="s">
        <v>806</v>
      </c>
      <c r="H1430" s="30">
        <v>0.1</v>
      </c>
      <c r="I1430" s="24">
        <v>100</v>
      </c>
      <c r="J1430" s="24"/>
      <c r="K1430" s="24">
        <v>2</v>
      </c>
      <c r="L1430" s="24"/>
      <c r="M1430" s="24"/>
      <c r="N1430" s="24"/>
      <c r="O1430" s="24"/>
      <c r="P1430" s="24"/>
      <c r="Q1430" s="24"/>
      <c r="R1430" s="15">
        <f t="shared" si="69"/>
        <v>1.747</v>
      </c>
    </row>
    <row r="1431" spans="1:18">
      <c r="A1431" s="24">
        <v>2703</v>
      </c>
      <c r="B1431" s="24" t="s">
        <v>19</v>
      </c>
      <c r="C1431" s="24" t="s">
        <v>23</v>
      </c>
      <c r="D1431" s="24" t="s">
        <v>5962</v>
      </c>
      <c r="E1431" s="24" t="s">
        <v>277</v>
      </c>
      <c r="F1431" s="24" t="s">
        <v>801</v>
      </c>
      <c r="G1431" s="24" t="s">
        <v>803</v>
      </c>
      <c r="H1431" s="30">
        <v>0.1</v>
      </c>
      <c r="I1431" s="24">
        <v>100</v>
      </c>
      <c r="J1431" s="24"/>
      <c r="K1431" s="24">
        <v>2</v>
      </c>
      <c r="L1431" s="24"/>
      <c r="M1431" s="24"/>
      <c r="N1431" s="24"/>
      <c r="O1431" s="24"/>
      <c r="P1431" s="24"/>
      <c r="Q1431" s="24"/>
      <c r="R1431" s="15">
        <f t="shared" si="69"/>
        <v>1.747</v>
      </c>
    </row>
    <row r="1432" spans="1:18">
      <c r="A1432" s="24">
        <v>2704</v>
      </c>
      <c r="B1432" s="24" t="s">
        <v>19</v>
      </c>
      <c r="C1432" s="24" t="s">
        <v>23</v>
      </c>
      <c r="D1432" s="24" t="s">
        <v>5962</v>
      </c>
      <c r="E1432" s="24" t="s">
        <v>277</v>
      </c>
      <c r="F1432" s="24" t="s">
        <v>749</v>
      </c>
      <c r="G1432" s="24" t="s">
        <v>1946</v>
      </c>
      <c r="H1432" s="30">
        <v>0.3</v>
      </c>
      <c r="I1432" s="24">
        <v>300</v>
      </c>
      <c r="J1432" s="24"/>
      <c r="K1432" s="24">
        <v>2</v>
      </c>
      <c r="L1432" s="24"/>
      <c r="M1432" s="24"/>
      <c r="N1432" s="24"/>
      <c r="O1432" s="24"/>
      <c r="P1432" s="24"/>
      <c r="Q1432" s="24"/>
      <c r="R1432" s="15">
        <f t="shared" si="69"/>
        <v>4.647</v>
      </c>
    </row>
    <row r="1433" spans="1:18">
      <c r="A1433" s="24">
        <v>2705</v>
      </c>
      <c r="B1433" s="24" t="s">
        <v>19</v>
      </c>
      <c r="C1433" s="24" t="s">
        <v>23</v>
      </c>
      <c r="D1433" s="24" t="s">
        <v>5962</v>
      </c>
      <c r="E1433" s="24" t="s">
        <v>277</v>
      </c>
      <c r="F1433" s="24" t="s">
        <v>811</v>
      </c>
      <c r="G1433" s="24" t="s">
        <v>752</v>
      </c>
      <c r="H1433" s="30">
        <v>0.1</v>
      </c>
      <c r="I1433" s="24">
        <v>100</v>
      </c>
      <c r="J1433" s="24"/>
      <c r="K1433" s="24">
        <v>2</v>
      </c>
      <c r="L1433" s="24"/>
      <c r="M1433" s="24"/>
      <c r="N1433" s="24"/>
      <c r="O1433" s="24"/>
      <c r="P1433" s="24"/>
      <c r="Q1433" s="24"/>
      <c r="R1433" s="15">
        <f t="shared" si="69"/>
        <v>1.747</v>
      </c>
    </row>
    <row r="1434" spans="1:18">
      <c r="A1434" s="24">
        <v>2706</v>
      </c>
      <c r="B1434" s="24" t="s">
        <v>19</v>
      </c>
      <c r="C1434" s="24" t="s">
        <v>23</v>
      </c>
      <c r="D1434" s="24" t="s">
        <v>5963</v>
      </c>
      <c r="E1434" s="24" t="s">
        <v>5964</v>
      </c>
      <c r="F1434" s="24" t="s">
        <v>1923</v>
      </c>
      <c r="G1434" s="24" t="s">
        <v>761</v>
      </c>
      <c r="H1434" s="30">
        <v>0.2</v>
      </c>
      <c r="I1434" s="24">
        <v>200</v>
      </c>
      <c r="J1434" s="24"/>
      <c r="K1434" s="24">
        <v>2</v>
      </c>
      <c r="L1434" s="24"/>
      <c r="M1434" s="24"/>
      <c r="N1434" s="24"/>
      <c r="O1434" s="24"/>
      <c r="P1434" s="24"/>
      <c r="Q1434" s="24"/>
      <c r="R1434" s="15">
        <f t="shared" si="69"/>
        <v>3.197</v>
      </c>
    </row>
    <row r="1435" spans="1:18">
      <c r="A1435" s="24">
        <v>2707</v>
      </c>
      <c r="B1435" s="24" t="s">
        <v>19</v>
      </c>
      <c r="C1435" s="24" t="s">
        <v>23</v>
      </c>
      <c r="D1435" s="24" t="s">
        <v>5963</v>
      </c>
      <c r="E1435" s="24" t="s">
        <v>5964</v>
      </c>
      <c r="F1435" s="24" t="s">
        <v>806</v>
      </c>
      <c r="G1435" s="24" t="s">
        <v>748</v>
      </c>
      <c r="H1435" s="30">
        <v>0.6</v>
      </c>
      <c r="I1435" s="24">
        <v>600</v>
      </c>
      <c r="J1435" s="24"/>
      <c r="K1435" s="24">
        <v>2</v>
      </c>
      <c r="L1435" s="24"/>
      <c r="M1435" s="24"/>
      <c r="N1435" s="24"/>
      <c r="O1435" s="24"/>
      <c r="P1435" s="24"/>
      <c r="Q1435" s="24"/>
      <c r="R1435" s="15">
        <f t="shared" si="69"/>
        <v>8.997</v>
      </c>
    </row>
    <row r="1436" spans="1:18">
      <c r="A1436" s="24">
        <v>2708</v>
      </c>
      <c r="B1436" s="24" t="s">
        <v>19</v>
      </c>
      <c r="C1436" s="24" t="s">
        <v>23</v>
      </c>
      <c r="D1436" s="24" t="s">
        <v>5963</v>
      </c>
      <c r="E1436" s="24" t="s">
        <v>5964</v>
      </c>
      <c r="F1436" s="24" t="s">
        <v>1925</v>
      </c>
      <c r="G1436" s="24" t="s">
        <v>826</v>
      </c>
      <c r="H1436" s="30">
        <v>0.3</v>
      </c>
      <c r="I1436" s="24">
        <v>300</v>
      </c>
      <c r="J1436" s="24"/>
      <c r="K1436" s="24">
        <v>2</v>
      </c>
      <c r="L1436" s="24"/>
      <c r="M1436" s="24"/>
      <c r="N1436" s="24"/>
      <c r="O1436" s="24"/>
      <c r="P1436" s="24"/>
      <c r="Q1436" s="24"/>
      <c r="R1436" s="15">
        <f t="shared" si="69"/>
        <v>4.647</v>
      </c>
    </row>
    <row r="1437" spans="1:18">
      <c r="A1437" s="24">
        <v>2709</v>
      </c>
      <c r="B1437" s="24" t="s">
        <v>19</v>
      </c>
      <c r="C1437" s="24" t="s">
        <v>23</v>
      </c>
      <c r="D1437" s="24" t="s">
        <v>5963</v>
      </c>
      <c r="E1437" s="24" t="s">
        <v>5964</v>
      </c>
      <c r="F1437" s="24" t="s">
        <v>1929</v>
      </c>
      <c r="G1437" s="24" t="s">
        <v>1938</v>
      </c>
      <c r="H1437" s="30">
        <v>0.2</v>
      </c>
      <c r="I1437" s="24">
        <v>200</v>
      </c>
      <c r="J1437" s="24"/>
      <c r="K1437" s="24">
        <v>2</v>
      </c>
      <c r="L1437" s="24"/>
      <c r="M1437" s="24"/>
      <c r="N1437" s="24"/>
      <c r="O1437" s="24"/>
      <c r="P1437" s="24"/>
      <c r="Q1437" s="24"/>
      <c r="R1437" s="15">
        <f t="shared" si="69"/>
        <v>3.197</v>
      </c>
    </row>
    <row r="1438" spans="1:18">
      <c r="A1438" s="24">
        <v>2710</v>
      </c>
      <c r="B1438" s="24" t="s">
        <v>19</v>
      </c>
      <c r="C1438" s="24" t="s">
        <v>23</v>
      </c>
      <c r="D1438" s="24" t="s">
        <v>5963</v>
      </c>
      <c r="E1438" s="24" t="s">
        <v>5964</v>
      </c>
      <c r="F1438" s="24" t="s">
        <v>1990</v>
      </c>
      <c r="G1438" s="24" t="s">
        <v>1959</v>
      </c>
      <c r="H1438" s="30">
        <v>0.1</v>
      </c>
      <c r="I1438" s="24">
        <v>100</v>
      </c>
      <c r="J1438" s="24"/>
      <c r="K1438" s="24">
        <v>2</v>
      </c>
      <c r="L1438" s="24"/>
      <c r="M1438" s="24"/>
      <c r="N1438" s="24"/>
      <c r="O1438" s="24"/>
      <c r="P1438" s="24"/>
      <c r="Q1438" s="24"/>
      <c r="R1438" s="15">
        <f t="shared" si="69"/>
        <v>1.747</v>
      </c>
    </row>
    <row r="1439" spans="1:18">
      <c r="A1439" s="24">
        <v>2711</v>
      </c>
      <c r="B1439" s="24" t="s">
        <v>19</v>
      </c>
      <c r="C1439" s="24" t="s">
        <v>23</v>
      </c>
      <c r="D1439" s="24" t="s">
        <v>5963</v>
      </c>
      <c r="E1439" s="24" t="s">
        <v>5964</v>
      </c>
      <c r="F1439" s="24" t="s">
        <v>2042</v>
      </c>
      <c r="G1439" s="24" t="s">
        <v>2043</v>
      </c>
      <c r="H1439" s="30">
        <v>0.1</v>
      </c>
      <c r="I1439" s="24">
        <v>100</v>
      </c>
      <c r="J1439" s="24"/>
      <c r="K1439" s="24">
        <v>2</v>
      </c>
      <c r="L1439" s="24"/>
      <c r="M1439" s="24"/>
      <c r="N1439" s="24"/>
      <c r="O1439" s="24"/>
      <c r="P1439" s="24"/>
      <c r="Q1439" s="24"/>
      <c r="R1439" s="15">
        <f t="shared" si="69"/>
        <v>1.747</v>
      </c>
    </row>
    <row r="1440" spans="1:18">
      <c r="A1440" s="24">
        <v>2712</v>
      </c>
      <c r="B1440" s="24" t="s">
        <v>19</v>
      </c>
      <c r="C1440" s="24" t="s">
        <v>23</v>
      </c>
      <c r="D1440" s="24" t="s">
        <v>5963</v>
      </c>
      <c r="E1440" s="24" t="s">
        <v>5964</v>
      </c>
      <c r="F1440" s="24" t="s">
        <v>735</v>
      </c>
      <c r="G1440" s="24" t="s">
        <v>2076</v>
      </c>
      <c r="H1440" s="30">
        <v>0.2</v>
      </c>
      <c r="I1440" s="24">
        <v>200</v>
      </c>
      <c r="J1440" s="24"/>
      <c r="K1440" s="24">
        <v>2</v>
      </c>
      <c r="L1440" s="24"/>
      <c r="M1440" s="24"/>
      <c r="N1440" s="24"/>
      <c r="O1440" s="24"/>
      <c r="P1440" s="24"/>
      <c r="Q1440" s="24"/>
      <c r="R1440" s="15">
        <f t="shared" si="69"/>
        <v>3.197</v>
      </c>
    </row>
    <row r="1441" spans="1:18">
      <c r="A1441" s="24">
        <v>2713</v>
      </c>
      <c r="B1441" s="24" t="s">
        <v>19</v>
      </c>
      <c r="C1441" s="24" t="s">
        <v>23</v>
      </c>
      <c r="D1441" s="24" t="s">
        <v>5963</v>
      </c>
      <c r="E1441" s="24" t="s">
        <v>5964</v>
      </c>
      <c r="F1441" s="24" t="s">
        <v>736</v>
      </c>
      <c r="G1441" s="24" t="s">
        <v>5872</v>
      </c>
      <c r="H1441" s="30">
        <v>0.3</v>
      </c>
      <c r="I1441" s="24">
        <v>300</v>
      </c>
      <c r="J1441" s="24"/>
      <c r="K1441" s="24"/>
      <c r="L1441" s="24"/>
      <c r="M1441" s="24"/>
      <c r="N1441" s="24"/>
      <c r="O1441" s="24"/>
      <c r="P1441" s="24"/>
      <c r="Q1441" s="24"/>
      <c r="R1441" s="15">
        <f t="shared" si="69"/>
        <v>4.35</v>
      </c>
    </row>
    <row r="1442" spans="1:18">
      <c r="A1442" s="24">
        <v>2714</v>
      </c>
      <c r="B1442" s="24" t="s">
        <v>19</v>
      </c>
      <c r="C1442" s="24" t="s">
        <v>23</v>
      </c>
      <c r="D1442" s="24" t="s">
        <v>5965</v>
      </c>
      <c r="E1442" s="24" t="s">
        <v>5966</v>
      </c>
      <c r="F1442" s="24" t="s">
        <v>806</v>
      </c>
      <c r="G1442" s="24" t="s">
        <v>800</v>
      </c>
      <c r="H1442" s="30">
        <v>0.2</v>
      </c>
      <c r="I1442" s="24">
        <v>200</v>
      </c>
      <c r="J1442" s="24">
        <v>2</v>
      </c>
      <c r="K1442" s="24"/>
      <c r="L1442" s="24"/>
      <c r="M1442" s="24"/>
      <c r="N1442" s="24"/>
      <c r="O1442" s="24"/>
      <c r="P1442" s="24"/>
      <c r="Q1442" s="24"/>
      <c r="R1442" s="15">
        <f t="shared" si="69"/>
        <v>3.7922</v>
      </c>
    </row>
    <row r="1443" spans="1:18">
      <c r="A1443" s="24">
        <v>2715</v>
      </c>
      <c r="B1443" s="24" t="s">
        <v>19</v>
      </c>
      <c r="C1443" s="24" t="s">
        <v>23</v>
      </c>
      <c r="D1443" s="24" t="s">
        <v>5967</v>
      </c>
      <c r="E1443" s="24" t="s">
        <v>5968</v>
      </c>
      <c r="F1443" s="24" t="s">
        <v>1922</v>
      </c>
      <c r="G1443" s="24" t="s">
        <v>836</v>
      </c>
      <c r="H1443" s="30">
        <v>0.6</v>
      </c>
      <c r="I1443" s="24">
        <v>600</v>
      </c>
      <c r="J1443" s="24">
        <v>2</v>
      </c>
      <c r="K1443" s="24">
        <v>3</v>
      </c>
      <c r="L1443" s="24"/>
      <c r="M1443" s="24"/>
      <c r="N1443" s="24"/>
      <c r="O1443" s="24"/>
      <c r="P1443" s="24"/>
      <c r="Q1443" s="24"/>
      <c r="R1443" s="15">
        <f t="shared" si="69"/>
        <v>10.0377</v>
      </c>
    </row>
    <row r="1444" spans="1:18">
      <c r="A1444" s="24">
        <v>2716</v>
      </c>
      <c r="B1444" s="24" t="s">
        <v>19</v>
      </c>
      <c r="C1444" s="24" t="s">
        <v>23</v>
      </c>
      <c r="D1444" s="24" t="s">
        <v>5967</v>
      </c>
      <c r="E1444" s="24" t="s">
        <v>5968</v>
      </c>
      <c r="F1444" s="24" t="s">
        <v>1925</v>
      </c>
      <c r="G1444" s="24" t="s">
        <v>749</v>
      </c>
      <c r="H1444" s="30">
        <v>0.1</v>
      </c>
      <c r="I1444" s="24">
        <v>100</v>
      </c>
      <c r="J1444" s="24"/>
      <c r="K1444" s="24">
        <v>2</v>
      </c>
      <c r="L1444" s="24"/>
      <c r="M1444" s="24"/>
      <c r="N1444" s="24"/>
      <c r="O1444" s="24"/>
      <c r="P1444" s="24"/>
      <c r="Q1444" s="24"/>
      <c r="R1444" s="15">
        <f t="shared" si="69"/>
        <v>1.747</v>
      </c>
    </row>
  </sheetData>
  <autoFilter ref="A5:AK1444">
    <extLst/>
  </autoFilter>
  <mergeCells count="16">
    <mergeCell ref="A1:R1"/>
    <mergeCell ref="I2:Q2"/>
    <mergeCell ref="J3:K3"/>
    <mergeCell ref="M3:P3"/>
    <mergeCell ref="A2:A4"/>
    <mergeCell ref="B2:B4"/>
    <mergeCell ref="C2:C4"/>
    <mergeCell ref="D2:D4"/>
    <mergeCell ref="E2:E4"/>
    <mergeCell ref="F2:F4"/>
    <mergeCell ref="G2:G4"/>
    <mergeCell ref="H2:H4"/>
    <mergeCell ref="I3:I4"/>
    <mergeCell ref="L3:L4"/>
    <mergeCell ref="Q3:Q4"/>
    <mergeCell ref="R2:R4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30"/>
  <sheetViews>
    <sheetView zoomScale="80" zoomScaleNormal="80" workbookViewId="0">
      <selection activeCell="N15" sqref="N15"/>
    </sheetView>
  </sheetViews>
  <sheetFormatPr defaultColWidth="9" defaultRowHeight="13.5"/>
  <cols>
    <col min="1" max="1" width="4.625" customWidth="1"/>
    <col min="2" max="2" width="6.625" customWidth="1"/>
    <col min="3" max="3" width="8.625" customWidth="1"/>
    <col min="5" max="5" width="6.625" customWidth="1"/>
    <col min="6" max="7" width="7.625" customWidth="1"/>
    <col min="8" max="8" width="9.125" style="1" customWidth="1"/>
    <col min="9" max="16" width="8.625" customWidth="1"/>
    <col min="17" max="17" width="7.625" customWidth="1"/>
    <col min="18" max="18" width="9.125" customWidth="1"/>
  </cols>
  <sheetData>
    <row r="1" ht="24.95" customHeight="1" spans="1:18">
      <c r="A1" s="2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4.95" customHeight="1" spans="1:18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3" t="s">
        <v>34</v>
      </c>
      <c r="I2" s="6" t="s">
        <v>5</v>
      </c>
      <c r="J2" s="7"/>
      <c r="K2" s="7"/>
      <c r="L2" s="7"/>
      <c r="M2" s="7"/>
      <c r="N2" s="7"/>
      <c r="O2" s="7"/>
      <c r="P2" s="7"/>
      <c r="Q2" s="9"/>
      <c r="R2" s="8" t="s">
        <v>6</v>
      </c>
    </row>
    <row r="3" ht="24.95" customHeight="1" spans="1:18">
      <c r="A3" s="3"/>
      <c r="B3" s="3"/>
      <c r="C3" s="3"/>
      <c r="D3" s="3"/>
      <c r="E3" s="3"/>
      <c r="F3" s="3"/>
      <c r="G3" s="3"/>
      <c r="H3" s="3"/>
      <c r="I3" s="8" t="s">
        <v>35</v>
      </c>
      <c r="J3" s="6" t="s">
        <v>36</v>
      </c>
      <c r="K3" s="9"/>
      <c r="L3" s="8" t="s">
        <v>37</v>
      </c>
      <c r="M3" s="6" t="s">
        <v>38</v>
      </c>
      <c r="N3" s="7"/>
      <c r="O3" s="7"/>
      <c r="P3" s="9"/>
      <c r="Q3" s="8" t="s">
        <v>12</v>
      </c>
      <c r="R3" s="14"/>
    </row>
    <row r="4" ht="45" customHeight="1" spans="1:18">
      <c r="A4" s="3"/>
      <c r="B4" s="3"/>
      <c r="C4" s="3"/>
      <c r="D4" s="3"/>
      <c r="E4" s="3"/>
      <c r="F4" s="3"/>
      <c r="G4" s="3"/>
      <c r="H4" s="3"/>
      <c r="I4" s="10"/>
      <c r="J4" s="11" t="s">
        <v>39</v>
      </c>
      <c r="K4" s="11" t="s">
        <v>40</v>
      </c>
      <c r="L4" s="10"/>
      <c r="M4" s="12" t="s">
        <v>41</v>
      </c>
      <c r="N4" s="12" t="s">
        <v>42</v>
      </c>
      <c r="O4" s="12" t="s">
        <v>43</v>
      </c>
      <c r="P4" s="12" t="s">
        <v>44</v>
      </c>
      <c r="Q4" s="10"/>
      <c r="R4" s="14"/>
    </row>
    <row r="5" spans="1:18">
      <c r="A5" s="4"/>
      <c r="B5" s="4"/>
      <c r="C5" s="4"/>
      <c r="D5" s="4"/>
      <c r="E5" s="4"/>
      <c r="F5" s="4"/>
      <c r="G5" s="4"/>
      <c r="H5" s="4">
        <f>SUM(H6:H707)</f>
        <v>435.500000000001</v>
      </c>
      <c r="I5" s="4">
        <f t="shared" ref="I5" si="0">SUM(I6:I707)</f>
        <v>383590</v>
      </c>
      <c r="J5" s="4">
        <f t="shared" ref="J5:R5" si="1">SUM(J6:J707)</f>
        <v>0</v>
      </c>
      <c r="K5" s="4">
        <f t="shared" si="1"/>
        <v>538</v>
      </c>
      <c r="L5" s="4">
        <f t="shared" si="1"/>
        <v>5206</v>
      </c>
      <c r="M5" s="4">
        <f t="shared" si="1"/>
        <v>13</v>
      </c>
      <c r="N5" s="4">
        <f t="shared" si="1"/>
        <v>228</v>
      </c>
      <c r="O5" s="4">
        <f t="shared" si="1"/>
        <v>296</v>
      </c>
      <c r="P5" s="4">
        <f t="shared" si="1"/>
        <v>42</v>
      </c>
      <c r="Q5" s="4">
        <f t="shared" si="1"/>
        <v>2</v>
      </c>
      <c r="R5" s="4">
        <f t="shared" si="1"/>
        <v>5660.45659999999</v>
      </c>
    </row>
    <row r="6" spans="1:18">
      <c r="A6" s="5">
        <v>1</v>
      </c>
      <c r="B6" s="5" t="s">
        <v>5969</v>
      </c>
      <c r="C6" s="5" t="s">
        <v>5970</v>
      </c>
      <c r="D6" s="5" t="s">
        <v>5971</v>
      </c>
      <c r="E6" s="5" t="s">
        <v>5972</v>
      </c>
      <c r="F6" s="5" t="s">
        <v>100</v>
      </c>
      <c r="G6" s="5" t="s">
        <v>75</v>
      </c>
      <c r="H6" s="5">
        <v>0.2</v>
      </c>
      <c r="I6" s="13">
        <v>200</v>
      </c>
      <c r="J6" s="5"/>
      <c r="K6" s="13"/>
      <c r="L6" s="13"/>
      <c r="M6" s="13"/>
      <c r="N6" s="13"/>
      <c r="O6" s="13"/>
      <c r="P6" s="13"/>
      <c r="Q6" s="13"/>
      <c r="R6" s="15">
        <f t="shared" ref="R6" si="2">J6*0.4461+K6*0.1485+L6*0.15*0.004+I6*0.0145+M6*0.145+N6*0.015+O6*0.01+P6*0.16+Q6*0.2</f>
        <v>2.9</v>
      </c>
    </row>
    <row r="7" spans="1:18">
      <c r="A7" s="5">
        <v>2</v>
      </c>
      <c r="B7" s="5" t="s">
        <v>5969</v>
      </c>
      <c r="C7" s="5" t="s">
        <v>5970</v>
      </c>
      <c r="D7" s="5" t="s">
        <v>5971</v>
      </c>
      <c r="E7" s="5" t="s">
        <v>5972</v>
      </c>
      <c r="F7" s="5" t="s">
        <v>60</v>
      </c>
      <c r="G7" s="5" t="s">
        <v>82</v>
      </c>
      <c r="H7" s="5">
        <v>0.2</v>
      </c>
      <c r="I7" s="13">
        <v>200</v>
      </c>
      <c r="J7" s="5"/>
      <c r="K7" s="13"/>
      <c r="L7" s="13"/>
      <c r="M7" s="13"/>
      <c r="N7" s="13"/>
      <c r="O7" s="13"/>
      <c r="P7" s="13"/>
      <c r="Q7" s="13"/>
      <c r="R7" s="15">
        <f t="shared" ref="R7:R38" si="3">J7*0.4461+K7*0.1485+L7*0.15*0.004+I7*0.0145+M7*0.145+N7*0.015+O7*0.01+P7*0.16+Q7*0.2</f>
        <v>2.9</v>
      </c>
    </row>
    <row r="8" spans="1:18">
      <c r="A8" s="5">
        <v>3</v>
      </c>
      <c r="B8" s="5" t="s">
        <v>5969</v>
      </c>
      <c r="C8" s="5" t="s">
        <v>5970</v>
      </c>
      <c r="D8" s="5" t="s">
        <v>5971</v>
      </c>
      <c r="E8" s="5" t="s">
        <v>5972</v>
      </c>
      <c r="F8" s="5" t="s">
        <v>112</v>
      </c>
      <c r="G8" s="5" t="s">
        <v>79</v>
      </c>
      <c r="H8" s="5">
        <v>0.3</v>
      </c>
      <c r="I8" s="13">
        <v>300</v>
      </c>
      <c r="J8" s="5"/>
      <c r="K8" s="13"/>
      <c r="L8" s="13"/>
      <c r="M8" s="13"/>
      <c r="N8" s="13"/>
      <c r="O8" s="13"/>
      <c r="P8" s="13"/>
      <c r="Q8" s="13"/>
      <c r="R8" s="15">
        <f t="shared" si="3"/>
        <v>4.35</v>
      </c>
    </row>
    <row r="9" spans="1:18">
      <c r="A9" s="5">
        <v>4</v>
      </c>
      <c r="B9" s="5" t="s">
        <v>5969</v>
      </c>
      <c r="C9" s="5" t="s">
        <v>5970</v>
      </c>
      <c r="D9" s="5" t="s">
        <v>5971</v>
      </c>
      <c r="E9" s="5" t="s">
        <v>5972</v>
      </c>
      <c r="F9" s="5" t="s">
        <v>133</v>
      </c>
      <c r="G9" s="5" t="s">
        <v>207</v>
      </c>
      <c r="H9" s="5">
        <v>0.1</v>
      </c>
      <c r="I9" s="13">
        <v>100</v>
      </c>
      <c r="J9" s="5"/>
      <c r="K9" s="13"/>
      <c r="L9" s="13"/>
      <c r="M9" s="13"/>
      <c r="N9" s="13"/>
      <c r="O9" s="13"/>
      <c r="P9" s="13"/>
      <c r="Q9" s="13"/>
      <c r="R9" s="15">
        <f t="shared" si="3"/>
        <v>1.45</v>
      </c>
    </row>
    <row r="10" spans="1:18">
      <c r="A10" s="5">
        <v>5</v>
      </c>
      <c r="B10" s="5" t="s">
        <v>5969</v>
      </c>
      <c r="C10" s="5" t="s">
        <v>5970</v>
      </c>
      <c r="D10" s="5" t="s">
        <v>5973</v>
      </c>
      <c r="E10" s="5" t="s">
        <v>5974</v>
      </c>
      <c r="F10" s="5" t="s">
        <v>75</v>
      </c>
      <c r="G10" s="5" t="s">
        <v>154</v>
      </c>
      <c r="H10" s="5">
        <v>0.2</v>
      </c>
      <c r="I10" s="13">
        <v>200</v>
      </c>
      <c r="J10" s="5"/>
      <c r="K10" s="13"/>
      <c r="L10" s="13"/>
      <c r="M10" s="13"/>
      <c r="N10" s="13"/>
      <c r="O10" s="13"/>
      <c r="P10" s="13"/>
      <c r="Q10" s="13"/>
      <c r="R10" s="15">
        <f t="shared" si="3"/>
        <v>2.9</v>
      </c>
    </row>
    <row r="11" spans="1:18">
      <c r="A11" s="5">
        <v>6</v>
      </c>
      <c r="B11" s="5" t="s">
        <v>5969</v>
      </c>
      <c r="C11" s="5" t="s">
        <v>5970</v>
      </c>
      <c r="D11" s="5" t="s">
        <v>5975</v>
      </c>
      <c r="E11" s="5" t="s">
        <v>5976</v>
      </c>
      <c r="F11" s="5" t="s">
        <v>351</v>
      </c>
      <c r="G11" s="5" t="s">
        <v>263</v>
      </c>
      <c r="H11" s="5">
        <v>0.5</v>
      </c>
      <c r="I11" s="13">
        <v>500</v>
      </c>
      <c r="J11" s="5"/>
      <c r="K11" s="13"/>
      <c r="L11" s="13"/>
      <c r="M11" s="13"/>
      <c r="N11" s="13"/>
      <c r="O11" s="13"/>
      <c r="P11" s="13"/>
      <c r="Q11" s="13"/>
      <c r="R11" s="15">
        <f t="shared" si="3"/>
        <v>7.25</v>
      </c>
    </row>
    <row r="12" spans="1:18">
      <c r="A12" s="5">
        <v>7</v>
      </c>
      <c r="B12" s="5" t="s">
        <v>5969</v>
      </c>
      <c r="C12" s="5" t="s">
        <v>5970</v>
      </c>
      <c r="D12" s="5" t="s">
        <v>5977</v>
      </c>
      <c r="E12" s="5" t="s">
        <v>5978</v>
      </c>
      <c r="F12" s="5" t="s">
        <v>258</v>
      </c>
      <c r="G12" s="5" t="s">
        <v>57</v>
      </c>
      <c r="H12" s="5">
        <v>0.2</v>
      </c>
      <c r="I12" s="13">
        <v>200</v>
      </c>
      <c r="J12" s="5"/>
      <c r="K12" s="13"/>
      <c r="L12" s="13"/>
      <c r="M12" s="13"/>
      <c r="N12" s="13"/>
      <c r="O12" s="13"/>
      <c r="P12" s="13"/>
      <c r="Q12" s="13"/>
      <c r="R12" s="15">
        <f t="shared" si="3"/>
        <v>2.9</v>
      </c>
    </row>
    <row r="13" spans="1:18">
      <c r="A13" s="5">
        <v>8</v>
      </c>
      <c r="B13" s="5" t="s">
        <v>5969</v>
      </c>
      <c r="C13" s="5" t="s">
        <v>5970</v>
      </c>
      <c r="D13" s="5" t="s">
        <v>5979</v>
      </c>
      <c r="E13" s="5" t="s">
        <v>5980</v>
      </c>
      <c r="F13" s="5" t="s">
        <v>60</v>
      </c>
      <c r="G13" s="5" t="s">
        <v>112</v>
      </c>
      <c r="H13" s="5">
        <v>0.3</v>
      </c>
      <c r="I13" s="13">
        <v>300</v>
      </c>
      <c r="J13" s="5"/>
      <c r="K13" s="13"/>
      <c r="L13" s="13"/>
      <c r="M13" s="13"/>
      <c r="N13" s="13"/>
      <c r="O13" s="13"/>
      <c r="P13" s="13"/>
      <c r="Q13" s="13"/>
      <c r="R13" s="15">
        <f t="shared" si="3"/>
        <v>4.35</v>
      </c>
    </row>
    <row r="14" spans="1:18">
      <c r="A14" s="5">
        <v>9</v>
      </c>
      <c r="B14" s="5" t="s">
        <v>5969</v>
      </c>
      <c r="C14" s="5" t="s">
        <v>5970</v>
      </c>
      <c r="D14" s="5" t="s">
        <v>5979</v>
      </c>
      <c r="E14" s="5" t="s">
        <v>5980</v>
      </c>
      <c r="F14" s="5" t="s">
        <v>72</v>
      </c>
      <c r="G14" s="5" t="s">
        <v>163</v>
      </c>
      <c r="H14" s="5">
        <v>0.2</v>
      </c>
      <c r="I14" s="13">
        <v>200</v>
      </c>
      <c r="J14" s="5"/>
      <c r="K14" s="13"/>
      <c r="L14" s="13"/>
      <c r="M14" s="13"/>
      <c r="N14" s="13"/>
      <c r="O14" s="13"/>
      <c r="P14" s="13"/>
      <c r="Q14" s="13"/>
      <c r="R14" s="15">
        <f t="shared" si="3"/>
        <v>2.9</v>
      </c>
    </row>
    <row r="15" spans="1:18">
      <c r="A15" s="5">
        <v>10</v>
      </c>
      <c r="B15" s="5" t="s">
        <v>5969</v>
      </c>
      <c r="C15" s="5" t="s">
        <v>5970</v>
      </c>
      <c r="D15" s="5" t="s">
        <v>5981</v>
      </c>
      <c r="E15" s="5" t="s">
        <v>5982</v>
      </c>
      <c r="F15" s="5" t="s">
        <v>100</v>
      </c>
      <c r="G15" s="5" t="s">
        <v>53</v>
      </c>
      <c r="H15" s="5">
        <v>0.1</v>
      </c>
      <c r="I15" s="13"/>
      <c r="J15" s="5"/>
      <c r="K15" s="13">
        <v>2</v>
      </c>
      <c r="L15" s="13"/>
      <c r="M15" s="13"/>
      <c r="N15" s="13">
        <v>2</v>
      </c>
      <c r="O15" s="13"/>
      <c r="P15" s="13"/>
      <c r="Q15" s="13"/>
      <c r="R15" s="15">
        <f t="shared" si="3"/>
        <v>0.327</v>
      </c>
    </row>
    <row r="16" spans="1:18">
      <c r="A16" s="5">
        <v>11</v>
      </c>
      <c r="B16" s="5" t="s">
        <v>5969</v>
      </c>
      <c r="C16" s="5" t="s">
        <v>5970</v>
      </c>
      <c r="D16" s="5" t="s">
        <v>5983</v>
      </c>
      <c r="E16" s="5" t="s">
        <v>5984</v>
      </c>
      <c r="F16" s="5" t="s">
        <v>186</v>
      </c>
      <c r="G16" s="5" t="s">
        <v>192</v>
      </c>
      <c r="H16" s="5">
        <v>0.1</v>
      </c>
      <c r="I16" s="13">
        <v>100</v>
      </c>
      <c r="J16" s="5"/>
      <c r="K16" s="13"/>
      <c r="L16" s="13"/>
      <c r="M16" s="13"/>
      <c r="N16" s="13"/>
      <c r="O16" s="13"/>
      <c r="P16" s="13"/>
      <c r="Q16" s="13"/>
      <c r="R16" s="15">
        <f t="shared" si="3"/>
        <v>1.45</v>
      </c>
    </row>
    <row r="17" spans="1:18">
      <c r="A17" s="5">
        <v>12</v>
      </c>
      <c r="B17" s="5" t="s">
        <v>5969</v>
      </c>
      <c r="C17" s="5" t="s">
        <v>5970</v>
      </c>
      <c r="D17" s="5" t="s">
        <v>5983</v>
      </c>
      <c r="E17" s="5" t="s">
        <v>5984</v>
      </c>
      <c r="F17" s="5" t="s">
        <v>65</v>
      </c>
      <c r="G17" s="5" t="s">
        <v>263</v>
      </c>
      <c r="H17" s="5">
        <v>0.2</v>
      </c>
      <c r="I17" s="13">
        <v>200</v>
      </c>
      <c r="J17" s="5"/>
      <c r="K17" s="13"/>
      <c r="L17" s="13"/>
      <c r="M17" s="13"/>
      <c r="N17" s="13"/>
      <c r="O17" s="13"/>
      <c r="P17" s="13"/>
      <c r="Q17" s="13"/>
      <c r="R17" s="15">
        <f t="shared" si="3"/>
        <v>2.9</v>
      </c>
    </row>
    <row r="18" spans="1:18">
      <c r="A18" s="5">
        <v>13</v>
      </c>
      <c r="B18" s="5" t="s">
        <v>5969</v>
      </c>
      <c r="C18" s="5" t="s">
        <v>5970</v>
      </c>
      <c r="D18" s="5" t="s">
        <v>5985</v>
      </c>
      <c r="E18" s="5" t="s">
        <v>5986</v>
      </c>
      <c r="F18" s="5" t="s">
        <v>258</v>
      </c>
      <c r="G18" s="5" t="s">
        <v>163</v>
      </c>
      <c r="H18" s="5">
        <v>0.1</v>
      </c>
      <c r="I18" s="13">
        <v>100</v>
      </c>
      <c r="J18" s="5"/>
      <c r="K18" s="13"/>
      <c r="L18" s="13"/>
      <c r="M18" s="13"/>
      <c r="N18" s="13"/>
      <c r="O18" s="13"/>
      <c r="P18" s="13"/>
      <c r="Q18" s="13"/>
      <c r="R18" s="15">
        <f t="shared" si="3"/>
        <v>1.45</v>
      </c>
    </row>
    <row r="19" spans="1:18">
      <c r="A19" s="5">
        <v>14</v>
      </c>
      <c r="B19" s="5" t="s">
        <v>5969</v>
      </c>
      <c r="C19" s="5" t="s">
        <v>5970</v>
      </c>
      <c r="D19" s="5" t="s">
        <v>5987</v>
      </c>
      <c r="E19" s="5" t="s">
        <v>5988</v>
      </c>
      <c r="F19" s="5" t="s">
        <v>82</v>
      </c>
      <c r="G19" s="5" t="s">
        <v>192</v>
      </c>
      <c r="H19" s="5">
        <v>0.3</v>
      </c>
      <c r="I19" s="13">
        <v>300</v>
      </c>
      <c r="J19" s="5"/>
      <c r="K19" s="13"/>
      <c r="L19" s="13"/>
      <c r="M19" s="13"/>
      <c r="N19" s="13"/>
      <c r="O19" s="13"/>
      <c r="P19" s="13"/>
      <c r="Q19" s="13"/>
      <c r="R19" s="15">
        <f t="shared" si="3"/>
        <v>4.35</v>
      </c>
    </row>
    <row r="20" spans="1:18">
      <c r="A20" s="5">
        <v>17</v>
      </c>
      <c r="B20" s="5" t="s">
        <v>5969</v>
      </c>
      <c r="C20" s="5" t="s">
        <v>5970</v>
      </c>
      <c r="D20" s="5" t="s">
        <v>5989</v>
      </c>
      <c r="E20" s="5" t="s">
        <v>5990</v>
      </c>
      <c r="F20" s="5" t="s">
        <v>53</v>
      </c>
      <c r="G20" s="5" t="s">
        <v>112</v>
      </c>
      <c r="H20" s="5">
        <v>0.5</v>
      </c>
      <c r="I20" s="13">
        <v>500</v>
      </c>
      <c r="J20" s="5"/>
      <c r="K20" s="13"/>
      <c r="L20" s="13"/>
      <c r="M20" s="13"/>
      <c r="N20" s="13"/>
      <c r="O20" s="13"/>
      <c r="P20" s="13"/>
      <c r="Q20" s="13"/>
      <c r="R20" s="15">
        <f t="shared" si="3"/>
        <v>7.25</v>
      </c>
    </row>
    <row r="21" spans="1:18">
      <c r="A21" s="5">
        <v>18</v>
      </c>
      <c r="B21" s="5" t="s">
        <v>5969</v>
      </c>
      <c r="C21" s="5" t="s">
        <v>5970</v>
      </c>
      <c r="D21" s="5" t="s">
        <v>5991</v>
      </c>
      <c r="E21" s="5" t="s">
        <v>5992</v>
      </c>
      <c r="F21" s="5" t="s">
        <v>53</v>
      </c>
      <c r="G21" s="5" t="s">
        <v>154</v>
      </c>
      <c r="H21" s="5">
        <v>0.2</v>
      </c>
      <c r="I21" s="13">
        <v>200</v>
      </c>
      <c r="J21" s="5"/>
      <c r="K21" s="13"/>
      <c r="L21" s="13"/>
      <c r="M21" s="13"/>
      <c r="N21" s="13"/>
      <c r="O21" s="13"/>
      <c r="P21" s="13"/>
      <c r="Q21" s="13"/>
      <c r="R21" s="15">
        <f t="shared" si="3"/>
        <v>2.9</v>
      </c>
    </row>
    <row r="22" spans="1:18">
      <c r="A22" s="5">
        <v>19</v>
      </c>
      <c r="B22" s="5" t="s">
        <v>5969</v>
      </c>
      <c r="C22" s="5" t="s">
        <v>5970</v>
      </c>
      <c r="D22" s="5" t="s">
        <v>5991</v>
      </c>
      <c r="E22" s="5" t="s">
        <v>5992</v>
      </c>
      <c r="F22" s="5" t="s">
        <v>72</v>
      </c>
      <c r="G22" s="5" t="s">
        <v>57</v>
      </c>
      <c r="H22" s="5">
        <v>0.3</v>
      </c>
      <c r="I22" s="13">
        <v>300</v>
      </c>
      <c r="J22" s="5"/>
      <c r="K22" s="13"/>
      <c r="L22" s="13"/>
      <c r="M22" s="13"/>
      <c r="N22" s="13"/>
      <c r="O22" s="13"/>
      <c r="P22" s="13"/>
      <c r="Q22" s="13"/>
      <c r="R22" s="15">
        <f t="shared" si="3"/>
        <v>4.35</v>
      </c>
    </row>
    <row r="23" spans="1:18">
      <c r="A23" s="5">
        <v>20</v>
      </c>
      <c r="B23" s="5" t="s">
        <v>5969</v>
      </c>
      <c r="C23" s="5" t="s">
        <v>5970</v>
      </c>
      <c r="D23" s="5" t="s">
        <v>5993</v>
      </c>
      <c r="E23" s="5" t="s">
        <v>5994</v>
      </c>
      <c r="F23" s="5" t="s">
        <v>124</v>
      </c>
      <c r="G23" s="5" t="s">
        <v>1340</v>
      </c>
      <c r="H23" s="5">
        <v>0.1</v>
      </c>
      <c r="I23" s="13">
        <v>100</v>
      </c>
      <c r="J23" s="5"/>
      <c r="K23" s="13"/>
      <c r="L23" s="13"/>
      <c r="M23" s="13"/>
      <c r="N23" s="13"/>
      <c r="O23" s="13"/>
      <c r="P23" s="13"/>
      <c r="Q23" s="13"/>
      <c r="R23" s="15">
        <f t="shared" si="3"/>
        <v>1.45</v>
      </c>
    </row>
    <row r="24" spans="1:18">
      <c r="A24" s="5">
        <v>21</v>
      </c>
      <c r="B24" s="5" t="s">
        <v>5969</v>
      </c>
      <c r="C24" s="5" t="s">
        <v>5970</v>
      </c>
      <c r="D24" s="5" t="s">
        <v>5993</v>
      </c>
      <c r="E24" s="5" t="s">
        <v>5994</v>
      </c>
      <c r="F24" s="5" t="s">
        <v>49</v>
      </c>
      <c r="G24" s="5" t="s">
        <v>351</v>
      </c>
      <c r="H24" s="5">
        <v>0.1</v>
      </c>
      <c r="I24" s="13">
        <v>100</v>
      </c>
      <c r="J24" s="5"/>
      <c r="K24" s="13"/>
      <c r="L24" s="13"/>
      <c r="M24" s="13"/>
      <c r="N24" s="13"/>
      <c r="O24" s="13"/>
      <c r="P24" s="13"/>
      <c r="Q24" s="13"/>
      <c r="R24" s="15">
        <f t="shared" si="3"/>
        <v>1.45</v>
      </c>
    </row>
    <row r="25" spans="1:18">
      <c r="A25" s="5">
        <v>22</v>
      </c>
      <c r="B25" s="5" t="s">
        <v>5969</v>
      </c>
      <c r="C25" s="5" t="s">
        <v>5970</v>
      </c>
      <c r="D25" s="5" t="s">
        <v>5993</v>
      </c>
      <c r="E25" s="5" t="s">
        <v>5994</v>
      </c>
      <c r="F25" s="5" t="s">
        <v>187</v>
      </c>
      <c r="G25" s="5" t="s">
        <v>263</v>
      </c>
      <c r="H25" s="5">
        <v>0.3</v>
      </c>
      <c r="I25" s="13">
        <v>300</v>
      </c>
      <c r="J25" s="5"/>
      <c r="K25" s="13"/>
      <c r="L25" s="13"/>
      <c r="M25" s="13"/>
      <c r="N25" s="13"/>
      <c r="O25" s="13"/>
      <c r="P25" s="13"/>
      <c r="Q25" s="13"/>
      <c r="R25" s="15">
        <f t="shared" si="3"/>
        <v>4.35</v>
      </c>
    </row>
    <row r="26" spans="1:18">
      <c r="A26" s="5">
        <v>23</v>
      </c>
      <c r="B26" s="5" t="s">
        <v>5969</v>
      </c>
      <c r="C26" s="5" t="s">
        <v>5970</v>
      </c>
      <c r="D26" s="5" t="s">
        <v>5993</v>
      </c>
      <c r="E26" s="5" t="s">
        <v>5994</v>
      </c>
      <c r="F26" s="5" t="s">
        <v>64</v>
      </c>
      <c r="G26" s="5" t="s">
        <v>351</v>
      </c>
      <c r="H26" s="5">
        <v>0.3</v>
      </c>
      <c r="I26" s="13">
        <v>300</v>
      </c>
      <c r="J26" s="5"/>
      <c r="K26" s="13"/>
      <c r="L26" s="13"/>
      <c r="M26" s="13"/>
      <c r="N26" s="13"/>
      <c r="O26" s="13"/>
      <c r="P26" s="13"/>
      <c r="Q26" s="13"/>
      <c r="R26" s="15">
        <f t="shared" si="3"/>
        <v>4.35</v>
      </c>
    </row>
    <row r="27" spans="1:18">
      <c r="A27" s="5">
        <v>24</v>
      </c>
      <c r="B27" s="5" t="s">
        <v>5969</v>
      </c>
      <c r="C27" s="5" t="s">
        <v>5970</v>
      </c>
      <c r="D27" s="5" t="s">
        <v>5993</v>
      </c>
      <c r="E27" s="5" t="s">
        <v>5994</v>
      </c>
      <c r="F27" s="5" t="s">
        <v>207</v>
      </c>
      <c r="G27" s="5" t="s">
        <v>64</v>
      </c>
      <c r="H27" s="5">
        <v>0.3</v>
      </c>
      <c r="I27" s="13">
        <v>300</v>
      </c>
      <c r="J27" s="5"/>
      <c r="K27" s="13"/>
      <c r="L27" s="13"/>
      <c r="M27" s="13"/>
      <c r="N27" s="13"/>
      <c r="O27" s="13"/>
      <c r="P27" s="13"/>
      <c r="Q27" s="13"/>
      <c r="R27" s="15">
        <f t="shared" si="3"/>
        <v>4.35</v>
      </c>
    </row>
    <row r="28" spans="1:18">
      <c r="A28" s="5">
        <v>25</v>
      </c>
      <c r="B28" s="5" t="s">
        <v>5969</v>
      </c>
      <c r="C28" s="5" t="s">
        <v>5970</v>
      </c>
      <c r="D28" s="5" t="s">
        <v>5993</v>
      </c>
      <c r="E28" s="5" t="s">
        <v>5994</v>
      </c>
      <c r="F28" s="5" t="s">
        <v>207</v>
      </c>
      <c r="G28" s="5" t="s">
        <v>128</v>
      </c>
      <c r="H28" s="5">
        <v>0.1</v>
      </c>
      <c r="I28" s="13"/>
      <c r="J28" s="5"/>
      <c r="K28" s="13">
        <v>4</v>
      </c>
      <c r="L28" s="13"/>
      <c r="M28" s="13"/>
      <c r="N28" s="13"/>
      <c r="O28" s="13"/>
      <c r="P28" s="13"/>
      <c r="Q28" s="13"/>
      <c r="R28" s="15">
        <f t="shared" si="3"/>
        <v>0.594</v>
      </c>
    </row>
    <row r="29" spans="1:18">
      <c r="A29" s="5">
        <v>26</v>
      </c>
      <c r="B29" s="5" t="s">
        <v>5969</v>
      </c>
      <c r="C29" s="5" t="s">
        <v>5970</v>
      </c>
      <c r="D29" s="5" t="s">
        <v>5993</v>
      </c>
      <c r="E29" s="5" t="s">
        <v>5994</v>
      </c>
      <c r="F29" s="5" t="s">
        <v>133</v>
      </c>
      <c r="G29" s="5" t="s">
        <v>207</v>
      </c>
      <c r="H29" s="5">
        <v>0.1</v>
      </c>
      <c r="I29" s="13">
        <v>100</v>
      </c>
      <c r="J29" s="5"/>
      <c r="K29" s="13"/>
      <c r="L29" s="13"/>
      <c r="M29" s="13"/>
      <c r="N29" s="13"/>
      <c r="O29" s="13"/>
      <c r="P29" s="13"/>
      <c r="Q29" s="13"/>
      <c r="R29" s="15">
        <f t="shared" si="3"/>
        <v>1.45</v>
      </c>
    </row>
    <row r="30" spans="1:18">
      <c r="A30" s="5">
        <v>27</v>
      </c>
      <c r="B30" s="5" t="s">
        <v>5969</v>
      </c>
      <c r="C30" s="5" t="s">
        <v>5970</v>
      </c>
      <c r="D30" s="5" t="s">
        <v>5993</v>
      </c>
      <c r="E30" s="5" t="s">
        <v>5994</v>
      </c>
      <c r="F30" s="5" t="s">
        <v>106</v>
      </c>
      <c r="G30" s="5" t="s">
        <v>133</v>
      </c>
      <c r="H30" s="5">
        <v>0.1</v>
      </c>
      <c r="I30" s="13"/>
      <c r="J30" s="5"/>
      <c r="K30" s="13">
        <v>2</v>
      </c>
      <c r="L30" s="13"/>
      <c r="M30" s="13"/>
      <c r="N30" s="13"/>
      <c r="O30" s="13"/>
      <c r="P30" s="13"/>
      <c r="Q30" s="13"/>
      <c r="R30" s="15">
        <f t="shared" si="3"/>
        <v>0.297</v>
      </c>
    </row>
    <row r="31" spans="1:18">
      <c r="A31" s="5">
        <v>28</v>
      </c>
      <c r="B31" s="5" t="s">
        <v>5969</v>
      </c>
      <c r="C31" s="5" t="s">
        <v>5970</v>
      </c>
      <c r="D31" s="5" t="s">
        <v>5993</v>
      </c>
      <c r="E31" s="5" t="s">
        <v>5994</v>
      </c>
      <c r="F31" s="5" t="s">
        <v>154</v>
      </c>
      <c r="G31" s="5" t="s">
        <v>82</v>
      </c>
      <c r="H31" s="5">
        <v>0.1</v>
      </c>
      <c r="I31" s="13">
        <v>100</v>
      </c>
      <c r="J31" s="5"/>
      <c r="K31" s="13">
        <v>2</v>
      </c>
      <c r="L31" s="13"/>
      <c r="M31" s="13"/>
      <c r="N31" s="13"/>
      <c r="O31" s="13"/>
      <c r="P31" s="13"/>
      <c r="Q31" s="13"/>
      <c r="R31" s="15">
        <f t="shared" si="3"/>
        <v>1.747</v>
      </c>
    </row>
    <row r="32" spans="1:18">
      <c r="A32" s="5">
        <v>29</v>
      </c>
      <c r="B32" s="5" t="s">
        <v>5969</v>
      </c>
      <c r="C32" s="5" t="s">
        <v>5970</v>
      </c>
      <c r="D32" s="5" t="s">
        <v>5995</v>
      </c>
      <c r="E32" s="5" t="s">
        <v>5996</v>
      </c>
      <c r="F32" s="5" t="s">
        <v>82</v>
      </c>
      <c r="G32" s="5" t="s">
        <v>186</v>
      </c>
      <c r="H32" s="5">
        <v>0.2</v>
      </c>
      <c r="I32" s="13">
        <v>200</v>
      </c>
      <c r="J32" s="5"/>
      <c r="K32" s="13"/>
      <c r="L32" s="13"/>
      <c r="M32" s="13"/>
      <c r="N32" s="13"/>
      <c r="O32" s="13"/>
      <c r="P32" s="13"/>
      <c r="Q32" s="13"/>
      <c r="R32" s="15">
        <f t="shared" si="3"/>
        <v>2.9</v>
      </c>
    </row>
    <row r="33" spans="1:18">
      <c r="A33" s="5">
        <v>30</v>
      </c>
      <c r="B33" s="5" t="s">
        <v>5969</v>
      </c>
      <c r="C33" s="5" t="s">
        <v>5970</v>
      </c>
      <c r="D33" s="5" t="s">
        <v>5997</v>
      </c>
      <c r="E33" s="5" t="s">
        <v>5998</v>
      </c>
      <c r="F33" s="5" t="s">
        <v>124</v>
      </c>
      <c r="G33" s="5" t="s">
        <v>278</v>
      </c>
      <c r="H33" s="5">
        <v>0.5</v>
      </c>
      <c r="I33" s="13">
        <v>500</v>
      </c>
      <c r="J33" s="5"/>
      <c r="K33" s="13"/>
      <c r="L33" s="13"/>
      <c r="M33" s="13"/>
      <c r="N33" s="13"/>
      <c r="O33" s="13"/>
      <c r="P33" s="13"/>
      <c r="Q33" s="13"/>
      <c r="R33" s="15">
        <f t="shared" si="3"/>
        <v>7.25</v>
      </c>
    </row>
    <row r="34" spans="1:18">
      <c r="A34" s="5">
        <v>31</v>
      </c>
      <c r="B34" s="5" t="s">
        <v>5969</v>
      </c>
      <c r="C34" s="5" t="s">
        <v>5970</v>
      </c>
      <c r="D34" s="5" t="s">
        <v>5997</v>
      </c>
      <c r="E34" s="5" t="s">
        <v>5998</v>
      </c>
      <c r="F34" s="5" t="s">
        <v>263</v>
      </c>
      <c r="G34" s="5" t="s">
        <v>124</v>
      </c>
      <c r="H34" s="5">
        <v>0.2</v>
      </c>
      <c r="I34" s="13">
        <v>200</v>
      </c>
      <c r="J34" s="5"/>
      <c r="K34" s="13"/>
      <c r="L34" s="13"/>
      <c r="M34" s="13"/>
      <c r="N34" s="13"/>
      <c r="O34" s="13"/>
      <c r="P34" s="13"/>
      <c r="Q34" s="13"/>
      <c r="R34" s="15">
        <f t="shared" si="3"/>
        <v>2.9</v>
      </c>
    </row>
    <row r="35" spans="1:18">
      <c r="A35" s="5">
        <v>32</v>
      </c>
      <c r="B35" s="5" t="s">
        <v>5969</v>
      </c>
      <c r="C35" s="5" t="s">
        <v>5970</v>
      </c>
      <c r="D35" s="5" t="s">
        <v>5999</v>
      </c>
      <c r="E35" s="5" t="s">
        <v>6000</v>
      </c>
      <c r="F35" s="5" t="s">
        <v>60</v>
      </c>
      <c r="G35" s="5" t="s">
        <v>192</v>
      </c>
      <c r="H35" s="5">
        <v>0.5</v>
      </c>
      <c r="I35" s="13">
        <v>500</v>
      </c>
      <c r="J35" s="5"/>
      <c r="K35" s="13"/>
      <c r="L35" s="13"/>
      <c r="M35" s="13"/>
      <c r="N35" s="13"/>
      <c r="O35" s="13"/>
      <c r="P35" s="13"/>
      <c r="Q35" s="13"/>
      <c r="R35" s="15">
        <f t="shared" si="3"/>
        <v>7.25</v>
      </c>
    </row>
    <row r="36" spans="1:18">
      <c r="A36" s="5">
        <v>33</v>
      </c>
      <c r="B36" s="5" t="s">
        <v>5969</v>
      </c>
      <c r="C36" s="5" t="s">
        <v>5970</v>
      </c>
      <c r="D36" s="5" t="s">
        <v>5999</v>
      </c>
      <c r="E36" s="5" t="s">
        <v>6000</v>
      </c>
      <c r="F36" s="5" t="s">
        <v>79</v>
      </c>
      <c r="G36" s="5" t="s">
        <v>133</v>
      </c>
      <c r="H36" s="5">
        <v>0.7</v>
      </c>
      <c r="I36" s="13">
        <v>700</v>
      </c>
      <c r="J36" s="5"/>
      <c r="K36" s="13"/>
      <c r="L36" s="13"/>
      <c r="M36" s="13"/>
      <c r="N36" s="13"/>
      <c r="O36" s="13"/>
      <c r="P36" s="13"/>
      <c r="Q36" s="13"/>
      <c r="R36" s="15">
        <f t="shared" si="3"/>
        <v>10.15</v>
      </c>
    </row>
    <row r="37" spans="1:18">
      <c r="A37" s="5">
        <v>34</v>
      </c>
      <c r="B37" s="5" t="s">
        <v>5969</v>
      </c>
      <c r="C37" s="5" t="s">
        <v>5970</v>
      </c>
      <c r="D37" s="5" t="s">
        <v>6001</v>
      </c>
      <c r="E37" s="5" t="s">
        <v>6002</v>
      </c>
      <c r="F37" s="5" t="s">
        <v>60</v>
      </c>
      <c r="G37" s="5" t="s">
        <v>258</v>
      </c>
      <c r="H37" s="5">
        <v>0.8</v>
      </c>
      <c r="I37" s="13">
        <v>800</v>
      </c>
      <c r="J37" s="5"/>
      <c r="K37" s="13"/>
      <c r="L37" s="13"/>
      <c r="M37" s="13"/>
      <c r="N37" s="13"/>
      <c r="O37" s="13"/>
      <c r="P37" s="13"/>
      <c r="Q37" s="13"/>
      <c r="R37" s="15">
        <f t="shared" si="3"/>
        <v>11.6</v>
      </c>
    </row>
    <row r="38" spans="1:18">
      <c r="A38" s="5">
        <v>35</v>
      </c>
      <c r="B38" s="5" t="s">
        <v>5969</v>
      </c>
      <c r="C38" s="5" t="s">
        <v>5970</v>
      </c>
      <c r="D38" s="5" t="s">
        <v>6003</v>
      </c>
      <c r="E38" s="5" t="s">
        <v>6004</v>
      </c>
      <c r="F38" s="5" t="s">
        <v>57</v>
      </c>
      <c r="G38" s="5" t="s">
        <v>83</v>
      </c>
      <c r="H38" s="5">
        <v>0.1</v>
      </c>
      <c r="I38" s="13"/>
      <c r="J38" s="5"/>
      <c r="K38" s="13">
        <v>2</v>
      </c>
      <c r="L38" s="13"/>
      <c r="M38" s="13"/>
      <c r="N38" s="13">
        <v>2</v>
      </c>
      <c r="O38" s="13"/>
      <c r="P38" s="13"/>
      <c r="Q38" s="13"/>
      <c r="R38" s="15">
        <f t="shared" si="3"/>
        <v>0.327</v>
      </c>
    </row>
    <row r="39" spans="1:18">
      <c r="A39" s="5">
        <v>36</v>
      </c>
      <c r="B39" s="5" t="s">
        <v>5969</v>
      </c>
      <c r="C39" s="5" t="s">
        <v>5970</v>
      </c>
      <c r="D39" s="5" t="s">
        <v>6005</v>
      </c>
      <c r="E39" s="5" t="s">
        <v>5860</v>
      </c>
      <c r="F39" s="5" t="s">
        <v>163</v>
      </c>
      <c r="G39" s="5" t="s">
        <v>1340</v>
      </c>
      <c r="H39" s="5">
        <v>1.9</v>
      </c>
      <c r="I39" s="13">
        <v>1900</v>
      </c>
      <c r="J39" s="5"/>
      <c r="K39" s="13">
        <v>9</v>
      </c>
      <c r="L39" s="13"/>
      <c r="M39" s="13"/>
      <c r="N39" s="13"/>
      <c r="O39" s="13">
        <v>17</v>
      </c>
      <c r="P39" s="13"/>
      <c r="Q39" s="13"/>
      <c r="R39" s="15">
        <f t="shared" ref="R39:R70" si="4">J39*0.4461+K39*0.1485+L39*0.15*0.004+I39*0.0145+M39*0.145+N39*0.015+O39*0.01+P39*0.16+Q39*0.2</f>
        <v>29.0565</v>
      </c>
    </row>
    <row r="40" spans="1:18">
      <c r="A40" s="5">
        <v>37</v>
      </c>
      <c r="B40" s="5" t="s">
        <v>5969</v>
      </c>
      <c r="C40" s="5" t="s">
        <v>5970</v>
      </c>
      <c r="D40" s="5" t="s">
        <v>6006</v>
      </c>
      <c r="E40" s="5" t="s">
        <v>5978</v>
      </c>
      <c r="F40" s="5" t="s">
        <v>100</v>
      </c>
      <c r="G40" s="5" t="s">
        <v>53</v>
      </c>
      <c r="H40" s="5">
        <v>0.1</v>
      </c>
      <c r="I40" s="13"/>
      <c r="J40" s="5"/>
      <c r="K40" s="13">
        <v>2</v>
      </c>
      <c r="L40" s="13"/>
      <c r="M40" s="13"/>
      <c r="N40" s="13">
        <v>2</v>
      </c>
      <c r="O40" s="13"/>
      <c r="P40" s="13"/>
      <c r="Q40" s="13"/>
      <c r="R40" s="15">
        <f t="shared" si="4"/>
        <v>0.327</v>
      </c>
    </row>
    <row r="41" spans="1:18">
      <c r="A41" s="5">
        <v>38</v>
      </c>
      <c r="B41" s="5" t="s">
        <v>5969</v>
      </c>
      <c r="C41" s="5" t="s">
        <v>5970</v>
      </c>
      <c r="D41" s="5" t="s">
        <v>6007</v>
      </c>
      <c r="E41" s="5" t="s">
        <v>6008</v>
      </c>
      <c r="F41" s="5" t="s">
        <v>100</v>
      </c>
      <c r="G41" s="5" t="s">
        <v>53</v>
      </c>
      <c r="H41" s="5">
        <v>0.1</v>
      </c>
      <c r="I41" s="13"/>
      <c r="J41" s="5"/>
      <c r="K41" s="13">
        <v>2</v>
      </c>
      <c r="L41" s="13"/>
      <c r="M41" s="13"/>
      <c r="N41" s="13">
        <v>2</v>
      </c>
      <c r="O41" s="13"/>
      <c r="P41" s="13"/>
      <c r="Q41" s="13"/>
      <c r="R41" s="15">
        <f t="shared" si="4"/>
        <v>0.327</v>
      </c>
    </row>
    <row r="42" spans="1:18">
      <c r="A42" s="5">
        <v>40</v>
      </c>
      <c r="B42" s="5" t="s">
        <v>5969</v>
      </c>
      <c r="C42" s="5" t="s">
        <v>5970</v>
      </c>
      <c r="D42" s="5" t="s">
        <v>6007</v>
      </c>
      <c r="E42" s="5" t="s">
        <v>6009</v>
      </c>
      <c r="F42" s="5" t="s">
        <v>100</v>
      </c>
      <c r="G42" s="5" t="s">
        <v>53</v>
      </c>
      <c r="H42" s="5">
        <v>0.1</v>
      </c>
      <c r="I42" s="13"/>
      <c r="J42" s="5"/>
      <c r="K42" s="13">
        <v>2</v>
      </c>
      <c r="L42" s="13"/>
      <c r="M42" s="13"/>
      <c r="N42" s="13">
        <v>2</v>
      </c>
      <c r="O42" s="13"/>
      <c r="P42" s="13"/>
      <c r="Q42" s="13"/>
      <c r="R42" s="15">
        <f t="shared" si="4"/>
        <v>0.327</v>
      </c>
    </row>
    <row r="43" spans="1:18">
      <c r="A43" s="5">
        <v>41</v>
      </c>
      <c r="B43" s="5" t="s">
        <v>5969</v>
      </c>
      <c r="C43" s="5" t="s">
        <v>5970</v>
      </c>
      <c r="D43" s="5" t="s">
        <v>6010</v>
      </c>
      <c r="E43" s="5" t="s">
        <v>6011</v>
      </c>
      <c r="F43" s="5" t="s">
        <v>100</v>
      </c>
      <c r="G43" s="5" t="s">
        <v>186</v>
      </c>
      <c r="H43" s="5">
        <v>0.7</v>
      </c>
      <c r="I43" s="13">
        <v>700</v>
      </c>
      <c r="J43" s="5"/>
      <c r="K43" s="13"/>
      <c r="L43" s="13"/>
      <c r="M43" s="13"/>
      <c r="N43" s="13"/>
      <c r="O43" s="13"/>
      <c r="P43" s="13"/>
      <c r="Q43" s="13"/>
      <c r="R43" s="15">
        <f t="shared" si="4"/>
        <v>10.15</v>
      </c>
    </row>
    <row r="44" spans="1:18">
      <c r="A44" s="5">
        <v>43</v>
      </c>
      <c r="B44" s="5" t="s">
        <v>5969</v>
      </c>
      <c r="C44" s="5" t="s">
        <v>5970</v>
      </c>
      <c r="D44" s="5" t="s">
        <v>6012</v>
      </c>
      <c r="E44" s="5" t="s">
        <v>6013</v>
      </c>
      <c r="F44" s="5" t="s">
        <v>258</v>
      </c>
      <c r="G44" s="5" t="s">
        <v>133</v>
      </c>
      <c r="H44" s="5">
        <v>0.5</v>
      </c>
      <c r="I44" s="13">
        <v>500</v>
      </c>
      <c r="J44" s="5"/>
      <c r="K44" s="13"/>
      <c r="L44" s="13"/>
      <c r="M44" s="13"/>
      <c r="N44" s="13"/>
      <c r="O44" s="13"/>
      <c r="P44" s="13"/>
      <c r="Q44" s="13"/>
      <c r="R44" s="15">
        <f t="shared" si="4"/>
        <v>7.25</v>
      </c>
    </row>
    <row r="45" spans="1:18">
      <c r="A45" s="5">
        <v>44</v>
      </c>
      <c r="B45" s="5" t="s">
        <v>5969</v>
      </c>
      <c r="C45" s="5" t="s">
        <v>5970</v>
      </c>
      <c r="D45" s="5" t="s">
        <v>6012</v>
      </c>
      <c r="E45" s="5" t="s">
        <v>6013</v>
      </c>
      <c r="F45" s="5" t="s">
        <v>75</v>
      </c>
      <c r="G45" s="5" t="s">
        <v>186</v>
      </c>
      <c r="H45" s="5">
        <v>0.5</v>
      </c>
      <c r="I45" s="13">
        <v>500</v>
      </c>
      <c r="J45" s="5"/>
      <c r="K45" s="13"/>
      <c r="L45" s="13"/>
      <c r="M45" s="13"/>
      <c r="N45" s="13"/>
      <c r="O45" s="13"/>
      <c r="P45" s="13"/>
      <c r="Q45" s="13"/>
      <c r="R45" s="15">
        <f t="shared" si="4"/>
        <v>7.25</v>
      </c>
    </row>
    <row r="46" spans="1:18">
      <c r="A46" s="5">
        <v>48</v>
      </c>
      <c r="B46" s="5" t="s">
        <v>5969</v>
      </c>
      <c r="C46" s="5" t="s">
        <v>5970</v>
      </c>
      <c r="D46" s="5" t="s">
        <v>6014</v>
      </c>
      <c r="E46" s="5" t="s">
        <v>6015</v>
      </c>
      <c r="F46" s="5" t="s">
        <v>49</v>
      </c>
      <c r="G46" s="5" t="s">
        <v>65</v>
      </c>
      <c r="H46" s="5">
        <v>0.4</v>
      </c>
      <c r="I46" s="13">
        <v>400</v>
      </c>
      <c r="J46" s="5"/>
      <c r="K46" s="13"/>
      <c r="L46" s="13"/>
      <c r="M46" s="13"/>
      <c r="N46" s="13"/>
      <c r="O46" s="13"/>
      <c r="P46" s="13"/>
      <c r="Q46" s="13"/>
      <c r="R46" s="15">
        <f t="shared" si="4"/>
        <v>5.8</v>
      </c>
    </row>
    <row r="47" spans="1:18">
      <c r="A47" s="5">
        <v>49</v>
      </c>
      <c r="B47" s="5" t="s">
        <v>5969</v>
      </c>
      <c r="C47" s="5" t="s">
        <v>5970</v>
      </c>
      <c r="D47" s="5" t="s">
        <v>6016</v>
      </c>
      <c r="E47" s="5" t="s">
        <v>6017</v>
      </c>
      <c r="F47" s="5" t="s">
        <v>100</v>
      </c>
      <c r="G47" s="5" t="s">
        <v>53</v>
      </c>
      <c r="H47" s="5">
        <v>0.1</v>
      </c>
      <c r="I47" s="13"/>
      <c r="J47" s="5"/>
      <c r="K47" s="13">
        <v>2</v>
      </c>
      <c r="L47" s="13"/>
      <c r="M47" s="13"/>
      <c r="N47" s="13">
        <v>2</v>
      </c>
      <c r="O47" s="13"/>
      <c r="P47" s="13"/>
      <c r="Q47" s="13"/>
      <c r="R47" s="15">
        <f t="shared" si="4"/>
        <v>0.327</v>
      </c>
    </row>
    <row r="48" spans="1:18">
      <c r="A48" s="5">
        <v>50</v>
      </c>
      <c r="B48" s="5" t="s">
        <v>5969</v>
      </c>
      <c r="C48" s="5" t="s">
        <v>5970</v>
      </c>
      <c r="D48" s="5" t="s">
        <v>6018</v>
      </c>
      <c r="E48" s="5" t="s">
        <v>6019</v>
      </c>
      <c r="F48" s="5" t="s">
        <v>100</v>
      </c>
      <c r="G48" s="5" t="s">
        <v>53</v>
      </c>
      <c r="H48" s="5">
        <v>0.1</v>
      </c>
      <c r="I48" s="13"/>
      <c r="J48" s="5"/>
      <c r="K48" s="13">
        <v>2</v>
      </c>
      <c r="L48" s="13"/>
      <c r="M48" s="13"/>
      <c r="N48" s="13">
        <v>2</v>
      </c>
      <c r="O48" s="13"/>
      <c r="P48" s="13"/>
      <c r="Q48" s="13"/>
      <c r="R48" s="15">
        <f t="shared" si="4"/>
        <v>0.327</v>
      </c>
    </row>
    <row r="49" spans="1:18">
      <c r="A49" s="5">
        <v>51</v>
      </c>
      <c r="B49" s="5" t="s">
        <v>5969</v>
      </c>
      <c r="C49" s="5" t="s">
        <v>5970</v>
      </c>
      <c r="D49" s="5" t="s">
        <v>6020</v>
      </c>
      <c r="E49" s="5" t="s">
        <v>6021</v>
      </c>
      <c r="F49" s="5" t="s">
        <v>82</v>
      </c>
      <c r="G49" s="5" t="s">
        <v>186</v>
      </c>
      <c r="H49" s="5">
        <v>0.2</v>
      </c>
      <c r="I49" s="13">
        <v>200</v>
      </c>
      <c r="J49" s="5"/>
      <c r="K49" s="13"/>
      <c r="L49" s="13"/>
      <c r="M49" s="13"/>
      <c r="N49" s="13"/>
      <c r="O49" s="13"/>
      <c r="P49" s="13"/>
      <c r="Q49" s="13"/>
      <c r="R49" s="15">
        <f t="shared" si="4"/>
        <v>2.9</v>
      </c>
    </row>
    <row r="50" spans="1:18">
      <c r="A50" s="5">
        <v>52</v>
      </c>
      <c r="B50" s="5" t="s">
        <v>5969</v>
      </c>
      <c r="C50" s="5" t="s">
        <v>5970</v>
      </c>
      <c r="D50" s="5" t="s">
        <v>6022</v>
      </c>
      <c r="E50" s="5" t="s">
        <v>194</v>
      </c>
      <c r="F50" s="5" t="s">
        <v>100</v>
      </c>
      <c r="G50" s="5" t="s">
        <v>53</v>
      </c>
      <c r="H50" s="5">
        <v>0.1</v>
      </c>
      <c r="I50" s="13"/>
      <c r="J50" s="5"/>
      <c r="K50" s="13">
        <v>2</v>
      </c>
      <c r="L50" s="13"/>
      <c r="M50" s="13"/>
      <c r="N50" s="13">
        <v>2</v>
      </c>
      <c r="O50" s="13"/>
      <c r="P50" s="13"/>
      <c r="Q50" s="13"/>
      <c r="R50" s="15">
        <f t="shared" si="4"/>
        <v>0.327</v>
      </c>
    </row>
    <row r="51" spans="1:18">
      <c r="A51" s="5">
        <v>53</v>
      </c>
      <c r="B51" s="5" t="s">
        <v>5969</v>
      </c>
      <c r="C51" s="5" t="s">
        <v>5970</v>
      </c>
      <c r="D51" s="5" t="s">
        <v>6023</v>
      </c>
      <c r="E51" s="5" t="s">
        <v>6024</v>
      </c>
      <c r="F51" s="5" t="s">
        <v>100</v>
      </c>
      <c r="G51" s="5" t="s">
        <v>53</v>
      </c>
      <c r="H51" s="5">
        <v>0.1</v>
      </c>
      <c r="I51" s="13"/>
      <c r="J51" s="5"/>
      <c r="K51" s="13">
        <v>2</v>
      </c>
      <c r="L51" s="13"/>
      <c r="M51" s="13"/>
      <c r="N51" s="13">
        <v>2</v>
      </c>
      <c r="O51" s="13"/>
      <c r="P51" s="13"/>
      <c r="Q51" s="13"/>
      <c r="R51" s="15">
        <f t="shared" si="4"/>
        <v>0.327</v>
      </c>
    </row>
    <row r="52" spans="1:18">
      <c r="A52" s="5">
        <v>54</v>
      </c>
      <c r="B52" s="5" t="s">
        <v>5969</v>
      </c>
      <c r="C52" s="5" t="s">
        <v>5970</v>
      </c>
      <c r="D52" s="5" t="s">
        <v>6010</v>
      </c>
      <c r="E52" s="5" t="s">
        <v>6011</v>
      </c>
      <c r="F52" s="5" t="s">
        <v>100</v>
      </c>
      <c r="G52" s="5" t="s">
        <v>53</v>
      </c>
      <c r="H52" s="5">
        <v>0.1</v>
      </c>
      <c r="I52" s="13"/>
      <c r="J52" s="5"/>
      <c r="K52" s="13">
        <v>2</v>
      </c>
      <c r="L52" s="13"/>
      <c r="M52" s="13"/>
      <c r="N52" s="13">
        <v>2</v>
      </c>
      <c r="O52" s="13"/>
      <c r="P52" s="13"/>
      <c r="Q52" s="13"/>
      <c r="R52" s="15">
        <f t="shared" si="4"/>
        <v>0.327</v>
      </c>
    </row>
    <row r="53" spans="1:18">
      <c r="A53" s="5">
        <v>55</v>
      </c>
      <c r="B53" s="5" t="s">
        <v>5969</v>
      </c>
      <c r="C53" s="5" t="s">
        <v>5970</v>
      </c>
      <c r="D53" s="5" t="s">
        <v>6014</v>
      </c>
      <c r="E53" s="5" t="s">
        <v>6015</v>
      </c>
      <c r="F53" s="5" t="s">
        <v>100</v>
      </c>
      <c r="G53" s="5" t="s">
        <v>53</v>
      </c>
      <c r="H53" s="5">
        <v>0.1</v>
      </c>
      <c r="I53" s="13"/>
      <c r="J53" s="5"/>
      <c r="K53" s="13">
        <v>2</v>
      </c>
      <c r="L53" s="13"/>
      <c r="M53" s="13"/>
      <c r="N53" s="13">
        <v>2</v>
      </c>
      <c r="O53" s="13"/>
      <c r="P53" s="13"/>
      <c r="Q53" s="13"/>
      <c r="R53" s="15">
        <f t="shared" si="4"/>
        <v>0.327</v>
      </c>
    </row>
    <row r="54" spans="1:18">
      <c r="A54" s="5">
        <v>56</v>
      </c>
      <c r="B54" s="5" t="s">
        <v>5969</v>
      </c>
      <c r="C54" s="5" t="s">
        <v>5970</v>
      </c>
      <c r="D54" s="5" t="s">
        <v>6025</v>
      </c>
      <c r="E54" s="5" t="s">
        <v>6026</v>
      </c>
      <c r="F54" s="5" t="s">
        <v>53</v>
      </c>
      <c r="G54" s="5" t="s">
        <v>75</v>
      </c>
      <c r="H54" s="5">
        <v>0.1</v>
      </c>
      <c r="I54" s="13"/>
      <c r="J54" s="5"/>
      <c r="K54" s="13">
        <v>2</v>
      </c>
      <c r="L54" s="13"/>
      <c r="M54" s="13"/>
      <c r="N54" s="13">
        <v>2</v>
      </c>
      <c r="O54" s="13"/>
      <c r="P54" s="13"/>
      <c r="Q54" s="13"/>
      <c r="R54" s="15">
        <f t="shared" si="4"/>
        <v>0.327</v>
      </c>
    </row>
    <row r="55" spans="1:18">
      <c r="A55" s="5">
        <v>57</v>
      </c>
      <c r="B55" s="5" t="s">
        <v>5969</v>
      </c>
      <c r="C55" s="5" t="s">
        <v>5970</v>
      </c>
      <c r="D55" s="5" t="s">
        <v>6027</v>
      </c>
      <c r="E55" s="5" t="s">
        <v>6028</v>
      </c>
      <c r="F55" s="5" t="s">
        <v>100</v>
      </c>
      <c r="G55" s="5" t="s">
        <v>53</v>
      </c>
      <c r="H55" s="5">
        <v>0.1</v>
      </c>
      <c r="I55" s="13"/>
      <c r="J55" s="5"/>
      <c r="K55" s="13">
        <v>2</v>
      </c>
      <c r="L55" s="13"/>
      <c r="M55" s="13"/>
      <c r="N55" s="13">
        <v>2</v>
      </c>
      <c r="O55" s="13"/>
      <c r="P55" s="13"/>
      <c r="Q55" s="13"/>
      <c r="R55" s="15">
        <f t="shared" si="4"/>
        <v>0.327</v>
      </c>
    </row>
    <row r="56" spans="1:18">
      <c r="A56" s="5">
        <v>58</v>
      </c>
      <c r="B56" s="5" t="s">
        <v>5969</v>
      </c>
      <c r="C56" s="5" t="s">
        <v>5970</v>
      </c>
      <c r="D56" s="5" t="s">
        <v>6029</v>
      </c>
      <c r="E56" s="5" t="s">
        <v>4443</v>
      </c>
      <c r="F56" s="5" t="s">
        <v>82</v>
      </c>
      <c r="G56" s="5" t="s">
        <v>112</v>
      </c>
      <c r="H56" s="5">
        <v>0.1</v>
      </c>
      <c r="I56" s="13"/>
      <c r="J56" s="5"/>
      <c r="K56" s="13">
        <v>2</v>
      </c>
      <c r="L56" s="13"/>
      <c r="M56" s="13"/>
      <c r="N56" s="13">
        <v>2</v>
      </c>
      <c r="O56" s="13"/>
      <c r="P56" s="13"/>
      <c r="Q56" s="13"/>
      <c r="R56" s="15">
        <f t="shared" si="4"/>
        <v>0.327</v>
      </c>
    </row>
    <row r="57" spans="1:18">
      <c r="A57" s="5">
        <v>59</v>
      </c>
      <c r="B57" s="5" t="s">
        <v>5969</v>
      </c>
      <c r="C57" s="5" t="s">
        <v>5970</v>
      </c>
      <c r="D57" s="5" t="s">
        <v>6030</v>
      </c>
      <c r="E57" s="5" t="s">
        <v>6031</v>
      </c>
      <c r="F57" s="5" t="s">
        <v>82</v>
      </c>
      <c r="G57" s="5" t="s">
        <v>112</v>
      </c>
      <c r="H57" s="5">
        <v>0.1</v>
      </c>
      <c r="I57" s="13"/>
      <c r="J57" s="5"/>
      <c r="K57" s="13">
        <v>2</v>
      </c>
      <c r="L57" s="13"/>
      <c r="M57" s="13"/>
      <c r="N57" s="13">
        <v>2</v>
      </c>
      <c r="O57" s="13"/>
      <c r="P57" s="13"/>
      <c r="Q57" s="13"/>
      <c r="R57" s="15">
        <f t="shared" si="4"/>
        <v>0.327</v>
      </c>
    </row>
    <row r="58" spans="1:18">
      <c r="A58" s="5">
        <v>60</v>
      </c>
      <c r="B58" s="5" t="s">
        <v>5969</v>
      </c>
      <c r="C58" s="5" t="s">
        <v>5970</v>
      </c>
      <c r="D58" s="5" t="s">
        <v>6032</v>
      </c>
      <c r="E58" s="5" t="s">
        <v>6033</v>
      </c>
      <c r="F58" s="5" t="s">
        <v>100</v>
      </c>
      <c r="G58" s="5" t="s">
        <v>53</v>
      </c>
      <c r="H58" s="5">
        <v>0.1</v>
      </c>
      <c r="I58" s="13"/>
      <c r="J58" s="5"/>
      <c r="K58" s="13">
        <v>2</v>
      </c>
      <c r="L58" s="13"/>
      <c r="M58" s="13"/>
      <c r="N58" s="13">
        <v>2</v>
      </c>
      <c r="O58" s="13"/>
      <c r="P58" s="13"/>
      <c r="Q58" s="13"/>
      <c r="R58" s="15">
        <f t="shared" si="4"/>
        <v>0.327</v>
      </c>
    </row>
    <row r="59" spans="1:18">
      <c r="A59" s="5">
        <v>61</v>
      </c>
      <c r="B59" s="5" t="s">
        <v>5969</v>
      </c>
      <c r="C59" s="5" t="s">
        <v>5970</v>
      </c>
      <c r="D59" s="5" t="s">
        <v>6034</v>
      </c>
      <c r="E59" s="5" t="s">
        <v>4422</v>
      </c>
      <c r="F59" s="5" t="s">
        <v>100</v>
      </c>
      <c r="G59" s="5" t="s">
        <v>53</v>
      </c>
      <c r="H59" s="5">
        <v>0.1</v>
      </c>
      <c r="I59" s="13"/>
      <c r="J59" s="5"/>
      <c r="K59" s="13">
        <v>2</v>
      </c>
      <c r="L59" s="13"/>
      <c r="M59" s="13"/>
      <c r="N59" s="13">
        <v>2</v>
      </c>
      <c r="O59" s="13"/>
      <c r="P59" s="13"/>
      <c r="Q59" s="13"/>
      <c r="R59" s="15">
        <f t="shared" si="4"/>
        <v>0.327</v>
      </c>
    </row>
    <row r="60" spans="1:18">
      <c r="A60" s="5">
        <v>62</v>
      </c>
      <c r="B60" s="5" t="s">
        <v>5969</v>
      </c>
      <c r="C60" s="5" t="s">
        <v>5970</v>
      </c>
      <c r="D60" s="5" t="s">
        <v>6035</v>
      </c>
      <c r="E60" s="5" t="s">
        <v>6036</v>
      </c>
      <c r="F60" s="5" t="s">
        <v>100</v>
      </c>
      <c r="G60" s="5" t="s">
        <v>53</v>
      </c>
      <c r="H60" s="5">
        <v>0.1</v>
      </c>
      <c r="I60" s="13"/>
      <c r="J60" s="5"/>
      <c r="K60" s="13">
        <v>2</v>
      </c>
      <c r="L60" s="13"/>
      <c r="M60" s="13"/>
      <c r="N60" s="13">
        <v>2</v>
      </c>
      <c r="O60" s="13"/>
      <c r="P60" s="13"/>
      <c r="Q60" s="13"/>
      <c r="R60" s="15">
        <f t="shared" si="4"/>
        <v>0.327</v>
      </c>
    </row>
    <row r="61" spans="1:18">
      <c r="A61" s="5">
        <v>63</v>
      </c>
      <c r="B61" s="5" t="s">
        <v>5969</v>
      </c>
      <c r="C61" s="5" t="s">
        <v>5970</v>
      </c>
      <c r="D61" s="5" t="s">
        <v>6037</v>
      </c>
      <c r="E61" s="5" t="s">
        <v>6038</v>
      </c>
      <c r="F61" s="5" t="s">
        <v>100</v>
      </c>
      <c r="G61" s="5" t="s">
        <v>53</v>
      </c>
      <c r="H61" s="5">
        <v>0.1</v>
      </c>
      <c r="I61" s="13"/>
      <c r="J61" s="5"/>
      <c r="K61" s="13">
        <v>2</v>
      </c>
      <c r="L61" s="13"/>
      <c r="M61" s="13"/>
      <c r="N61" s="13">
        <v>2</v>
      </c>
      <c r="O61" s="13"/>
      <c r="P61" s="13"/>
      <c r="Q61" s="13"/>
      <c r="R61" s="15">
        <f t="shared" si="4"/>
        <v>0.327</v>
      </c>
    </row>
    <row r="62" spans="1:18">
      <c r="A62" s="5">
        <v>64</v>
      </c>
      <c r="B62" s="5" t="s">
        <v>5969</v>
      </c>
      <c r="C62" s="5" t="s">
        <v>5970</v>
      </c>
      <c r="D62" s="5" t="s">
        <v>6039</v>
      </c>
      <c r="E62" s="5" t="s">
        <v>6040</v>
      </c>
      <c r="F62" s="5" t="s">
        <v>100</v>
      </c>
      <c r="G62" s="5" t="s">
        <v>53</v>
      </c>
      <c r="H62" s="5">
        <v>0.1</v>
      </c>
      <c r="I62" s="13"/>
      <c r="J62" s="5"/>
      <c r="K62" s="13">
        <v>2</v>
      </c>
      <c r="L62" s="13"/>
      <c r="M62" s="13"/>
      <c r="N62" s="13">
        <v>2</v>
      </c>
      <c r="O62" s="13"/>
      <c r="P62" s="13"/>
      <c r="Q62" s="13"/>
      <c r="R62" s="15">
        <f t="shared" si="4"/>
        <v>0.327</v>
      </c>
    </row>
    <row r="63" spans="1:18">
      <c r="A63" s="5">
        <v>65</v>
      </c>
      <c r="B63" s="5" t="s">
        <v>5969</v>
      </c>
      <c r="C63" s="5" t="s">
        <v>5970</v>
      </c>
      <c r="D63" s="5" t="s">
        <v>6041</v>
      </c>
      <c r="E63" s="5" t="s">
        <v>6042</v>
      </c>
      <c r="F63" s="5" t="s">
        <v>100</v>
      </c>
      <c r="G63" s="5" t="s">
        <v>53</v>
      </c>
      <c r="H63" s="5">
        <v>0.1</v>
      </c>
      <c r="I63" s="13"/>
      <c r="J63" s="5"/>
      <c r="K63" s="13">
        <v>2</v>
      </c>
      <c r="L63" s="13"/>
      <c r="M63" s="13"/>
      <c r="N63" s="13">
        <v>2</v>
      </c>
      <c r="O63" s="13"/>
      <c r="P63" s="13"/>
      <c r="Q63" s="13"/>
      <c r="R63" s="15">
        <f t="shared" si="4"/>
        <v>0.327</v>
      </c>
    </row>
    <row r="64" spans="1:18">
      <c r="A64" s="5">
        <v>66</v>
      </c>
      <c r="B64" s="5" t="s">
        <v>5969</v>
      </c>
      <c r="C64" s="5" t="s">
        <v>5970</v>
      </c>
      <c r="D64" s="5" t="s">
        <v>6016</v>
      </c>
      <c r="E64" s="5" t="s">
        <v>6017</v>
      </c>
      <c r="F64" s="5" t="s">
        <v>60</v>
      </c>
      <c r="G64" s="5" t="s">
        <v>154</v>
      </c>
      <c r="H64" s="5">
        <v>0.1</v>
      </c>
      <c r="I64" s="13"/>
      <c r="J64" s="5"/>
      <c r="K64" s="13">
        <v>2</v>
      </c>
      <c r="L64" s="13"/>
      <c r="M64" s="13"/>
      <c r="N64" s="13">
        <v>2</v>
      </c>
      <c r="O64" s="13"/>
      <c r="P64" s="13"/>
      <c r="Q64" s="13"/>
      <c r="R64" s="15">
        <f t="shared" si="4"/>
        <v>0.327</v>
      </c>
    </row>
    <row r="65" spans="1:18">
      <c r="A65" s="5">
        <v>67</v>
      </c>
      <c r="B65" s="5" t="s">
        <v>5969</v>
      </c>
      <c r="C65" s="5" t="s">
        <v>5970</v>
      </c>
      <c r="D65" s="5" t="s">
        <v>6006</v>
      </c>
      <c r="E65" s="5" t="s">
        <v>5978</v>
      </c>
      <c r="F65" s="5" t="s">
        <v>75</v>
      </c>
      <c r="G65" s="5" t="s">
        <v>60</v>
      </c>
      <c r="H65" s="5">
        <v>0.1</v>
      </c>
      <c r="I65" s="13"/>
      <c r="J65" s="5"/>
      <c r="K65" s="13">
        <v>2</v>
      </c>
      <c r="L65" s="13"/>
      <c r="M65" s="13"/>
      <c r="N65" s="13">
        <v>2</v>
      </c>
      <c r="O65" s="13"/>
      <c r="P65" s="13"/>
      <c r="Q65" s="13"/>
      <c r="R65" s="15">
        <f t="shared" si="4"/>
        <v>0.327</v>
      </c>
    </row>
    <row r="66" spans="1:18">
      <c r="A66" s="5">
        <v>68</v>
      </c>
      <c r="B66" s="5" t="s">
        <v>5969</v>
      </c>
      <c r="C66" s="5" t="s">
        <v>5970</v>
      </c>
      <c r="D66" s="5" t="s">
        <v>6043</v>
      </c>
      <c r="E66" s="5" t="s">
        <v>6009</v>
      </c>
      <c r="F66" s="5" t="s">
        <v>75</v>
      </c>
      <c r="G66" s="5" t="s">
        <v>60</v>
      </c>
      <c r="H66" s="5">
        <v>0.1</v>
      </c>
      <c r="I66" s="13"/>
      <c r="J66" s="5"/>
      <c r="K66" s="13">
        <v>2</v>
      </c>
      <c r="L66" s="13"/>
      <c r="M66" s="13"/>
      <c r="N66" s="13">
        <v>2</v>
      </c>
      <c r="O66" s="13"/>
      <c r="P66" s="13"/>
      <c r="Q66" s="13"/>
      <c r="R66" s="15">
        <f t="shared" si="4"/>
        <v>0.327</v>
      </c>
    </row>
    <row r="67" spans="1:18">
      <c r="A67" s="5">
        <v>69</v>
      </c>
      <c r="B67" s="5" t="s">
        <v>5969</v>
      </c>
      <c r="C67" s="5" t="s">
        <v>5970</v>
      </c>
      <c r="D67" s="5" t="s">
        <v>6044</v>
      </c>
      <c r="E67" s="5" t="s">
        <v>6045</v>
      </c>
      <c r="F67" s="5" t="s">
        <v>100</v>
      </c>
      <c r="G67" s="5" t="s">
        <v>53</v>
      </c>
      <c r="H67" s="5">
        <v>0.1</v>
      </c>
      <c r="I67" s="13"/>
      <c r="J67" s="5"/>
      <c r="K67" s="13">
        <v>2</v>
      </c>
      <c r="L67" s="13"/>
      <c r="M67" s="13"/>
      <c r="N67" s="13">
        <v>2</v>
      </c>
      <c r="O67" s="13"/>
      <c r="P67" s="13"/>
      <c r="Q67" s="13"/>
      <c r="R67" s="15">
        <f t="shared" si="4"/>
        <v>0.327</v>
      </c>
    </row>
    <row r="68" spans="1:18">
      <c r="A68" s="5">
        <v>70</v>
      </c>
      <c r="B68" s="5" t="s">
        <v>5969</v>
      </c>
      <c r="C68" s="5" t="s">
        <v>5970</v>
      </c>
      <c r="D68" s="5" t="s">
        <v>6046</v>
      </c>
      <c r="E68" s="5" t="s">
        <v>6047</v>
      </c>
      <c r="F68" s="5" t="s">
        <v>100</v>
      </c>
      <c r="G68" s="5" t="s">
        <v>53</v>
      </c>
      <c r="H68" s="5">
        <v>0.1</v>
      </c>
      <c r="I68" s="13"/>
      <c r="J68" s="5"/>
      <c r="K68" s="13">
        <v>2</v>
      </c>
      <c r="L68" s="13"/>
      <c r="M68" s="13"/>
      <c r="N68" s="13">
        <v>2</v>
      </c>
      <c r="O68" s="13"/>
      <c r="P68" s="13"/>
      <c r="Q68" s="13"/>
      <c r="R68" s="15">
        <f t="shared" si="4"/>
        <v>0.327</v>
      </c>
    </row>
    <row r="69" spans="1:18">
      <c r="A69" s="5">
        <v>71</v>
      </c>
      <c r="B69" s="5" t="s">
        <v>5969</v>
      </c>
      <c r="C69" s="5" t="s">
        <v>5970</v>
      </c>
      <c r="D69" s="5" t="s">
        <v>6007</v>
      </c>
      <c r="E69" s="5" t="s">
        <v>6008</v>
      </c>
      <c r="F69" s="5" t="s">
        <v>154</v>
      </c>
      <c r="G69" s="5" t="s">
        <v>82</v>
      </c>
      <c r="H69" s="5">
        <v>0.1</v>
      </c>
      <c r="I69" s="13"/>
      <c r="J69" s="5"/>
      <c r="K69" s="13">
        <v>2</v>
      </c>
      <c r="L69" s="13"/>
      <c r="M69" s="13"/>
      <c r="N69" s="13">
        <v>2</v>
      </c>
      <c r="O69" s="13"/>
      <c r="P69" s="13"/>
      <c r="Q69" s="13"/>
      <c r="R69" s="15">
        <f t="shared" si="4"/>
        <v>0.327</v>
      </c>
    </row>
    <row r="70" spans="1:18">
      <c r="A70" s="5">
        <v>72</v>
      </c>
      <c r="B70" s="5" t="s">
        <v>5969</v>
      </c>
      <c r="C70" s="5" t="s">
        <v>5970</v>
      </c>
      <c r="D70" s="5" t="s">
        <v>6048</v>
      </c>
      <c r="E70" s="5" t="s">
        <v>6049</v>
      </c>
      <c r="F70" s="5" t="s">
        <v>100</v>
      </c>
      <c r="G70" s="5" t="s">
        <v>53</v>
      </c>
      <c r="H70" s="5">
        <v>0.1</v>
      </c>
      <c r="I70" s="13"/>
      <c r="J70" s="5"/>
      <c r="K70" s="13">
        <v>2</v>
      </c>
      <c r="L70" s="13"/>
      <c r="M70" s="13"/>
      <c r="N70" s="13">
        <v>2</v>
      </c>
      <c r="O70" s="13"/>
      <c r="P70" s="13"/>
      <c r="Q70" s="13"/>
      <c r="R70" s="15">
        <f t="shared" ref="R70" si="5">J70*0.4461+K70*0.1485+L70*0.15*0.004+I70*0.0145+M70*0.145+N70*0.015+O70*0.01+P70*0.16+Q70*0.2</f>
        <v>0.327</v>
      </c>
    </row>
    <row r="71" spans="1:18">
      <c r="A71" s="5">
        <v>73</v>
      </c>
      <c r="B71" s="5" t="s">
        <v>5969</v>
      </c>
      <c r="C71" s="5" t="s">
        <v>5970</v>
      </c>
      <c r="D71" s="5" t="s">
        <v>6048</v>
      </c>
      <c r="E71" s="5" t="s">
        <v>6049</v>
      </c>
      <c r="F71" s="5" t="s">
        <v>154</v>
      </c>
      <c r="G71" s="5" t="s">
        <v>82</v>
      </c>
      <c r="H71" s="5">
        <v>0.1</v>
      </c>
      <c r="I71" s="13"/>
      <c r="J71" s="5"/>
      <c r="K71" s="13">
        <v>2</v>
      </c>
      <c r="L71" s="13"/>
      <c r="M71" s="13"/>
      <c r="N71" s="13">
        <v>2</v>
      </c>
      <c r="O71" s="13"/>
      <c r="P71" s="13"/>
      <c r="Q71" s="13"/>
      <c r="R71" s="15">
        <f t="shared" ref="R71:R102" si="6">J71*0.4461+K71*0.1485+L71*0.15*0.004+I71*0.0145+M71*0.145+N71*0.015+O71*0.01+P71*0.16+Q71*0.2</f>
        <v>0.327</v>
      </c>
    </row>
    <row r="72" spans="1:18">
      <c r="A72" s="5">
        <v>74</v>
      </c>
      <c r="B72" s="5" t="s">
        <v>5969</v>
      </c>
      <c r="C72" s="5" t="s">
        <v>5970</v>
      </c>
      <c r="D72" s="5" t="s">
        <v>6050</v>
      </c>
      <c r="E72" s="5" t="s">
        <v>6051</v>
      </c>
      <c r="F72" s="5" t="s">
        <v>100</v>
      </c>
      <c r="G72" s="5" t="s">
        <v>53</v>
      </c>
      <c r="H72" s="5">
        <v>0.1</v>
      </c>
      <c r="I72" s="13"/>
      <c r="J72" s="5"/>
      <c r="K72" s="13">
        <v>2</v>
      </c>
      <c r="L72" s="13"/>
      <c r="M72" s="13"/>
      <c r="N72" s="13">
        <v>2</v>
      </c>
      <c r="O72" s="13"/>
      <c r="P72" s="13"/>
      <c r="Q72" s="13"/>
      <c r="R72" s="15">
        <f t="shared" si="6"/>
        <v>0.327</v>
      </c>
    </row>
    <row r="73" spans="1:18">
      <c r="A73" s="5">
        <v>75</v>
      </c>
      <c r="B73" s="5" t="s">
        <v>5969</v>
      </c>
      <c r="C73" s="5" t="s">
        <v>5970</v>
      </c>
      <c r="D73" s="5" t="s">
        <v>6052</v>
      </c>
      <c r="E73" s="5" t="s">
        <v>6053</v>
      </c>
      <c r="F73" s="5" t="s">
        <v>100</v>
      </c>
      <c r="G73" s="5" t="s">
        <v>53</v>
      </c>
      <c r="H73" s="5">
        <v>0.1</v>
      </c>
      <c r="I73" s="13"/>
      <c r="J73" s="5"/>
      <c r="K73" s="13">
        <v>2</v>
      </c>
      <c r="L73" s="13"/>
      <c r="M73" s="13"/>
      <c r="N73" s="13">
        <v>2</v>
      </c>
      <c r="O73" s="13"/>
      <c r="P73" s="13"/>
      <c r="Q73" s="13"/>
      <c r="R73" s="15">
        <f t="shared" si="6"/>
        <v>0.327</v>
      </c>
    </row>
    <row r="74" spans="1:18">
      <c r="A74" s="5">
        <v>76</v>
      </c>
      <c r="B74" s="5" t="s">
        <v>5969</v>
      </c>
      <c r="C74" s="5" t="s">
        <v>5970</v>
      </c>
      <c r="D74" s="5" t="s">
        <v>6020</v>
      </c>
      <c r="E74" s="5" t="s">
        <v>6021</v>
      </c>
      <c r="F74" s="5" t="s">
        <v>100</v>
      </c>
      <c r="G74" s="5" t="s">
        <v>53</v>
      </c>
      <c r="H74" s="5">
        <v>0.1</v>
      </c>
      <c r="I74" s="13"/>
      <c r="J74" s="5"/>
      <c r="K74" s="13">
        <v>2</v>
      </c>
      <c r="L74" s="13"/>
      <c r="M74" s="13"/>
      <c r="N74" s="13">
        <v>2</v>
      </c>
      <c r="O74" s="13"/>
      <c r="P74" s="13"/>
      <c r="Q74" s="13"/>
      <c r="R74" s="15">
        <f t="shared" si="6"/>
        <v>0.327</v>
      </c>
    </row>
    <row r="75" spans="1:18">
      <c r="A75" s="5">
        <v>77</v>
      </c>
      <c r="B75" s="5" t="s">
        <v>5969</v>
      </c>
      <c r="C75" s="5" t="s">
        <v>5970</v>
      </c>
      <c r="D75" s="5" t="s">
        <v>6054</v>
      </c>
      <c r="E75" s="5" t="s">
        <v>6055</v>
      </c>
      <c r="F75" s="5" t="s">
        <v>100</v>
      </c>
      <c r="G75" s="5" t="s">
        <v>53</v>
      </c>
      <c r="H75" s="5">
        <v>0.1</v>
      </c>
      <c r="I75" s="13"/>
      <c r="J75" s="5"/>
      <c r="K75" s="13">
        <v>2</v>
      </c>
      <c r="L75" s="13"/>
      <c r="M75" s="13"/>
      <c r="N75" s="13">
        <v>2</v>
      </c>
      <c r="O75" s="13"/>
      <c r="P75" s="13"/>
      <c r="Q75" s="13"/>
      <c r="R75" s="15">
        <f t="shared" si="6"/>
        <v>0.327</v>
      </c>
    </row>
    <row r="76" spans="1:18">
      <c r="A76" s="5">
        <v>78</v>
      </c>
      <c r="B76" s="5" t="s">
        <v>5969</v>
      </c>
      <c r="C76" s="5" t="s">
        <v>5970</v>
      </c>
      <c r="D76" s="5" t="s">
        <v>6056</v>
      </c>
      <c r="E76" s="5" t="s">
        <v>6057</v>
      </c>
      <c r="F76" s="5" t="s">
        <v>100</v>
      </c>
      <c r="G76" s="5" t="s">
        <v>53</v>
      </c>
      <c r="H76" s="5">
        <v>0.1</v>
      </c>
      <c r="I76" s="13"/>
      <c r="J76" s="5"/>
      <c r="K76" s="13">
        <v>2</v>
      </c>
      <c r="L76" s="13"/>
      <c r="M76" s="13"/>
      <c r="N76" s="13">
        <v>2</v>
      </c>
      <c r="O76" s="13"/>
      <c r="P76" s="13"/>
      <c r="Q76" s="13"/>
      <c r="R76" s="15">
        <f t="shared" si="6"/>
        <v>0.327</v>
      </c>
    </row>
    <row r="77" spans="1:18">
      <c r="A77" s="5">
        <v>79</v>
      </c>
      <c r="B77" s="5" t="s">
        <v>5969</v>
      </c>
      <c r="C77" s="5" t="s">
        <v>5970</v>
      </c>
      <c r="D77" s="5" t="s">
        <v>6014</v>
      </c>
      <c r="E77" s="5" t="s">
        <v>6015</v>
      </c>
      <c r="F77" s="5" t="s">
        <v>192</v>
      </c>
      <c r="G77" s="5" t="s">
        <v>79</v>
      </c>
      <c r="H77" s="5">
        <v>0.1</v>
      </c>
      <c r="I77" s="13"/>
      <c r="J77" s="5"/>
      <c r="K77" s="13">
        <v>2</v>
      </c>
      <c r="L77" s="13"/>
      <c r="M77" s="13"/>
      <c r="N77" s="13">
        <v>2</v>
      </c>
      <c r="O77" s="13"/>
      <c r="P77" s="13"/>
      <c r="Q77" s="13"/>
      <c r="R77" s="15">
        <f t="shared" si="6"/>
        <v>0.327</v>
      </c>
    </row>
    <row r="78" spans="1:18">
      <c r="A78" s="5">
        <v>80</v>
      </c>
      <c r="B78" s="5" t="s">
        <v>5969</v>
      </c>
      <c r="C78" s="5" t="s">
        <v>5970</v>
      </c>
      <c r="D78" s="5" t="s">
        <v>6012</v>
      </c>
      <c r="E78" s="5" t="s">
        <v>6013</v>
      </c>
      <c r="F78" s="5" t="s">
        <v>100</v>
      </c>
      <c r="G78" s="5" t="s">
        <v>53</v>
      </c>
      <c r="H78" s="5">
        <v>0.1</v>
      </c>
      <c r="I78" s="13"/>
      <c r="J78" s="5"/>
      <c r="K78" s="13">
        <v>2</v>
      </c>
      <c r="L78" s="13"/>
      <c r="M78" s="13"/>
      <c r="N78" s="13">
        <v>2</v>
      </c>
      <c r="O78" s="13"/>
      <c r="P78" s="13"/>
      <c r="Q78" s="13"/>
      <c r="R78" s="15">
        <f t="shared" si="6"/>
        <v>0.327</v>
      </c>
    </row>
    <row r="79" spans="1:18">
      <c r="A79" s="5">
        <v>81</v>
      </c>
      <c r="B79" s="5" t="s">
        <v>5969</v>
      </c>
      <c r="C79" s="5" t="s">
        <v>5970</v>
      </c>
      <c r="D79" s="5" t="s">
        <v>6010</v>
      </c>
      <c r="E79" s="5" t="s">
        <v>6011</v>
      </c>
      <c r="F79" s="5" t="s">
        <v>154</v>
      </c>
      <c r="G79" s="5" t="s">
        <v>82</v>
      </c>
      <c r="H79" s="5">
        <v>0.1</v>
      </c>
      <c r="I79" s="13"/>
      <c r="J79" s="5"/>
      <c r="K79" s="13">
        <v>2</v>
      </c>
      <c r="L79" s="13"/>
      <c r="M79" s="13"/>
      <c r="N79" s="13">
        <v>2</v>
      </c>
      <c r="O79" s="13"/>
      <c r="P79" s="13"/>
      <c r="Q79" s="13"/>
      <c r="R79" s="15">
        <f t="shared" si="6"/>
        <v>0.327</v>
      </c>
    </row>
    <row r="80" spans="1:18">
      <c r="A80" s="5">
        <v>82</v>
      </c>
      <c r="B80" s="5" t="s">
        <v>5969</v>
      </c>
      <c r="C80" s="5" t="s">
        <v>5970</v>
      </c>
      <c r="D80" s="5" t="s">
        <v>6018</v>
      </c>
      <c r="E80" s="5" t="s">
        <v>6019</v>
      </c>
      <c r="F80" s="5" t="s">
        <v>75</v>
      </c>
      <c r="G80" s="5" t="s">
        <v>60</v>
      </c>
      <c r="H80" s="5">
        <v>0.1</v>
      </c>
      <c r="I80" s="13"/>
      <c r="J80" s="5"/>
      <c r="K80" s="13">
        <v>2</v>
      </c>
      <c r="L80" s="13"/>
      <c r="M80" s="13"/>
      <c r="N80" s="13">
        <v>2</v>
      </c>
      <c r="O80" s="13"/>
      <c r="P80" s="13"/>
      <c r="Q80" s="13"/>
      <c r="R80" s="15">
        <f t="shared" si="6"/>
        <v>0.327</v>
      </c>
    </row>
    <row r="81" spans="1:18">
      <c r="A81" s="5">
        <v>83</v>
      </c>
      <c r="B81" s="5" t="s">
        <v>5969</v>
      </c>
      <c r="C81" s="5" t="s">
        <v>5970</v>
      </c>
      <c r="D81" s="5" t="s">
        <v>6058</v>
      </c>
      <c r="E81" s="5" t="s">
        <v>6059</v>
      </c>
      <c r="F81" s="5" t="s">
        <v>53</v>
      </c>
      <c r="G81" s="5" t="s">
        <v>186</v>
      </c>
      <c r="H81" s="5">
        <v>0.6</v>
      </c>
      <c r="I81" s="13">
        <v>600</v>
      </c>
      <c r="J81" s="5"/>
      <c r="K81" s="13"/>
      <c r="L81" s="13"/>
      <c r="M81" s="13"/>
      <c r="N81" s="13"/>
      <c r="O81" s="13"/>
      <c r="P81" s="13"/>
      <c r="Q81" s="13"/>
      <c r="R81" s="15">
        <f t="shared" si="6"/>
        <v>8.7</v>
      </c>
    </row>
    <row r="82" spans="1:18">
      <c r="A82" s="5">
        <v>84</v>
      </c>
      <c r="B82" s="5" t="s">
        <v>5969</v>
      </c>
      <c r="C82" s="5" t="s">
        <v>5970</v>
      </c>
      <c r="D82" s="5" t="s">
        <v>6058</v>
      </c>
      <c r="E82" s="5" t="s">
        <v>6059</v>
      </c>
      <c r="F82" s="5" t="s">
        <v>258</v>
      </c>
      <c r="G82" s="5" t="s">
        <v>54</v>
      </c>
      <c r="H82" s="5">
        <v>0.8</v>
      </c>
      <c r="I82" s="13">
        <v>800</v>
      </c>
      <c r="J82" s="5"/>
      <c r="K82" s="13"/>
      <c r="L82" s="13"/>
      <c r="M82" s="13"/>
      <c r="N82" s="13"/>
      <c r="O82" s="13"/>
      <c r="P82" s="13"/>
      <c r="Q82" s="13"/>
      <c r="R82" s="15">
        <f t="shared" si="6"/>
        <v>11.6</v>
      </c>
    </row>
    <row r="83" spans="1:18">
      <c r="A83" s="5">
        <v>85</v>
      </c>
      <c r="B83" s="5" t="s">
        <v>5969</v>
      </c>
      <c r="C83" s="5" t="s">
        <v>5970</v>
      </c>
      <c r="D83" s="5" t="s">
        <v>6058</v>
      </c>
      <c r="E83" s="5" t="s">
        <v>6059</v>
      </c>
      <c r="F83" s="5" t="s">
        <v>64</v>
      </c>
      <c r="G83" s="5" t="s">
        <v>49</v>
      </c>
      <c r="H83" s="5">
        <v>0.2</v>
      </c>
      <c r="I83" s="13">
        <v>200</v>
      </c>
      <c r="J83" s="5"/>
      <c r="K83" s="13"/>
      <c r="L83" s="13"/>
      <c r="M83" s="13"/>
      <c r="N83" s="13"/>
      <c r="O83" s="13"/>
      <c r="P83" s="13"/>
      <c r="Q83" s="13"/>
      <c r="R83" s="15">
        <f t="shared" si="6"/>
        <v>2.9</v>
      </c>
    </row>
    <row r="84" spans="1:18">
      <c r="A84" s="5">
        <v>86</v>
      </c>
      <c r="B84" s="5" t="s">
        <v>5969</v>
      </c>
      <c r="C84" s="5" t="s">
        <v>5970</v>
      </c>
      <c r="D84" s="5" t="s">
        <v>6058</v>
      </c>
      <c r="E84" s="5" t="s">
        <v>6059</v>
      </c>
      <c r="F84" s="5" t="s">
        <v>124</v>
      </c>
      <c r="G84" s="5" t="s">
        <v>1340</v>
      </c>
      <c r="H84" s="5">
        <v>0.1</v>
      </c>
      <c r="I84" s="13">
        <v>100</v>
      </c>
      <c r="J84" s="5"/>
      <c r="K84" s="13"/>
      <c r="L84" s="13"/>
      <c r="M84" s="13"/>
      <c r="N84" s="13"/>
      <c r="O84" s="13"/>
      <c r="P84" s="13"/>
      <c r="Q84" s="13"/>
      <c r="R84" s="15">
        <f t="shared" si="6"/>
        <v>1.45</v>
      </c>
    </row>
    <row r="85" spans="1:18">
      <c r="A85" s="5">
        <v>87</v>
      </c>
      <c r="B85" s="5" t="s">
        <v>5969</v>
      </c>
      <c r="C85" s="5" t="s">
        <v>5970</v>
      </c>
      <c r="D85" s="5" t="s">
        <v>6058</v>
      </c>
      <c r="E85" s="5" t="s">
        <v>6059</v>
      </c>
      <c r="F85" s="5" t="s">
        <v>211</v>
      </c>
      <c r="G85" s="5" t="s">
        <v>177</v>
      </c>
      <c r="H85" s="5">
        <v>0.2</v>
      </c>
      <c r="I85" s="13">
        <v>200</v>
      </c>
      <c r="J85" s="5"/>
      <c r="K85" s="13"/>
      <c r="L85" s="13"/>
      <c r="M85" s="13"/>
      <c r="N85" s="13"/>
      <c r="O85" s="13"/>
      <c r="P85" s="13"/>
      <c r="Q85" s="13"/>
      <c r="R85" s="15">
        <f t="shared" si="6"/>
        <v>2.9</v>
      </c>
    </row>
    <row r="86" spans="1:18">
      <c r="A86" s="5">
        <v>88</v>
      </c>
      <c r="B86" s="5" t="s">
        <v>5969</v>
      </c>
      <c r="C86" s="5" t="s">
        <v>5970</v>
      </c>
      <c r="D86" s="5" t="s">
        <v>6058</v>
      </c>
      <c r="E86" s="5" t="s">
        <v>6059</v>
      </c>
      <c r="F86" s="5" t="s">
        <v>893</v>
      </c>
      <c r="G86" s="5" t="s">
        <v>1356</v>
      </c>
      <c r="H86" s="5">
        <v>0.8</v>
      </c>
      <c r="I86" s="13">
        <v>800</v>
      </c>
      <c r="J86" s="5"/>
      <c r="K86" s="13"/>
      <c r="L86" s="13"/>
      <c r="M86" s="13"/>
      <c r="N86" s="13"/>
      <c r="O86" s="13"/>
      <c r="P86" s="13"/>
      <c r="Q86" s="13"/>
      <c r="R86" s="15">
        <f t="shared" si="6"/>
        <v>11.6</v>
      </c>
    </row>
    <row r="87" spans="1:18">
      <c r="A87" s="5">
        <v>89</v>
      </c>
      <c r="B87" s="5" t="s">
        <v>5969</v>
      </c>
      <c r="C87" s="5" t="s">
        <v>5970</v>
      </c>
      <c r="D87" s="5" t="s">
        <v>6060</v>
      </c>
      <c r="E87" s="5" t="s">
        <v>6061</v>
      </c>
      <c r="F87" s="5" t="s">
        <v>82</v>
      </c>
      <c r="G87" s="5" t="s">
        <v>83</v>
      </c>
      <c r="H87" s="5">
        <v>0.9</v>
      </c>
      <c r="I87" s="13">
        <v>900</v>
      </c>
      <c r="J87" s="5"/>
      <c r="K87" s="13"/>
      <c r="L87" s="13"/>
      <c r="M87" s="13"/>
      <c r="N87" s="13"/>
      <c r="O87" s="13"/>
      <c r="P87" s="13"/>
      <c r="Q87" s="13"/>
      <c r="R87" s="15">
        <f t="shared" si="6"/>
        <v>13.05</v>
      </c>
    </row>
    <row r="88" spans="1:18">
      <c r="A88" s="5">
        <v>90</v>
      </c>
      <c r="B88" s="5" t="s">
        <v>5969</v>
      </c>
      <c r="C88" s="5" t="s">
        <v>5970</v>
      </c>
      <c r="D88" s="5" t="s">
        <v>6062</v>
      </c>
      <c r="E88" s="5" t="s">
        <v>6063</v>
      </c>
      <c r="F88" s="5" t="s">
        <v>100</v>
      </c>
      <c r="G88" s="5" t="s">
        <v>53</v>
      </c>
      <c r="H88" s="5">
        <v>0.1</v>
      </c>
      <c r="I88" s="13"/>
      <c r="J88" s="5"/>
      <c r="K88" s="13">
        <v>2</v>
      </c>
      <c r="L88" s="13"/>
      <c r="M88" s="13"/>
      <c r="N88" s="13">
        <v>4</v>
      </c>
      <c r="O88" s="13"/>
      <c r="P88" s="13">
        <v>1</v>
      </c>
      <c r="Q88" s="13"/>
      <c r="R88" s="15">
        <f t="shared" si="6"/>
        <v>0.517</v>
      </c>
    </row>
    <row r="89" spans="1:18">
      <c r="A89" s="5">
        <v>91</v>
      </c>
      <c r="B89" s="5" t="s">
        <v>5969</v>
      </c>
      <c r="C89" s="5" t="s">
        <v>5970</v>
      </c>
      <c r="D89" s="5" t="s">
        <v>6062</v>
      </c>
      <c r="E89" s="5" t="s">
        <v>6063</v>
      </c>
      <c r="F89" s="5" t="s">
        <v>60</v>
      </c>
      <c r="G89" s="5" t="s">
        <v>154</v>
      </c>
      <c r="H89" s="5">
        <v>0.1</v>
      </c>
      <c r="I89" s="13"/>
      <c r="J89" s="5"/>
      <c r="K89" s="13"/>
      <c r="L89" s="13"/>
      <c r="M89" s="13"/>
      <c r="N89" s="13"/>
      <c r="O89" s="13"/>
      <c r="P89" s="13">
        <v>1</v>
      </c>
      <c r="Q89" s="13"/>
      <c r="R89" s="15">
        <f t="shared" si="6"/>
        <v>0.16</v>
      </c>
    </row>
    <row r="90" spans="1:18">
      <c r="A90" s="5">
        <v>92</v>
      </c>
      <c r="B90" s="5" t="s">
        <v>5969</v>
      </c>
      <c r="C90" s="5" t="s">
        <v>5970</v>
      </c>
      <c r="D90" s="5" t="s">
        <v>6062</v>
      </c>
      <c r="E90" s="5" t="s">
        <v>6063</v>
      </c>
      <c r="F90" s="5" t="s">
        <v>83</v>
      </c>
      <c r="G90" s="5" t="s">
        <v>106</v>
      </c>
      <c r="H90" s="5">
        <v>0.1</v>
      </c>
      <c r="I90" s="13"/>
      <c r="J90" s="5"/>
      <c r="K90" s="13">
        <v>2</v>
      </c>
      <c r="L90" s="13"/>
      <c r="M90" s="13"/>
      <c r="N90" s="13">
        <v>2</v>
      </c>
      <c r="O90" s="13"/>
      <c r="P90" s="13"/>
      <c r="Q90" s="13"/>
      <c r="R90" s="15">
        <f t="shared" si="6"/>
        <v>0.327</v>
      </c>
    </row>
    <row r="91" spans="1:18">
      <c r="A91" s="5">
        <v>93</v>
      </c>
      <c r="B91" s="5" t="s">
        <v>5969</v>
      </c>
      <c r="C91" s="5" t="s">
        <v>5970</v>
      </c>
      <c r="D91" s="5" t="s">
        <v>6064</v>
      </c>
      <c r="E91" s="5" t="s">
        <v>6065</v>
      </c>
      <c r="F91" s="5" t="s">
        <v>133</v>
      </c>
      <c r="G91" s="5" t="s">
        <v>128</v>
      </c>
      <c r="H91" s="5">
        <v>0.2</v>
      </c>
      <c r="I91" s="13">
        <v>200</v>
      </c>
      <c r="J91" s="5"/>
      <c r="K91" s="13"/>
      <c r="L91" s="13"/>
      <c r="M91" s="13"/>
      <c r="N91" s="13"/>
      <c r="O91" s="13"/>
      <c r="P91" s="13"/>
      <c r="Q91" s="13"/>
      <c r="R91" s="15">
        <f t="shared" si="6"/>
        <v>2.9</v>
      </c>
    </row>
    <row r="92" spans="1:18">
      <c r="A92" s="5">
        <v>94</v>
      </c>
      <c r="B92" s="5" t="s">
        <v>5969</v>
      </c>
      <c r="C92" s="5" t="s">
        <v>5970</v>
      </c>
      <c r="D92" s="5" t="s">
        <v>6064</v>
      </c>
      <c r="E92" s="5" t="s">
        <v>6065</v>
      </c>
      <c r="F92" s="5" t="s">
        <v>635</v>
      </c>
      <c r="G92" s="5" t="s">
        <v>187</v>
      </c>
      <c r="H92" s="5">
        <v>0.4</v>
      </c>
      <c r="I92" s="13">
        <v>400</v>
      </c>
      <c r="J92" s="5"/>
      <c r="K92" s="13"/>
      <c r="L92" s="13"/>
      <c r="M92" s="13"/>
      <c r="N92" s="13"/>
      <c r="O92" s="13"/>
      <c r="P92" s="13"/>
      <c r="Q92" s="13"/>
      <c r="R92" s="15">
        <f t="shared" si="6"/>
        <v>5.8</v>
      </c>
    </row>
    <row r="93" spans="1:18">
      <c r="A93" s="5">
        <v>95</v>
      </c>
      <c r="B93" s="5" t="s">
        <v>5969</v>
      </c>
      <c r="C93" s="5" t="s">
        <v>5970</v>
      </c>
      <c r="D93" s="5" t="s">
        <v>6064</v>
      </c>
      <c r="E93" s="5" t="s">
        <v>6065</v>
      </c>
      <c r="F93" s="5" t="s">
        <v>1340</v>
      </c>
      <c r="G93" s="5" t="s">
        <v>143</v>
      </c>
      <c r="H93" s="5">
        <v>0.3</v>
      </c>
      <c r="I93" s="13">
        <v>300</v>
      </c>
      <c r="J93" s="5"/>
      <c r="K93" s="13"/>
      <c r="L93" s="13"/>
      <c r="M93" s="13"/>
      <c r="N93" s="13"/>
      <c r="O93" s="13"/>
      <c r="P93" s="13"/>
      <c r="Q93" s="13"/>
      <c r="R93" s="15">
        <f t="shared" si="6"/>
        <v>4.35</v>
      </c>
    </row>
    <row r="94" spans="1:18">
      <c r="A94" s="5">
        <v>96</v>
      </c>
      <c r="B94" s="5" t="s">
        <v>5969</v>
      </c>
      <c r="C94" s="5" t="s">
        <v>5970</v>
      </c>
      <c r="D94" s="5" t="s">
        <v>6064</v>
      </c>
      <c r="E94" s="5" t="s">
        <v>6065</v>
      </c>
      <c r="F94" s="5" t="s">
        <v>100</v>
      </c>
      <c r="G94" s="5" t="s">
        <v>53</v>
      </c>
      <c r="H94" s="5">
        <v>0.1</v>
      </c>
      <c r="I94" s="13"/>
      <c r="J94" s="5"/>
      <c r="K94" s="13">
        <v>5</v>
      </c>
      <c r="L94" s="13"/>
      <c r="M94" s="13"/>
      <c r="N94" s="13"/>
      <c r="O94" s="13"/>
      <c r="P94" s="13"/>
      <c r="Q94" s="13"/>
      <c r="R94" s="15">
        <f t="shared" si="6"/>
        <v>0.7425</v>
      </c>
    </row>
    <row r="95" spans="1:18">
      <c r="A95" s="5">
        <v>97</v>
      </c>
      <c r="B95" s="5" t="s">
        <v>5969</v>
      </c>
      <c r="C95" s="5" t="s">
        <v>5970</v>
      </c>
      <c r="D95" s="5" t="s">
        <v>6066</v>
      </c>
      <c r="E95" s="5" t="s">
        <v>6067</v>
      </c>
      <c r="F95" s="5" t="s">
        <v>79</v>
      </c>
      <c r="G95" s="5" t="s">
        <v>258</v>
      </c>
      <c r="H95" s="5">
        <v>0.2</v>
      </c>
      <c r="I95" s="13">
        <v>200</v>
      </c>
      <c r="J95" s="5"/>
      <c r="K95" s="13"/>
      <c r="L95" s="13"/>
      <c r="M95" s="13"/>
      <c r="N95" s="13"/>
      <c r="O95" s="13"/>
      <c r="P95" s="13"/>
      <c r="Q95" s="13"/>
      <c r="R95" s="15">
        <f t="shared" si="6"/>
        <v>2.9</v>
      </c>
    </row>
    <row r="96" spans="1:18">
      <c r="A96" s="5">
        <v>98</v>
      </c>
      <c r="B96" s="5" t="s">
        <v>5969</v>
      </c>
      <c r="C96" s="5" t="s">
        <v>5970</v>
      </c>
      <c r="D96" s="5" t="s">
        <v>6068</v>
      </c>
      <c r="E96" s="5" t="s">
        <v>6069</v>
      </c>
      <c r="F96" s="5" t="s">
        <v>57</v>
      </c>
      <c r="G96" s="5" t="s">
        <v>106</v>
      </c>
      <c r="H96" s="5">
        <v>0.2</v>
      </c>
      <c r="I96" s="13">
        <v>200</v>
      </c>
      <c r="J96" s="5"/>
      <c r="K96" s="13"/>
      <c r="L96" s="13"/>
      <c r="M96" s="13"/>
      <c r="N96" s="13"/>
      <c r="O96" s="13"/>
      <c r="P96" s="13"/>
      <c r="Q96" s="13"/>
      <c r="R96" s="15">
        <f t="shared" si="6"/>
        <v>2.9</v>
      </c>
    </row>
    <row r="97" spans="1:18">
      <c r="A97" s="5">
        <v>99</v>
      </c>
      <c r="B97" s="5" t="s">
        <v>5969</v>
      </c>
      <c r="C97" s="5" t="s">
        <v>5970</v>
      </c>
      <c r="D97" s="5" t="s">
        <v>6068</v>
      </c>
      <c r="E97" s="5" t="s">
        <v>6069</v>
      </c>
      <c r="F97" s="5" t="s">
        <v>79</v>
      </c>
      <c r="G97" s="5" t="s">
        <v>72</v>
      </c>
      <c r="H97" s="5">
        <v>0.1</v>
      </c>
      <c r="I97" s="13">
        <v>100</v>
      </c>
      <c r="J97" s="5"/>
      <c r="K97" s="13"/>
      <c r="L97" s="13"/>
      <c r="M97" s="13"/>
      <c r="N97" s="13"/>
      <c r="O97" s="13"/>
      <c r="P97" s="13"/>
      <c r="Q97" s="13"/>
      <c r="R97" s="15">
        <f t="shared" si="6"/>
        <v>1.45</v>
      </c>
    </row>
    <row r="98" spans="1:18">
      <c r="A98" s="5">
        <v>100</v>
      </c>
      <c r="B98" s="5" t="s">
        <v>5969</v>
      </c>
      <c r="C98" s="5" t="s">
        <v>5970</v>
      </c>
      <c r="D98" s="5" t="s">
        <v>6070</v>
      </c>
      <c r="E98" s="5" t="s">
        <v>6071</v>
      </c>
      <c r="F98" s="5" t="s">
        <v>53</v>
      </c>
      <c r="G98" s="5" t="s">
        <v>154</v>
      </c>
      <c r="H98" s="5">
        <v>0.3</v>
      </c>
      <c r="I98" s="13">
        <v>300</v>
      </c>
      <c r="J98" s="5"/>
      <c r="K98" s="13"/>
      <c r="L98" s="13"/>
      <c r="M98" s="13"/>
      <c r="N98" s="13"/>
      <c r="O98" s="13"/>
      <c r="P98" s="13"/>
      <c r="Q98" s="13"/>
      <c r="R98" s="15">
        <f t="shared" si="6"/>
        <v>4.35</v>
      </c>
    </row>
    <row r="99" spans="1:18">
      <c r="A99" s="5">
        <v>101</v>
      </c>
      <c r="B99" s="5" t="s">
        <v>5969</v>
      </c>
      <c r="C99" s="5" t="s">
        <v>5970</v>
      </c>
      <c r="D99" s="5" t="s">
        <v>6072</v>
      </c>
      <c r="E99" s="5" t="s">
        <v>6073</v>
      </c>
      <c r="F99" s="5" t="s">
        <v>100</v>
      </c>
      <c r="G99" s="5" t="s">
        <v>53</v>
      </c>
      <c r="H99" s="5">
        <v>0.1</v>
      </c>
      <c r="I99" s="13"/>
      <c r="J99" s="5"/>
      <c r="K99" s="13">
        <v>2</v>
      </c>
      <c r="L99" s="13"/>
      <c r="M99" s="13"/>
      <c r="N99" s="13">
        <v>2</v>
      </c>
      <c r="O99" s="13"/>
      <c r="P99" s="13"/>
      <c r="Q99" s="13"/>
      <c r="R99" s="15">
        <f t="shared" si="6"/>
        <v>0.327</v>
      </c>
    </row>
    <row r="100" spans="1:18">
      <c r="A100" s="5">
        <v>104</v>
      </c>
      <c r="B100" s="5" t="s">
        <v>5969</v>
      </c>
      <c r="C100" s="5" t="s">
        <v>5970</v>
      </c>
      <c r="D100" s="5" t="s">
        <v>6074</v>
      </c>
      <c r="E100" s="5" t="s">
        <v>6075</v>
      </c>
      <c r="F100" s="5" t="s">
        <v>100</v>
      </c>
      <c r="G100" s="5" t="s">
        <v>53</v>
      </c>
      <c r="H100" s="5">
        <v>0.1</v>
      </c>
      <c r="I100" s="13"/>
      <c r="J100" s="5"/>
      <c r="K100" s="13">
        <v>2</v>
      </c>
      <c r="L100" s="13"/>
      <c r="M100" s="13"/>
      <c r="N100" s="13">
        <v>2</v>
      </c>
      <c r="O100" s="13"/>
      <c r="P100" s="13"/>
      <c r="Q100" s="13"/>
      <c r="R100" s="15">
        <f t="shared" si="6"/>
        <v>0.327</v>
      </c>
    </row>
    <row r="101" spans="1:18">
      <c r="A101" s="5">
        <v>106</v>
      </c>
      <c r="B101" s="5" t="s">
        <v>5969</v>
      </c>
      <c r="C101" s="5" t="s">
        <v>5970</v>
      </c>
      <c r="D101" s="5" t="s">
        <v>6076</v>
      </c>
      <c r="E101" s="5" t="s">
        <v>6077</v>
      </c>
      <c r="F101" s="5" t="s">
        <v>100</v>
      </c>
      <c r="G101" s="5" t="s">
        <v>53</v>
      </c>
      <c r="H101" s="5">
        <v>0.1</v>
      </c>
      <c r="I101" s="13"/>
      <c r="J101" s="5"/>
      <c r="K101" s="13">
        <v>2</v>
      </c>
      <c r="L101" s="13"/>
      <c r="M101" s="13"/>
      <c r="N101" s="13">
        <v>2</v>
      </c>
      <c r="O101" s="13"/>
      <c r="P101" s="13"/>
      <c r="Q101" s="13"/>
      <c r="R101" s="15">
        <f t="shared" si="6"/>
        <v>0.327</v>
      </c>
    </row>
    <row r="102" spans="1:18">
      <c r="A102" s="5">
        <v>107</v>
      </c>
      <c r="B102" s="5" t="s">
        <v>5969</v>
      </c>
      <c r="C102" s="5" t="s">
        <v>5970</v>
      </c>
      <c r="D102" s="5" t="s">
        <v>6076</v>
      </c>
      <c r="E102" s="5" t="s">
        <v>6077</v>
      </c>
      <c r="F102" s="5" t="s">
        <v>75</v>
      </c>
      <c r="G102" s="5" t="s">
        <v>60</v>
      </c>
      <c r="H102" s="5">
        <v>0.1</v>
      </c>
      <c r="I102" s="13"/>
      <c r="J102" s="5"/>
      <c r="K102" s="13">
        <v>2</v>
      </c>
      <c r="L102" s="13"/>
      <c r="M102" s="13"/>
      <c r="N102" s="13">
        <v>2</v>
      </c>
      <c r="O102" s="13"/>
      <c r="P102" s="13"/>
      <c r="Q102" s="13"/>
      <c r="R102" s="15">
        <f t="shared" si="6"/>
        <v>0.327</v>
      </c>
    </row>
    <row r="103" spans="1:18">
      <c r="A103" s="5">
        <v>108</v>
      </c>
      <c r="B103" s="5" t="s">
        <v>5969</v>
      </c>
      <c r="C103" s="5" t="s">
        <v>5970</v>
      </c>
      <c r="D103" s="5" t="s">
        <v>6078</v>
      </c>
      <c r="E103" s="5" t="s">
        <v>6079</v>
      </c>
      <c r="F103" s="5" t="s">
        <v>100</v>
      </c>
      <c r="G103" s="5" t="s">
        <v>53</v>
      </c>
      <c r="H103" s="5">
        <v>0.1</v>
      </c>
      <c r="I103" s="13"/>
      <c r="J103" s="5"/>
      <c r="K103" s="13">
        <v>2</v>
      </c>
      <c r="L103" s="13"/>
      <c r="M103" s="13"/>
      <c r="N103" s="13">
        <v>2</v>
      </c>
      <c r="O103" s="13"/>
      <c r="P103" s="13"/>
      <c r="Q103" s="13"/>
      <c r="R103" s="15">
        <f t="shared" ref="R103:R134" si="7">J103*0.4461+K103*0.1485+L103*0.15*0.004+I103*0.0145+M103*0.145+N103*0.015+O103*0.01+P103*0.16+Q103*0.2</f>
        <v>0.327</v>
      </c>
    </row>
    <row r="104" spans="1:18">
      <c r="A104" s="5">
        <v>110</v>
      </c>
      <c r="B104" s="5" t="s">
        <v>5969</v>
      </c>
      <c r="C104" s="5" t="s">
        <v>5970</v>
      </c>
      <c r="D104" s="5" t="s">
        <v>6080</v>
      </c>
      <c r="E104" s="5" t="s">
        <v>6081</v>
      </c>
      <c r="F104" s="5" t="s">
        <v>100</v>
      </c>
      <c r="G104" s="5" t="s">
        <v>53</v>
      </c>
      <c r="H104" s="5">
        <v>0.1</v>
      </c>
      <c r="I104" s="13"/>
      <c r="J104" s="5"/>
      <c r="K104" s="13">
        <v>2</v>
      </c>
      <c r="L104" s="13"/>
      <c r="M104" s="13"/>
      <c r="N104" s="13">
        <v>2</v>
      </c>
      <c r="O104" s="13"/>
      <c r="P104" s="13"/>
      <c r="Q104" s="13"/>
      <c r="R104" s="15">
        <f t="shared" si="7"/>
        <v>0.327</v>
      </c>
    </row>
    <row r="105" spans="1:18">
      <c r="A105" s="5">
        <v>111</v>
      </c>
      <c r="B105" s="5" t="s">
        <v>5969</v>
      </c>
      <c r="C105" s="5" t="s">
        <v>5970</v>
      </c>
      <c r="D105" s="5" t="s">
        <v>6082</v>
      </c>
      <c r="E105" s="5" t="s">
        <v>6083</v>
      </c>
      <c r="F105" s="5" t="s">
        <v>100</v>
      </c>
      <c r="G105" s="5" t="s">
        <v>53</v>
      </c>
      <c r="H105" s="5">
        <v>0.1</v>
      </c>
      <c r="I105" s="13"/>
      <c r="J105" s="5"/>
      <c r="K105" s="13">
        <v>2</v>
      </c>
      <c r="L105" s="13"/>
      <c r="M105" s="13"/>
      <c r="N105" s="13">
        <v>2</v>
      </c>
      <c r="O105" s="13"/>
      <c r="P105" s="13"/>
      <c r="Q105" s="13"/>
      <c r="R105" s="15">
        <f t="shared" si="7"/>
        <v>0.327</v>
      </c>
    </row>
    <row r="106" spans="1:18">
      <c r="A106" s="5">
        <v>112</v>
      </c>
      <c r="B106" s="5" t="s">
        <v>5969</v>
      </c>
      <c r="C106" s="5" t="s">
        <v>5970</v>
      </c>
      <c r="D106" s="5" t="s">
        <v>6084</v>
      </c>
      <c r="E106" s="5" t="s">
        <v>6085</v>
      </c>
      <c r="F106" s="5" t="s">
        <v>100</v>
      </c>
      <c r="G106" s="5" t="s">
        <v>53</v>
      </c>
      <c r="H106" s="5">
        <v>0.1</v>
      </c>
      <c r="I106" s="13"/>
      <c r="J106" s="5"/>
      <c r="K106" s="13">
        <v>2</v>
      </c>
      <c r="L106" s="13"/>
      <c r="M106" s="13"/>
      <c r="N106" s="13">
        <v>2</v>
      </c>
      <c r="O106" s="13"/>
      <c r="P106" s="13"/>
      <c r="Q106" s="13"/>
      <c r="R106" s="15">
        <f t="shared" si="7"/>
        <v>0.327</v>
      </c>
    </row>
    <row r="107" spans="1:18">
      <c r="A107" s="5">
        <v>113</v>
      </c>
      <c r="B107" s="5" t="s">
        <v>5969</v>
      </c>
      <c r="C107" s="5" t="s">
        <v>5970</v>
      </c>
      <c r="D107" s="5" t="s">
        <v>6086</v>
      </c>
      <c r="E107" s="5" t="s">
        <v>6087</v>
      </c>
      <c r="F107" s="5" t="s">
        <v>100</v>
      </c>
      <c r="G107" s="5" t="s">
        <v>53</v>
      </c>
      <c r="H107" s="5">
        <v>0.1</v>
      </c>
      <c r="I107" s="13"/>
      <c r="J107" s="5"/>
      <c r="K107" s="13">
        <v>2</v>
      </c>
      <c r="L107" s="13"/>
      <c r="M107" s="13"/>
      <c r="N107" s="13">
        <v>2</v>
      </c>
      <c r="O107" s="13"/>
      <c r="P107" s="13"/>
      <c r="Q107" s="13"/>
      <c r="R107" s="15">
        <f t="shared" si="7"/>
        <v>0.327</v>
      </c>
    </row>
    <row r="108" spans="1:18">
      <c r="A108" s="5">
        <v>114</v>
      </c>
      <c r="B108" s="5" t="s">
        <v>5969</v>
      </c>
      <c r="C108" s="5" t="s">
        <v>5970</v>
      </c>
      <c r="D108" s="5" t="s">
        <v>6088</v>
      </c>
      <c r="E108" s="5" t="s">
        <v>6089</v>
      </c>
      <c r="F108" s="5" t="s">
        <v>100</v>
      </c>
      <c r="G108" s="5" t="s">
        <v>53</v>
      </c>
      <c r="H108" s="5">
        <v>0.1</v>
      </c>
      <c r="I108" s="13"/>
      <c r="J108" s="5"/>
      <c r="K108" s="13">
        <v>2</v>
      </c>
      <c r="L108" s="13"/>
      <c r="M108" s="13"/>
      <c r="N108" s="13">
        <v>2</v>
      </c>
      <c r="O108" s="13"/>
      <c r="P108" s="13"/>
      <c r="Q108" s="13"/>
      <c r="R108" s="15">
        <f t="shared" si="7"/>
        <v>0.327</v>
      </c>
    </row>
    <row r="109" spans="1:18">
      <c r="A109" s="5">
        <v>116</v>
      </c>
      <c r="B109" s="5" t="s">
        <v>5969</v>
      </c>
      <c r="C109" s="5" t="s">
        <v>5970</v>
      </c>
      <c r="D109" s="5" t="s">
        <v>6090</v>
      </c>
      <c r="E109" s="5" t="s">
        <v>6091</v>
      </c>
      <c r="F109" s="5" t="s">
        <v>100</v>
      </c>
      <c r="G109" s="5" t="s">
        <v>53</v>
      </c>
      <c r="H109" s="5">
        <v>0.1</v>
      </c>
      <c r="I109" s="13"/>
      <c r="J109" s="5"/>
      <c r="K109" s="13">
        <v>2</v>
      </c>
      <c r="L109" s="13"/>
      <c r="M109" s="13"/>
      <c r="N109" s="13">
        <v>2</v>
      </c>
      <c r="O109" s="13"/>
      <c r="P109" s="13"/>
      <c r="Q109" s="13"/>
      <c r="R109" s="15">
        <f t="shared" si="7"/>
        <v>0.327</v>
      </c>
    </row>
    <row r="110" spans="1:18">
      <c r="A110" s="5">
        <v>117</v>
      </c>
      <c r="B110" s="5" t="s">
        <v>5969</v>
      </c>
      <c r="C110" s="5" t="s">
        <v>5970</v>
      </c>
      <c r="D110" s="5" t="s">
        <v>6092</v>
      </c>
      <c r="E110" s="5" t="s">
        <v>5659</v>
      </c>
      <c r="F110" s="5" t="s">
        <v>100</v>
      </c>
      <c r="G110" s="5" t="s">
        <v>53</v>
      </c>
      <c r="H110" s="5">
        <v>0.1</v>
      </c>
      <c r="I110" s="13"/>
      <c r="J110" s="5"/>
      <c r="K110" s="13">
        <v>2</v>
      </c>
      <c r="L110" s="13"/>
      <c r="M110" s="13"/>
      <c r="N110" s="13">
        <v>2</v>
      </c>
      <c r="O110" s="13"/>
      <c r="P110" s="13"/>
      <c r="Q110" s="13"/>
      <c r="R110" s="15">
        <f t="shared" si="7"/>
        <v>0.327</v>
      </c>
    </row>
    <row r="111" spans="1:18">
      <c r="A111" s="5">
        <v>118</v>
      </c>
      <c r="B111" s="5" t="s">
        <v>5969</v>
      </c>
      <c r="C111" s="5" t="s">
        <v>5970</v>
      </c>
      <c r="D111" s="5" t="s">
        <v>6093</v>
      </c>
      <c r="E111" s="5" t="s">
        <v>6094</v>
      </c>
      <c r="F111" s="5" t="s">
        <v>100</v>
      </c>
      <c r="G111" s="5" t="s">
        <v>53</v>
      </c>
      <c r="H111" s="5">
        <v>0.1</v>
      </c>
      <c r="I111" s="13"/>
      <c r="J111" s="5"/>
      <c r="K111" s="13">
        <v>2</v>
      </c>
      <c r="L111" s="13"/>
      <c r="M111" s="13"/>
      <c r="N111" s="13">
        <v>2</v>
      </c>
      <c r="O111" s="13"/>
      <c r="P111" s="13"/>
      <c r="Q111" s="13"/>
      <c r="R111" s="15">
        <f t="shared" si="7"/>
        <v>0.327</v>
      </c>
    </row>
    <row r="112" spans="1:18">
      <c r="A112" s="5">
        <v>119</v>
      </c>
      <c r="B112" s="5" t="s">
        <v>5969</v>
      </c>
      <c r="C112" s="5" t="s">
        <v>5970</v>
      </c>
      <c r="D112" s="5" t="s">
        <v>6095</v>
      </c>
      <c r="E112" s="5" t="s">
        <v>6096</v>
      </c>
      <c r="F112" s="5" t="s">
        <v>100</v>
      </c>
      <c r="G112" s="5" t="s">
        <v>53</v>
      </c>
      <c r="H112" s="5">
        <v>0.1</v>
      </c>
      <c r="I112" s="13"/>
      <c r="J112" s="5"/>
      <c r="K112" s="13">
        <v>2</v>
      </c>
      <c r="L112" s="13"/>
      <c r="M112" s="13"/>
      <c r="N112" s="13">
        <v>2</v>
      </c>
      <c r="O112" s="13"/>
      <c r="P112" s="13"/>
      <c r="Q112" s="13"/>
      <c r="R112" s="15">
        <f t="shared" si="7"/>
        <v>0.327</v>
      </c>
    </row>
    <row r="113" spans="1:18">
      <c r="A113" s="5">
        <v>120</v>
      </c>
      <c r="B113" s="5" t="s">
        <v>5969</v>
      </c>
      <c r="C113" s="5" t="s">
        <v>5970</v>
      </c>
      <c r="D113" s="5" t="s">
        <v>6097</v>
      </c>
      <c r="E113" s="5" t="s">
        <v>6098</v>
      </c>
      <c r="F113" s="5" t="s">
        <v>100</v>
      </c>
      <c r="G113" s="5" t="s">
        <v>53</v>
      </c>
      <c r="H113" s="5">
        <v>0.1</v>
      </c>
      <c r="I113" s="13"/>
      <c r="J113" s="5"/>
      <c r="K113" s="13">
        <v>2</v>
      </c>
      <c r="L113" s="13"/>
      <c r="M113" s="13"/>
      <c r="N113" s="13">
        <v>2</v>
      </c>
      <c r="O113" s="13"/>
      <c r="P113" s="13"/>
      <c r="Q113" s="13"/>
      <c r="R113" s="15">
        <f t="shared" si="7"/>
        <v>0.327</v>
      </c>
    </row>
    <row r="114" spans="1:18">
      <c r="A114" s="5">
        <v>121</v>
      </c>
      <c r="B114" s="5" t="s">
        <v>5969</v>
      </c>
      <c r="C114" s="5" t="s">
        <v>5970</v>
      </c>
      <c r="D114" s="5" t="s">
        <v>6099</v>
      </c>
      <c r="E114" s="5" t="s">
        <v>4136</v>
      </c>
      <c r="F114" s="5" t="s">
        <v>100</v>
      </c>
      <c r="G114" s="5" t="s">
        <v>53</v>
      </c>
      <c r="H114" s="5">
        <v>0.1</v>
      </c>
      <c r="I114" s="13"/>
      <c r="J114" s="5"/>
      <c r="K114" s="13">
        <v>2</v>
      </c>
      <c r="L114" s="13"/>
      <c r="M114" s="13"/>
      <c r="N114" s="13">
        <v>2</v>
      </c>
      <c r="O114" s="13"/>
      <c r="P114" s="13"/>
      <c r="Q114" s="13"/>
      <c r="R114" s="15">
        <f t="shared" si="7"/>
        <v>0.327</v>
      </c>
    </row>
    <row r="115" spans="1:18">
      <c r="A115" s="5">
        <v>122</v>
      </c>
      <c r="B115" s="5" t="s">
        <v>5969</v>
      </c>
      <c r="C115" s="5" t="s">
        <v>5970</v>
      </c>
      <c r="D115" s="5" t="s">
        <v>6100</v>
      </c>
      <c r="E115" s="5" t="s">
        <v>6101</v>
      </c>
      <c r="F115" s="5" t="s">
        <v>100</v>
      </c>
      <c r="G115" s="5" t="s">
        <v>53</v>
      </c>
      <c r="H115" s="5">
        <v>0.1</v>
      </c>
      <c r="I115" s="13"/>
      <c r="J115" s="5"/>
      <c r="K115" s="13">
        <v>2</v>
      </c>
      <c r="L115" s="13"/>
      <c r="M115" s="13"/>
      <c r="N115" s="13">
        <v>2</v>
      </c>
      <c r="O115" s="13"/>
      <c r="P115" s="13"/>
      <c r="Q115" s="13"/>
      <c r="R115" s="15">
        <f t="shared" si="7"/>
        <v>0.327</v>
      </c>
    </row>
    <row r="116" spans="1:18">
      <c r="A116" s="5">
        <v>123</v>
      </c>
      <c r="B116" s="5" t="s">
        <v>5969</v>
      </c>
      <c r="C116" s="5" t="s">
        <v>5970</v>
      </c>
      <c r="D116" s="5" t="s">
        <v>6102</v>
      </c>
      <c r="E116" s="5" t="s">
        <v>6103</v>
      </c>
      <c r="F116" s="5" t="s">
        <v>100</v>
      </c>
      <c r="G116" s="5" t="s">
        <v>53</v>
      </c>
      <c r="H116" s="5">
        <v>0.1</v>
      </c>
      <c r="I116" s="13"/>
      <c r="J116" s="5"/>
      <c r="K116" s="13">
        <v>2</v>
      </c>
      <c r="L116" s="13"/>
      <c r="M116" s="13"/>
      <c r="N116" s="13">
        <v>2</v>
      </c>
      <c r="O116" s="13"/>
      <c r="P116" s="13"/>
      <c r="Q116" s="13"/>
      <c r="R116" s="15">
        <f t="shared" si="7"/>
        <v>0.327</v>
      </c>
    </row>
    <row r="117" spans="1:18">
      <c r="A117" s="5">
        <v>124</v>
      </c>
      <c r="B117" s="5" t="s">
        <v>5969</v>
      </c>
      <c r="C117" s="5" t="s">
        <v>5970</v>
      </c>
      <c r="D117" s="5" t="s">
        <v>6104</v>
      </c>
      <c r="E117" s="5" t="s">
        <v>6105</v>
      </c>
      <c r="F117" s="5" t="s">
        <v>100</v>
      </c>
      <c r="G117" s="5" t="s">
        <v>53</v>
      </c>
      <c r="H117" s="5">
        <v>0.1</v>
      </c>
      <c r="I117" s="13"/>
      <c r="J117" s="5"/>
      <c r="K117" s="13">
        <v>2</v>
      </c>
      <c r="L117" s="13"/>
      <c r="M117" s="13"/>
      <c r="N117" s="13">
        <v>2</v>
      </c>
      <c r="O117" s="13"/>
      <c r="P117" s="13"/>
      <c r="Q117" s="13"/>
      <c r="R117" s="15">
        <f t="shared" si="7"/>
        <v>0.327</v>
      </c>
    </row>
    <row r="118" spans="1:18">
      <c r="A118" s="5">
        <v>125</v>
      </c>
      <c r="B118" s="5" t="s">
        <v>5969</v>
      </c>
      <c r="C118" s="5" t="s">
        <v>5970</v>
      </c>
      <c r="D118" s="5" t="s">
        <v>6106</v>
      </c>
      <c r="E118" s="5" t="s">
        <v>6107</v>
      </c>
      <c r="F118" s="5" t="s">
        <v>100</v>
      </c>
      <c r="G118" s="5" t="s">
        <v>53</v>
      </c>
      <c r="H118" s="5">
        <v>0.1</v>
      </c>
      <c r="I118" s="13"/>
      <c r="J118" s="5"/>
      <c r="K118" s="13">
        <v>2</v>
      </c>
      <c r="L118" s="13"/>
      <c r="M118" s="13"/>
      <c r="N118" s="13">
        <v>2</v>
      </c>
      <c r="O118" s="13"/>
      <c r="P118" s="13"/>
      <c r="Q118" s="13"/>
      <c r="R118" s="15">
        <f t="shared" si="7"/>
        <v>0.327</v>
      </c>
    </row>
    <row r="119" spans="1:18">
      <c r="A119" s="5">
        <v>126</v>
      </c>
      <c r="B119" s="5" t="s">
        <v>5969</v>
      </c>
      <c r="C119" s="5" t="s">
        <v>5970</v>
      </c>
      <c r="D119" s="5" t="s">
        <v>6108</v>
      </c>
      <c r="E119" s="5" t="s">
        <v>6109</v>
      </c>
      <c r="F119" s="5" t="s">
        <v>100</v>
      </c>
      <c r="G119" s="5" t="s">
        <v>53</v>
      </c>
      <c r="H119" s="5">
        <v>0.1</v>
      </c>
      <c r="I119" s="13"/>
      <c r="J119" s="5"/>
      <c r="K119" s="13">
        <v>2</v>
      </c>
      <c r="L119" s="13"/>
      <c r="M119" s="13"/>
      <c r="N119" s="13">
        <v>2</v>
      </c>
      <c r="O119" s="13"/>
      <c r="P119" s="13"/>
      <c r="Q119" s="13"/>
      <c r="R119" s="15">
        <f t="shared" si="7"/>
        <v>0.327</v>
      </c>
    </row>
    <row r="120" spans="1:18">
      <c r="A120" s="5">
        <v>127</v>
      </c>
      <c r="B120" s="5" t="s">
        <v>5969</v>
      </c>
      <c r="C120" s="5" t="s">
        <v>5970</v>
      </c>
      <c r="D120" s="5" t="s">
        <v>6110</v>
      </c>
      <c r="E120" s="5" t="s">
        <v>6111</v>
      </c>
      <c r="F120" s="5" t="s">
        <v>100</v>
      </c>
      <c r="G120" s="5" t="s">
        <v>53</v>
      </c>
      <c r="H120" s="5">
        <v>0.1</v>
      </c>
      <c r="I120" s="13"/>
      <c r="J120" s="5"/>
      <c r="K120" s="13">
        <v>2</v>
      </c>
      <c r="L120" s="13"/>
      <c r="M120" s="13"/>
      <c r="N120" s="13">
        <v>2</v>
      </c>
      <c r="O120" s="13"/>
      <c r="P120" s="13"/>
      <c r="Q120" s="13"/>
      <c r="R120" s="15">
        <f t="shared" si="7"/>
        <v>0.327</v>
      </c>
    </row>
    <row r="121" spans="1:18">
      <c r="A121" s="5">
        <v>128</v>
      </c>
      <c r="B121" s="5" t="s">
        <v>5969</v>
      </c>
      <c r="C121" s="5" t="s">
        <v>5970</v>
      </c>
      <c r="D121" s="5" t="s">
        <v>6112</v>
      </c>
      <c r="E121" s="5" t="s">
        <v>6113</v>
      </c>
      <c r="F121" s="5" t="s">
        <v>100</v>
      </c>
      <c r="G121" s="5" t="s">
        <v>53</v>
      </c>
      <c r="H121" s="5">
        <v>0.1</v>
      </c>
      <c r="I121" s="13"/>
      <c r="J121" s="5"/>
      <c r="K121" s="13">
        <v>2</v>
      </c>
      <c r="L121" s="13"/>
      <c r="M121" s="13"/>
      <c r="N121" s="13">
        <v>2</v>
      </c>
      <c r="O121" s="13"/>
      <c r="P121" s="13"/>
      <c r="Q121" s="13"/>
      <c r="R121" s="15">
        <f t="shared" si="7"/>
        <v>0.327</v>
      </c>
    </row>
    <row r="122" spans="1:18">
      <c r="A122" s="5">
        <v>129</v>
      </c>
      <c r="B122" s="5" t="s">
        <v>5969</v>
      </c>
      <c r="C122" s="5" t="s">
        <v>5970</v>
      </c>
      <c r="D122" s="5" t="s">
        <v>6114</v>
      </c>
      <c r="E122" s="5" t="s">
        <v>6115</v>
      </c>
      <c r="F122" s="5" t="s">
        <v>100</v>
      </c>
      <c r="G122" s="5" t="s">
        <v>53</v>
      </c>
      <c r="H122" s="5">
        <v>0.1</v>
      </c>
      <c r="I122" s="13"/>
      <c r="J122" s="5"/>
      <c r="K122" s="13">
        <v>2</v>
      </c>
      <c r="L122" s="13"/>
      <c r="M122" s="13"/>
      <c r="N122" s="13">
        <v>2</v>
      </c>
      <c r="O122" s="13"/>
      <c r="P122" s="13"/>
      <c r="Q122" s="13"/>
      <c r="R122" s="15">
        <f t="shared" si="7"/>
        <v>0.327</v>
      </c>
    </row>
    <row r="123" spans="1:18">
      <c r="A123" s="5">
        <v>130</v>
      </c>
      <c r="B123" s="5" t="s">
        <v>5969</v>
      </c>
      <c r="C123" s="5" t="s">
        <v>5970</v>
      </c>
      <c r="D123" s="5" t="s">
        <v>6116</v>
      </c>
      <c r="E123" s="5" t="s">
        <v>6117</v>
      </c>
      <c r="F123" s="5" t="s">
        <v>100</v>
      </c>
      <c r="G123" s="5" t="s">
        <v>53</v>
      </c>
      <c r="H123" s="5">
        <v>0.1</v>
      </c>
      <c r="I123" s="13"/>
      <c r="J123" s="5"/>
      <c r="K123" s="13">
        <v>2</v>
      </c>
      <c r="L123" s="13"/>
      <c r="M123" s="13"/>
      <c r="N123" s="13">
        <v>2</v>
      </c>
      <c r="O123" s="13"/>
      <c r="P123" s="13"/>
      <c r="Q123" s="13"/>
      <c r="R123" s="15">
        <f t="shared" si="7"/>
        <v>0.327</v>
      </c>
    </row>
    <row r="124" spans="1:18">
      <c r="A124" s="5">
        <v>131</v>
      </c>
      <c r="B124" s="5" t="s">
        <v>5969</v>
      </c>
      <c r="C124" s="5" t="s">
        <v>5970</v>
      </c>
      <c r="D124" s="5" t="s">
        <v>6118</v>
      </c>
      <c r="E124" s="5" t="s">
        <v>6119</v>
      </c>
      <c r="F124" s="5" t="s">
        <v>100</v>
      </c>
      <c r="G124" s="5" t="s">
        <v>53</v>
      </c>
      <c r="H124" s="5">
        <v>0.1</v>
      </c>
      <c r="I124" s="13"/>
      <c r="J124" s="5"/>
      <c r="K124" s="13">
        <v>2</v>
      </c>
      <c r="L124" s="13"/>
      <c r="M124" s="13"/>
      <c r="N124" s="13">
        <v>2</v>
      </c>
      <c r="O124" s="13"/>
      <c r="P124" s="13"/>
      <c r="Q124" s="13"/>
      <c r="R124" s="15">
        <f t="shared" si="7"/>
        <v>0.327</v>
      </c>
    </row>
    <row r="125" spans="1:18">
      <c r="A125" s="5">
        <v>132</v>
      </c>
      <c r="B125" s="5" t="s">
        <v>5969</v>
      </c>
      <c r="C125" s="5" t="s">
        <v>5970</v>
      </c>
      <c r="D125" s="5" t="s">
        <v>6120</v>
      </c>
      <c r="E125" s="5" t="s">
        <v>6121</v>
      </c>
      <c r="F125" s="5" t="s">
        <v>100</v>
      </c>
      <c r="G125" s="5" t="s">
        <v>53</v>
      </c>
      <c r="H125" s="5">
        <v>0.1</v>
      </c>
      <c r="I125" s="13"/>
      <c r="J125" s="5"/>
      <c r="K125" s="13">
        <v>2</v>
      </c>
      <c r="L125" s="13"/>
      <c r="M125" s="13"/>
      <c r="N125" s="13">
        <v>2</v>
      </c>
      <c r="O125" s="13"/>
      <c r="P125" s="13"/>
      <c r="Q125" s="13"/>
      <c r="R125" s="15">
        <f t="shared" si="7"/>
        <v>0.327</v>
      </c>
    </row>
    <row r="126" spans="1:18">
      <c r="A126" s="5">
        <v>133</v>
      </c>
      <c r="B126" s="5" t="s">
        <v>5969</v>
      </c>
      <c r="C126" s="5" t="s">
        <v>5970</v>
      </c>
      <c r="D126" s="5" t="s">
        <v>6122</v>
      </c>
      <c r="E126" s="5" t="s">
        <v>6123</v>
      </c>
      <c r="F126" s="5" t="s">
        <v>100</v>
      </c>
      <c r="G126" s="5" t="s">
        <v>53</v>
      </c>
      <c r="H126" s="5">
        <v>0.1</v>
      </c>
      <c r="I126" s="13"/>
      <c r="J126" s="5"/>
      <c r="K126" s="13">
        <v>2</v>
      </c>
      <c r="L126" s="13"/>
      <c r="M126" s="13"/>
      <c r="N126" s="13">
        <v>2</v>
      </c>
      <c r="O126" s="13"/>
      <c r="P126" s="13"/>
      <c r="Q126" s="13"/>
      <c r="R126" s="15">
        <f t="shared" si="7"/>
        <v>0.327</v>
      </c>
    </row>
    <row r="127" spans="1:18">
      <c r="A127" s="5">
        <v>134</v>
      </c>
      <c r="B127" s="5" t="s">
        <v>5969</v>
      </c>
      <c r="C127" s="5" t="s">
        <v>5970</v>
      </c>
      <c r="D127" s="5" t="s">
        <v>6124</v>
      </c>
      <c r="E127" s="5" t="s">
        <v>6125</v>
      </c>
      <c r="F127" s="5" t="s">
        <v>100</v>
      </c>
      <c r="G127" s="5" t="s">
        <v>53</v>
      </c>
      <c r="H127" s="5">
        <v>0.1</v>
      </c>
      <c r="I127" s="13"/>
      <c r="J127" s="5"/>
      <c r="K127" s="13">
        <v>2</v>
      </c>
      <c r="L127" s="13"/>
      <c r="M127" s="13"/>
      <c r="N127" s="13">
        <v>2</v>
      </c>
      <c r="O127" s="13"/>
      <c r="P127" s="13"/>
      <c r="Q127" s="13"/>
      <c r="R127" s="15">
        <f t="shared" si="7"/>
        <v>0.327</v>
      </c>
    </row>
    <row r="128" spans="1:18">
      <c r="A128" s="5">
        <v>135</v>
      </c>
      <c r="B128" s="5" t="s">
        <v>5969</v>
      </c>
      <c r="C128" s="5" t="s">
        <v>5970</v>
      </c>
      <c r="D128" s="5" t="s">
        <v>6126</v>
      </c>
      <c r="E128" s="5" t="s">
        <v>6127</v>
      </c>
      <c r="F128" s="5" t="s">
        <v>100</v>
      </c>
      <c r="G128" s="5" t="s">
        <v>53</v>
      </c>
      <c r="H128" s="5">
        <v>0.1</v>
      </c>
      <c r="I128" s="13"/>
      <c r="J128" s="5"/>
      <c r="K128" s="13">
        <v>2</v>
      </c>
      <c r="L128" s="13"/>
      <c r="M128" s="13"/>
      <c r="N128" s="13">
        <v>2</v>
      </c>
      <c r="O128" s="13"/>
      <c r="P128" s="13"/>
      <c r="Q128" s="13"/>
      <c r="R128" s="15">
        <f t="shared" si="7"/>
        <v>0.327</v>
      </c>
    </row>
    <row r="129" spans="1:18">
      <c r="A129" s="5">
        <v>136</v>
      </c>
      <c r="B129" s="5" t="s">
        <v>5969</v>
      </c>
      <c r="C129" s="5" t="s">
        <v>5970</v>
      </c>
      <c r="D129" s="5" t="s">
        <v>6128</v>
      </c>
      <c r="E129" s="5" t="s">
        <v>6129</v>
      </c>
      <c r="F129" s="5" t="s">
        <v>100</v>
      </c>
      <c r="G129" s="5" t="s">
        <v>53</v>
      </c>
      <c r="H129" s="5">
        <v>0.1</v>
      </c>
      <c r="I129" s="13"/>
      <c r="J129" s="5"/>
      <c r="K129" s="13">
        <v>2</v>
      </c>
      <c r="L129" s="13"/>
      <c r="M129" s="13"/>
      <c r="N129" s="13">
        <v>2</v>
      </c>
      <c r="O129" s="13"/>
      <c r="P129" s="13"/>
      <c r="Q129" s="13"/>
      <c r="R129" s="15">
        <f t="shared" si="7"/>
        <v>0.327</v>
      </c>
    </row>
    <row r="130" spans="1:18">
      <c r="A130" s="5">
        <v>137</v>
      </c>
      <c r="B130" s="5" t="s">
        <v>5969</v>
      </c>
      <c r="C130" s="5" t="s">
        <v>5970</v>
      </c>
      <c r="D130" s="5" t="s">
        <v>6130</v>
      </c>
      <c r="E130" s="5" t="s">
        <v>6131</v>
      </c>
      <c r="F130" s="5" t="s">
        <v>100</v>
      </c>
      <c r="G130" s="5" t="s">
        <v>53</v>
      </c>
      <c r="H130" s="5">
        <v>0.1</v>
      </c>
      <c r="I130" s="13"/>
      <c r="J130" s="5"/>
      <c r="K130" s="13">
        <v>2</v>
      </c>
      <c r="L130" s="13"/>
      <c r="M130" s="13"/>
      <c r="N130" s="13">
        <v>2</v>
      </c>
      <c r="O130" s="13"/>
      <c r="P130" s="13"/>
      <c r="Q130" s="13"/>
      <c r="R130" s="15">
        <f t="shared" si="7"/>
        <v>0.327</v>
      </c>
    </row>
    <row r="131" spans="1:18">
      <c r="A131" s="5">
        <v>138</v>
      </c>
      <c r="B131" s="5" t="s">
        <v>5969</v>
      </c>
      <c r="C131" s="5" t="s">
        <v>5970</v>
      </c>
      <c r="D131" s="5" t="s">
        <v>6132</v>
      </c>
      <c r="E131" s="5" t="s">
        <v>6133</v>
      </c>
      <c r="F131" s="5" t="s">
        <v>100</v>
      </c>
      <c r="G131" s="5" t="s">
        <v>53</v>
      </c>
      <c r="H131" s="5">
        <v>0.1</v>
      </c>
      <c r="I131" s="13"/>
      <c r="J131" s="5"/>
      <c r="K131" s="13">
        <v>2</v>
      </c>
      <c r="L131" s="13"/>
      <c r="M131" s="13"/>
      <c r="N131" s="13">
        <v>2</v>
      </c>
      <c r="O131" s="13"/>
      <c r="P131" s="13"/>
      <c r="Q131" s="13"/>
      <c r="R131" s="15">
        <f t="shared" si="7"/>
        <v>0.327</v>
      </c>
    </row>
    <row r="132" spans="1:18">
      <c r="A132" s="5">
        <v>139</v>
      </c>
      <c r="B132" s="5" t="s">
        <v>5969</v>
      </c>
      <c r="C132" s="5" t="s">
        <v>5970</v>
      </c>
      <c r="D132" s="5" t="s">
        <v>6134</v>
      </c>
      <c r="E132" s="5" t="s">
        <v>6135</v>
      </c>
      <c r="F132" s="5" t="s">
        <v>100</v>
      </c>
      <c r="G132" s="5" t="s">
        <v>53</v>
      </c>
      <c r="H132" s="5">
        <v>0.1</v>
      </c>
      <c r="I132" s="13"/>
      <c r="J132" s="5"/>
      <c r="K132" s="13">
        <v>2</v>
      </c>
      <c r="L132" s="13"/>
      <c r="M132" s="13"/>
      <c r="N132" s="13">
        <v>2</v>
      </c>
      <c r="O132" s="13"/>
      <c r="P132" s="13"/>
      <c r="Q132" s="13"/>
      <c r="R132" s="15">
        <f t="shared" si="7"/>
        <v>0.327</v>
      </c>
    </row>
    <row r="133" spans="1:18">
      <c r="A133" s="5">
        <v>140</v>
      </c>
      <c r="B133" s="5" t="s">
        <v>5969</v>
      </c>
      <c r="C133" s="5" t="s">
        <v>5970</v>
      </c>
      <c r="D133" s="5" t="s">
        <v>6136</v>
      </c>
      <c r="E133" s="5" t="s">
        <v>6137</v>
      </c>
      <c r="F133" s="5" t="s">
        <v>100</v>
      </c>
      <c r="G133" s="5" t="s">
        <v>53</v>
      </c>
      <c r="H133" s="5">
        <v>0.1</v>
      </c>
      <c r="I133" s="13"/>
      <c r="J133" s="5"/>
      <c r="K133" s="13">
        <v>2</v>
      </c>
      <c r="L133" s="13"/>
      <c r="M133" s="13"/>
      <c r="N133" s="13">
        <v>2</v>
      </c>
      <c r="O133" s="13"/>
      <c r="P133" s="13"/>
      <c r="Q133" s="13"/>
      <c r="R133" s="15">
        <f t="shared" si="7"/>
        <v>0.327</v>
      </c>
    </row>
    <row r="134" spans="1:18">
      <c r="A134" s="5">
        <v>141</v>
      </c>
      <c r="B134" s="5" t="s">
        <v>5969</v>
      </c>
      <c r="C134" s="5" t="s">
        <v>5970</v>
      </c>
      <c r="D134" s="5" t="s">
        <v>6138</v>
      </c>
      <c r="E134" s="5" t="s">
        <v>5346</v>
      </c>
      <c r="F134" s="5" t="s">
        <v>100</v>
      </c>
      <c r="G134" s="5" t="s">
        <v>53</v>
      </c>
      <c r="H134" s="5">
        <v>0.1</v>
      </c>
      <c r="I134" s="13"/>
      <c r="J134" s="5"/>
      <c r="K134" s="13">
        <v>2</v>
      </c>
      <c r="L134" s="13"/>
      <c r="M134" s="13"/>
      <c r="N134" s="13">
        <v>2</v>
      </c>
      <c r="O134" s="13"/>
      <c r="P134" s="13"/>
      <c r="Q134" s="13"/>
      <c r="R134" s="15">
        <f t="shared" ref="R134" si="8">J134*0.4461+K134*0.1485+L134*0.15*0.004+I134*0.0145+M134*0.145+N134*0.015+O134*0.01+P134*0.16+Q134*0.2</f>
        <v>0.327</v>
      </c>
    </row>
    <row r="135" spans="1:18">
      <c r="A135" s="5">
        <v>142</v>
      </c>
      <c r="B135" s="5" t="s">
        <v>5969</v>
      </c>
      <c r="C135" s="5" t="s">
        <v>5970</v>
      </c>
      <c r="D135" s="5" t="s">
        <v>6138</v>
      </c>
      <c r="E135" s="5" t="s">
        <v>5346</v>
      </c>
      <c r="F135" s="5" t="s">
        <v>57</v>
      </c>
      <c r="G135" s="5" t="s">
        <v>106</v>
      </c>
      <c r="H135" s="5">
        <v>0.2</v>
      </c>
      <c r="I135" s="13">
        <v>200</v>
      </c>
      <c r="J135" s="5"/>
      <c r="K135" s="13"/>
      <c r="L135" s="13"/>
      <c r="M135" s="13"/>
      <c r="N135" s="13"/>
      <c r="O135" s="13"/>
      <c r="P135" s="13"/>
      <c r="Q135" s="13"/>
      <c r="R135" s="15">
        <f t="shared" ref="R135:R166" si="9">J135*0.4461+K135*0.1485+L135*0.15*0.004+I135*0.0145+M135*0.145+N135*0.015+O135*0.01+P135*0.16+Q135*0.2</f>
        <v>2.9</v>
      </c>
    </row>
    <row r="136" spans="1:18">
      <c r="A136" s="5">
        <v>143</v>
      </c>
      <c r="B136" s="5" t="s">
        <v>5969</v>
      </c>
      <c r="C136" s="5" t="s">
        <v>5970</v>
      </c>
      <c r="D136" s="5" t="s">
        <v>6139</v>
      </c>
      <c r="E136" s="5" t="s">
        <v>6140</v>
      </c>
      <c r="F136" s="5" t="s">
        <v>100</v>
      </c>
      <c r="G136" s="5" t="s">
        <v>53</v>
      </c>
      <c r="H136" s="5">
        <v>0.1</v>
      </c>
      <c r="I136" s="13"/>
      <c r="J136" s="5"/>
      <c r="K136" s="13">
        <v>2</v>
      </c>
      <c r="L136" s="13"/>
      <c r="M136" s="13"/>
      <c r="N136" s="13">
        <v>2</v>
      </c>
      <c r="O136" s="13"/>
      <c r="P136" s="13"/>
      <c r="Q136" s="13"/>
      <c r="R136" s="15">
        <f t="shared" si="9"/>
        <v>0.327</v>
      </c>
    </row>
    <row r="137" spans="1:18">
      <c r="A137" s="5">
        <v>144</v>
      </c>
      <c r="B137" s="5" t="s">
        <v>5969</v>
      </c>
      <c r="C137" s="5" t="s">
        <v>5970</v>
      </c>
      <c r="D137" s="5" t="s">
        <v>6141</v>
      </c>
      <c r="E137" s="5" t="s">
        <v>6142</v>
      </c>
      <c r="F137" s="5" t="s">
        <v>100</v>
      </c>
      <c r="G137" s="5" t="s">
        <v>53</v>
      </c>
      <c r="H137" s="5">
        <v>0.1</v>
      </c>
      <c r="I137" s="13"/>
      <c r="J137" s="5"/>
      <c r="K137" s="13">
        <v>2</v>
      </c>
      <c r="L137" s="13"/>
      <c r="M137" s="13"/>
      <c r="N137" s="13">
        <v>2</v>
      </c>
      <c r="O137" s="13"/>
      <c r="P137" s="13"/>
      <c r="Q137" s="13"/>
      <c r="R137" s="15">
        <f t="shared" si="9"/>
        <v>0.327</v>
      </c>
    </row>
    <row r="138" spans="1:18">
      <c r="A138" s="5">
        <v>145</v>
      </c>
      <c r="B138" s="5" t="s">
        <v>5969</v>
      </c>
      <c r="C138" s="5" t="s">
        <v>5970</v>
      </c>
      <c r="D138" s="5" t="s">
        <v>6143</v>
      </c>
      <c r="E138" s="5" t="s">
        <v>6144</v>
      </c>
      <c r="F138" s="5" t="s">
        <v>100</v>
      </c>
      <c r="G138" s="5" t="s">
        <v>53</v>
      </c>
      <c r="H138" s="5">
        <v>0.1</v>
      </c>
      <c r="I138" s="13"/>
      <c r="J138" s="5"/>
      <c r="K138" s="13">
        <v>2</v>
      </c>
      <c r="L138" s="13"/>
      <c r="M138" s="13"/>
      <c r="N138" s="13">
        <v>2</v>
      </c>
      <c r="O138" s="13"/>
      <c r="P138" s="13"/>
      <c r="Q138" s="13"/>
      <c r="R138" s="15">
        <f t="shared" si="9"/>
        <v>0.327</v>
      </c>
    </row>
    <row r="139" spans="1:18">
      <c r="A139" s="5">
        <v>146</v>
      </c>
      <c r="B139" s="5" t="s">
        <v>5969</v>
      </c>
      <c r="C139" s="5" t="s">
        <v>5970</v>
      </c>
      <c r="D139" s="5" t="s">
        <v>6145</v>
      </c>
      <c r="E139" s="5" t="s">
        <v>6146</v>
      </c>
      <c r="F139" s="5" t="s">
        <v>100</v>
      </c>
      <c r="G139" s="5" t="s">
        <v>53</v>
      </c>
      <c r="H139" s="5">
        <v>0.1</v>
      </c>
      <c r="I139" s="13"/>
      <c r="J139" s="5"/>
      <c r="K139" s="13">
        <v>4</v>
      </c>
      <c r="L139" s="13"/>
      <c r="M139" s="13"/>
      <c r="N139" s="13">
        <v>4</v>
      </c>
      <c r="O139" s="13"/>
      <c r="P139" s="13"/>
      <c r="Q139" s="13"/>
      <c r="R139" s="15">
        <f t="shared" si="9"/>
        <v>0.654</v>
      </c>
    </row>
    <row r="140" spans="1:18">
      <c r="A140" s="5">
        <v>147</v>
      </c>
      <c r="B140" s="5" t="s">
        <v>5969</v>
      </c>
      <c r="C140" s="5" t="s">
        <v>5970</v>
      </c>
      <c r="D140" s="5" t="s">
        <v>6147</v>
      </c>
      <c r="E140" s="5" t="s">
        <v>6148</v>
      </c>
      <c r="F140" s="5" t="s">
        <v>100</v>
      </c>
      <c r="G140" s="5" t="s">
        <v>53</v>
      </c>
      <c r="H140" s="5">
        <v>0.1</v>
      </c>
      <c r="I140" s="13"/>
      <c r="J140" s="5"/>
      <c r="K140" s="13">
        <v>4</v>
      </c>
      <c r="L140" s="13"/>
      <c r="M140" s="13"/>
      <c r="N140" s="13">
        <v>4</v>
      </c>
      <c r="O140" s="13"/>
      <c r="P140" s="13"/>
      <c r="Q140" s="13"/>
      <c r="R140" s="15">
        <f t="shared" si="9"/>
        <v>0.654</v>
      </c>
    </row>
    <row r="141" spans="1:18">
      <c r="A141" s="5">
        <v>148</v>
      </c>
      <c r="B141" s="5" t="s">
        <v>5969</v>
      </c>
      <c r="C141" s="5" t="s">
        <v>5970</v>
      </c>
      <c r="D141" s="5" t="s">
        <v>6149</v>
      </c>
      <c r="E141" s="5" t="s">
        <v>6150</v>
      </c>
      <c r="F141" s="5" t="s">
        <v>100</v>
      </c>
      <c r="G141" s="5" t="s">
        <v>53</v>
      </c>
      <c r="H141" s="5">
        <v>0.1</v>
      </c>
      <c r="I141" s="13"/>
      <c r="J141" s="5"/>
      <c r="K141" s="13">
        <v>4</v>
      </c>
      <c r="L141" s="13"/>
      <c r="M141" s="13"/>
      <c r="N141" s="13">
        <v>4</v>
      </c>
      <c r="O141" s="13"/>
      <c r="P141" s="13"/>
      <c r="Q141" s="13"/>
      <c r="R141" s="15">
        <f t="shared" si="9"/>
        <v>0.654</v>
      </c>
    </row>
    <row r="142" spans="1:18">
      <c r="A142" s="5">
        <v>149</v>
      </c>
      <c r="B142" s="5" t="s">
        <v>5969</v>
      </c>
      <c r="C142" s="5" t="s">
        <v>5970</v>
      </c>
      <c r="D142" s="5" t="s">
        <v>6151</v>
      </c>
      <c r="E142" s="5" t="s">
        <v>6152</v>
      </c>
      <c r="F142" s="5" t="s">
        <v>100</v>
      </c>
      <c r="G142" s="5" t="s">
        <v>53</v>
      </c>
      <c r="H142" s="5">
        <v>0.1</v>
      </c>
      <c r="I142" s="13"/>
      <c r="J142" s="5"/>
      <c r="K142" s="13">
        <v>4</v>
      </c>
      <c r="L142" s="13"/>
      <c r="M142" s="13"/>
      <c r="N142" s="13">
        <v>4</v>
      </c>
      <c r="O142" s="13"/>
      <c r="P142" s="13"/>
      <c r="Q142" s="13"/>
      <c r="R142" s="15">
        <f t="shared" si="9"/>
        <v>0.654</v>
      </c>
    </row>
    <row r="143" spans="1:18">
      <c r="A143" s="5">
        <v>150</v>
      </c>
      <c r="B143" s="5" t="s">
        <v>5969</v>
      </c>
      <c r="C143" s="5" t="s">
        <v>5970</v>
      </c>
      <c r="D143" s="5" t="s">
        <v>6153</v>
      </c>
      <c r="E143" s="5" t="s">
        <v>6154</v>
      </c>
      <c r="F143" s="5" t="s">
        <v>100</v>
      </c>
      <c r="G143" s="5" t="s">
        <v>154</v>
      </c>
      <c r="H143" s="5">
        <v>0.4</v>
      </c>
      <c r="I143" s="13">
        <v>100</v>
      </c>
      <c r="J143" s="5"/>
      <c r="K143" s="13"/>
      <c r="L143" s="13"/>
      <c r="M143" s="13"/>
      <c r="N143" s="13"/>
      <c r="O143" s="13"/>
      <c r="P143" s="13"/>
      <c r="Q143" s="13"/>
      <c r="R143" s="15">
        <f t="shared" si="9"/>
        <v>1.45</v>
      </c>
    </row>
    <row r="144" spans="1:18">
      <c r="A144" s="5">
        <v>1</v>
      </c>
      <c r="B144" s="5" t="s">
        <v>5969</v>
      </c>
      <c r="C144" s="5" t="s">
        <v>6155</v>
      </c>
      <c r="D144" s="5" t="s">
        <v>6156</v>
      </c>
      <c r="E144" s="5" t="s">
        <v>6157</v>
      </c>
      <c r="F144" s="5" t="s">
        <v>100</v>
      </c>
      <c r="G144" s="5" t="s">
        <v>255</v>
      </c>
      <c r="H144" s="5">
        <v>2.7</v>
      </c>
      <c r="I144" s="13">
        <v>200</v>
      </c>
      <c r="J144" s="5"/>
      <c r="K144" s="13">
        <v>14</v>
      </c>
      <c r="L144" s="13"/>
      <c r="M144" s="13"/>
      <c r="N144" s="13"/>
      <c r="O144" s="13"/>
      <c r="P144" s="13">
        <v>2</v>
      </c>
      <c r="Q144" s="13">
        <v>2</v>
      </c>
      <c r="R144" s="15">
        <f t="shared" si="9"/>
        <v>5.699</v>
      </c>
    </row>
    <row r="145" spans="1:18">
      <c r="A145" s="5">
        <v>2</v>
      </c>
      <c r="B145" s="5" t="s">
        <v>5969</v>
      </c>
      <c r="C145" s="5" t="s">
        <v>6155</v>
      </c>
      <c r="D145" s="5" t="s">
        <v>6158</v>
      </c>
      <c r="E145" s="5" t="s">
        <v>6159</v>
      </c>
      <c r="F145" s="5" t="s">
        <v>100</v>
      </c>
      <c r="G145" s="5" t="s">
        <v>72</v>
      </c>
      <c r="H145" s="5">
        <v>1</v>
      </c>
      <c r="I145" s="13">
        <v>300</v>
      </c>
      <c r="J145" s="5"/>
      <c r="K145" s="13">
        <v>6</v>
      </c>
      <c r="L145" s="13"/>
      <c r="M145" s="13"/>
      <c r="N145" s="13"/>
      <c r="O145" s="13"/>
      <c r="P145" s="13">
        <v>2</v>
      </c>
      <c r="Q145" s="13"/>
      <c r="R145" s="15">
        <f t="shared" si="9"/>
        <v>5.561</v>
      </c>
    </row>
    <row r="146" spans="1:18">
      <c r="A146" s="5">
        <v>3</v>
      </c>
      <c r="B146" s="5" t="s">
        <v>5969</v>
      </c>
      <c r="C146" s="5" t="s">
        <v>6155</v>
      </c>
      <c r="D146" s="5" t="s">
        <v>6160</v>
      </c>
      <c r="E146" s="5" t="s">
        <v>6161</v>
      </c>
      <c r="F146" s="5" t="s">
        <v>79</v>
      </c>
      <c r="G146" s="5" t="s">
        <v>258</v>
      </c>
      <c r="H146" s="5">
        <v>0.2</v>
      </c>
      <c r="I146" s="13">
        <v>200</v>
      </c>
      <c r="J146" s="5"/>
      <c r="K146" s="13"/>
      <c r="L146" s="13"/>
      <c r="M146" s="13"/>
      <c r="N146" s="13"/>
      <c r="O146" s="13"/>
      <c r="P146" s="13"/>
      <c r="Q146" s="13"/>
      <c r="R146" s="15">
        <f t="shared" si="9"/>
        <v>2.9</v>
      </c>
    </row>
    <row r="147" spans="1:18">
      <c r="A147" s="5">
        <v>4</v>
      </c>
      <c r="B147" s="5" t="s">
        <v>5969</v>
      </c>
      <c r="C147" s="5" t="s">
        <v>6155</v>
      </c>
      <c r="D147" s="5" t="s">
        <v>6162</v>
      </c>
      <c r="E147" s="5" t="s">
        <v>3277</v>
      </c>
      <c r="F147" s="5" t="s">
        <v>83</v>
      </c>
      <c r="G147" s="5" t="s">
        <v>64</v>
      </c>
      <c r="H147" s="5">
        <v>0.6</v>
      </c>
      <c r="I147" s="13">
        <v>600</v>
      </c>
      <c r="J147" s="5"/>
      <c r="K147" s="13"/>
      <c r="L147" s="13"/>
      <c r="M147" s="13"/>
      <c r="N147" s="13"/>
      <c r="O147" s="13"/>
      <c r="P147" s="13"/>
      <c r="Q147" s="13"/>
      <c r="R147" s="15">
        <f t="shared" si="9"/>
        <v>8.7</v>
      </c>
    </row>
    <row r="148" spans="1:18">
      <c r="A148" s="5">
        <v>5</v>
      </c>
      <c r="B148" s="5" t="s">
        <v>5969</v>
      </c>
      <c r="C148" s="5" t="s">
        <v>6155</v>
      </c>
      <c r="D148" s="5" t="s">
        <v>6163</v>
      </c>
      <c r="E148" s="5" t="s">
        <v>6164</v>
      </c>
      <c r="F148" s="5" t="s">
        <v>100</v>
      </c>
      <c r="G148" s="5" t="s">
        <v>64</v>
      </c>
      <c r="H148" s="5">
        <v>2</v>
      </c>
      <c r="I148" s="13">
        <v>200</v>
      </c>
      <c r="J148" s="5"/>
      <c r="K148" s="13">
        <v>4</v>
      </c>
      <c r="L148" s="13"/>
      <c r="M148" s="13"/>
      <c r="N148" s="13"/>
      <c r="O148" s="13"/>
      <c r="P148" s="13"/>
      <c r="Q148" s="13"/>
      <c r="R148" s="15">
        <f t="shared" si="9"/>
        <v>3.494</v>
      </c>
    </row>
    <row r="149" spans="1:18">
      <c r="A149" s="5">
        <v>6</v>
      </c>
      <c r="B149" s="5" t="s">
        <v>5969</v>
      </c>
      <c r="C149" s="5" t="s">
        <v>6155</v>
      </c>
      <c r="D149" s="5" t="s">
        <v>6165</v>
      </c>
      <c r="E149" s="5" t="s">
        <v>6166</v>
      </c>
      <c r="F149" s="5" t="s">
        <v>100</v>
      </c>
      <c r="G149" s="5" t="s">
        <v>72</v>
      </c>
      <c r="H149" s="5">
        <v>1</v>
      </c>
      <c r="I149" s="13">
        <v>500</v>
      </c>
      <c r="J149" s="5"/>
      <c r="K149" s="13">
        <v>4</v>
      </c>
      <c r="L149" s="13"/>
      <c r="M149" s="13"/>
      <c r="N149" s="13"/>
      <c r="O149" s="13"/>
      <c r="P149" s="13"/>
      <c r="Q149" s="13"/>
      <c r="R149" s="15">
        <f t="shared" si="9"/>
        <v>7.844</v>
      </c>
    </row>
    <row r="150" spans="1:18">
      <c r="A150" s="5">
        <v>7</v>
      </c>
      <c r="B150" s="5" t="s">
        <v>5969</v>
      </c>
      <c r="C150" s="5" t="s">
        <v>6155</v>
      </c>
      <c r="D150" s="5" t="s">
        <v>6167</v>
      </c>
      <c r="E150" s="5" t="s">
        <v>6168</v>
      </c>
      <c r="F150" s="5" t="s">
        <v>100</v>
      </c>
      <c r="G150" s="5" t="s">
        <v>112</v>
      </c>
      <c r="H150" s="5">
        <v>0.6</v>
      </c>
      <c r="I150" s="13">
        <v>450</v>
      </c>
      <c r="J150" s="5"/>
      <c r="K150" s="13">
        <v>6</v>
      </c>
      <c r="L150" s="13"/>
      <c r="M150" s="13"/>
      <c r="N150" s="13"/>
      <c r="O150" s="13"/>
      <c r="P150" s="13">
        <v>3</v>
      </c>
      <c r="Q150" s="13"/>
      <c r="R150" s="15">
        <f t="shared" si="9"/>
        <v>7.896</v>
      </c>
    </row>
    <row r="151" spans="1:18">
      <c r="A151" s="5">
        <v>8</v>
      </c>
      <c r="B151" s="5" t="s">
        <v>5969</v>
      </c>
      <c r="C151" s="5" t="s">
        <v>6155</v>
      </c>
      <c r="D151" s="5" t="s">
        <v>6169</v>
      </c>
      <c r="E151" s="5" t="s">
        <v>6150</v>
      </c>
      <c r="F151" s="5" t="s">
        <v>100</v>
      </c>
      <c r="G151" s="5" t="s">
        <v>112</v>
      </c>
      <c r="H151" s="5">
        <v>0.6</v>
      </c>
      <c r="I151" s="13">
        <v>550</v>
      </c>
      <c r="J151" s="5"/>
      <c r="K151" s="13">
        <v>2</v>
      </c>
      <c r="L151" s="13"/>
      <c r="M151" s="13"/>
      <c r="N151" s="13"/>
      <c r="O151" s="13"/>
      <c r="P151" s="13"/>
      <c r="Q151" s="13"/>
      <c r="R151" s="15">
        <f t="shared" si="9"/>
        <v>8.272</v>
      </c>
    </row>
    <row r="152" spans="1:18">
      <c r="A152" s="5">
        <v>9</v>
      </c>
      <c r="B152" s="5" t="s">
        <v>5969</v>
      </c>
      <c r="C152" s="5" t="s">
        <v>6155</v>
      </c>
      <c r="D152" s="5" t="s">
        <v>6170</v>
      </c>
      <c r="E152" s="5" t="s">
        <v>6171</v>
      </c>
      <c r="F152" s="5" t="s">
        <v>100</v>
      </c>
      <c r="G152" s="5" t="s">
        <v>207</v>
      </c>
      <c r="H152" s="5">
        <v>1.7</v>
      </c>
      <c r="I152" s="13">
        <v>400</v>
      </c>
      <c r="J152" s="5"/>
      <c r="K152" s="16">
        <v>4</v>
      </c>
      <c r="L152" s="17"/>
      <c r="M152" s="16"/>
      <c r="N152" s="16"/>
      <c r="O152" s="16"/>
      <c r="P152" s="16">
        <v>1</v>
      </c>
      <c r="Q152" s="17"/>
      <c r="R152" s="15">
        <f t="shared" si="9"/>
        <v>6.554</v>
      </c>
    </row>
    <row r="153" spans="1:18">
      <c r="A153" s="5">
        <v>10</v>
      </c>
      <c r="B153" s="5" t="s">
        <v>5969</v>
      </c>
      <c r="C153" s="5" t="s">
        <v>6155</v>
      </c>
      <c r="D153" s="5" t="s">
        <v>6172</v>
      </c>
      <c r="E153" s="5" t="s">
        <v>6173</v>
      </c>
      <c r="F153" s="5" t="s">
        <v>100</v>
      </c>
      <c r="G153" s="5" t="s">
        <v>82</v>
      </c>
      <c r="H153" s="5">
        <v>0.5</v>
      </c>
      <c r="I153" s="13">
        <v>500</v>
      </c>
      <c r="J153" s="5"/>
      <c r="K153" s="13"/>
      <c r="L153" s="13"/>
      <c r="M153" s="13"/>
      <c r="N153" s="13"/>
      <c r="O153" s="13"/>
      <c r="P153" s="13"/>
      <c r="Q153" s="13"/>
      <c r="R153" s="15">
        <f t="shared" si="9"/>
        <v>7.25</v>
      </c>
    </row>
    <row r="154" spans="1:18">
      <c r="A154" s="5">
        <v>11</v>
      </c>
      <c r="B154" s="5" t="s">
        <v>5969</v>
      </c>
      <c r="C154" s="5" t="s">
        <v>6155</v>
      </c>
      <c r="D154" s="5" t="s">
        <v>6174</v>
      </c>
      <c r="E154" s="5" t="s">
        <v>6175</v>
      </c>
      <c r="F154" s="5" t="s">
        <v>75</v>
      </c>
      <c r="G154" s="5" t="s">
        <v>207</v>
      </c>
      <c r="H154" s="5">
        <v>1.5</v>
      </c>
      <c r="I154" s="13">
        <v>100</v>
      </c>
      <c r="J154" s="5"/>
      <c r="K154" s="13">
        <v>6</v>
      </c>
      <c r="L154" s="13"/>
      <c r="M154" s="13"/>
      <c r="N154" s="13"/>
      <c r="O154" s="13"/>
      <c r="P154" s="13">
        <v>1</v>
      </c>
      <c r="Q154" s="13"/>
      <c r="R154" s="15">
        <f t="shared" si="9"/>
        <v>2.501</v>
      </c>
    </row>
    <row r="155" spans="1:18">
      <c r="A155" s="5">
        <v>12</v>
      </c>
      <c r="B155" s="5" t="s">
        <v>5969</v>
      </c>
      <c r="C155" s="5" t="s">
        <v>6155</v>
      </c>
      <c r="D155" s="5" t="s">
        <v>6176</v>
      </c>
      <c r="E155" s="5" t="s">
        <v>6177</v>
      </c>
      <c r="F155" s="5" t="s">
        <v>100</v>
      </c>
      <c r="G155" s="5" t="s">
        <v>72</v>
      </c>
      <c r="H155" s="5">
        <v>1</v>
      </c>
      <c r="I155" s="13">
        <v>200</v>
      </c>
      <c r="J155" s="5"/>
      <c r="K155" s="13">
        <v>6</v>
      </c>
      <c r="L155" s="13"/>
      <c r="M155" s="13"/>
      <c r="N155" s="13"/>
      <c r="O155" s="13"/>
      <c r="P155" s="13">
        <v>5</v>
      </c>
      <c r="Q155" s="13"/>
      <c r="R155" s="15">
        <f t="shared" si="9"/>
        <v>4.591</v>
      </c>
    </row>
    <row r="156" spans="1:18">
      <c r="A156" s="5">
        <v>13</v>
      </c>
      <c r="B156" s="5" t="s">
        <v>5969</v>
      </c>
      <c r="C156" s="5" t="s">
        <v>6155</v>
      </c>
      <c r="D156" s="5" t="s">
        <v>6178</v>
      </c>
      <c r="E156" s="5" t="s">
        <v>6179</v>
      </c>
      <c r="F156" s="5" t="s">
        <v>100</v>
      </c>
      <c r="G156" s="5" t="s">
        <v>124</v>
      </c>
      <c r="H156" s="5">
        <v>3</v>
      </c>
      <c r="I156" s="13">
        <v>100</v>
      </c>
      <c r="J156" s="18"/>
      <c r="K156" s="18"/>
      <c r="L156" s="18">
        <v>3000</v>
      </c>
      <c r="M156" s="18"/>
      <c r="N156" s="18"/>
      <c r="O156" s="18"/>
      <c r="P156" s="18"/>
      <c r="Q156" s="18"/>
      <c r="R156" s="15">
        <f t="shared" si="9"/>
        <v>3.25</v>
      </c>
    </row>
    <row r="157" spans="1:18">
      <c r="A157" s="5">
        <v>18</v>
      </c>
      <c r="B157" s="5" t="s">
        <v>5969</v>
      </c>
      <c r="C157" s="5" t="s">
        <v>6155</v>
      </c>
      <c r="D157" s="5" t="s">
        <v>6180</v>
      </c>
      <c r="E157" s="5" t="s">
        <v>6181</v>
      </c>
      <c r="F157" s="5" t="s">
        <v>1329</v>
      </c>
      <c r="G157" s="5" t="s">
        <v>786</v>
      </c>
      <c r="H157" s="5">
        <v>1.1</v>
      </c>
      <c r="I157" s="13">
        <v>170</v>
      </c>
      <c r="J157" s="5"/>
      <c r="K157" s="13">
        <v>3</v>
      </c>
      <c r="L157" s="13">
        <v>1050</v>
      </c>
      <c r="M157" s="13">
        <v>5</v>
      </c>
      <c r="N157" s="13"/>
      <c r="O157" s="13"/>
      <c r="P157" s="13">
        <v>2</v>
      </c>
      <c r="Q157" s="13"/>
      <c r="R157" s="15">
        <f t="shared" si="9"/>
        <v>4.5855</v>
      </c>
    </row>
    <row r="158" spans="1:18">
      <c r="A158" s="5">
        <v>47</v>
      </c>
      <c r="B158" s="5" t="s">
        <v>5969</v>
      </c>
      <c r="C158" s="5" t="s">
        <v>6155</v>
      </c>
      <c r="D158" s="5" t="s">
        <v>6182</v>
      </c>
      <c r="E158" s="5" t="s">
        <v>6183</v>
      </c>
      <c r="F158" s="5" t="s">
        <v>75</v>
      </c>
      <c r="G158" s="5" t="s">
        <v>54</v>
      </c>
      <c r="H158" s="5">
        <v>1.7</v>
      </c>
      <c r="I158" s="5">
        <v>1250</v>
      </c>
      <c r="J158" s="5"/>
      <c r="K158" s="5">
        <v>3</v>
      </c>
      <c r="L158" s="5"/>
      <c r="M158" s="5"/>
      <c r="N158" s="5"/>
      <c r="O158" s="5"/>
      <c r="P158" s="5">
        <v>1</v>
      </c>
      <c r="Q158" s="5"/>
      <c r="R158" s="15">
        <f t="shared" si="9"/>
        <v>18.7305</v>
      </c>
    </row>
    <row r="159" spans="1:18">
      <c r="A159" s="5">
        <v>1</v>
      </c>
      <c r="B159" s="5" t="s">
        <v>5969</v>
      </c>
      <c r="C159" s="5" t="s">
        <v>6184</v>
      </c>
      <c r="D159" s="5" t="s">
        <v>6185</v>
      </c>
      <c r="E159" s="13" t="s">
        <v>6186</v>
      </c>
      <c r="F159" s="5" t="s">
        <v>106</v>
      </c>
      <c r="G159" s="5" t="s">
        <v>618</v>
      </c>
      <c r="H159" s="5">
        <v>0.9</v>
      </c>
      <c r="I159" s="13">
        <v>900</v>
      </c>
      <c r="J159" s="5"/>
      <c r="K159" s="13">
        <v>5</v>
      </c>
      <c r="L159" s="13"/>
      <c r="M159" s="13"/>
      <c r="N159" s="13"/>
      <c r="O159" s="13"/>
      <c r="P159" s="13"/>
      <c r="Q159" s="13"/>
      <c r="R159" s="15">
        <f t="shared" si="9"/>
        <v>13.7925</v>
      </c>
    </row>
    <row r="160" spans="1:18">
      <c r="A160" s="5">
        <v>2</v>
      </c>
      <c r="B160" s="5" t="s">
        <v>5969</v>
      </c>
      <c r="C160" s="5" t="s">
        <v>6184</v>
      </c>
      <c r="D160" s="5" t="s">
        <v>6187</v>
      </c>
      <c r="E160" s="5" t="s">
        <v>6188</v>
      </c>
      <c r="F160" s="5" t="s">
        <v>75</v>
      </c>
      <c r="G160" s="5" t="s">
        <v>154</v>
      </c>
      <c r="H160" s="5">
        <v>0.2</v>
      </c>
      <c r="I160" s="13">
        <v>120</v>
      </c>
      <c r="J160" s="5"/>
      <c r="K160" s="13">
        <v>1</v>
      </c>
      <c r="L160" s="13"/>
      <c r="M160" s="13"/>
      <c r="N160" s="13"/>
      <c r="O160" s="13"/>
      <c r="P160" s="13"/>
      <c r="Q160" s="13"/>
      <c r="R160" s="15">
        <f t="shared" si="9"/>
        <v>1.8885</v>
      </c>
    </row>
    <row r="161" spans="1:18">
      <c r="A161" s="5">
        <v>3</v>
      </c>
      <c r="B161" s="5" t="s">
        <v>5969</v>
      </c>
      <c r="C161" s="5" t="s">
        <v>6184</v>
      </c>
      <c r="D161" s="5" t="s">
        <v>6189</v>
      </c>
      <c r="E161" s="5" t="s">
        <v>6190</v>
      </c>
      <c r="F161" s="5" t="s">
        <v>82</v>
      </c>
      <c r="G161" s="5" t="s">
        <v>192</v>
      </c>
      <c r="H161" s="5">
        <v>0.3</v>
      </c>
      <c r="I161" s="13">
        <v>260</v>
      </c>
      <c r="J161" s="5"/>
      <c r="K161" s="13">
        <v>3</v>
      </c>
      <c r="L161" s="13"/>
      <c r="M161" s="13"/>
      <c r="N161" s="13"/>
      <c r="O161" s="13"/>
      <c r="P161" s="13"/>
      <c r="Q161" s="13"/>
      <c r="R161" s="15">
        <f t="shared" si="9"/>
        <v>4.2155</v>
      </c>
    </row>
    <row r="162" spans="1:18">
      <c r="A162" s="5">
        <v>4</v>
      </c>
      <c r="B162" s="5" t="s">
        <v>5969</v>
      </c>
      <c r="C162" s="5" t="s">
        <v>6184</v>
      </c>
      <c r="D162" s="5" t="s">
        <v>6189</v>
      </c>
      <c r="E162" s="5" t="s">
        <v>6190</v>
      </c>
      <c r="F162" s="5" t="s">
        <v>124</v>
      </c>
      <c r="G162" s="5" t="s">
        <v>1340</v>
      </c>
      <c r="H162" s="5">
        <v>0.1</v>
      </c>
      <c r="I162" s="13">
        <v>70</v>
      </c>
      <c r="J162" s="5"/>
      <c r="K162" s="13"/>
      <c r="L162" s="13"/>
      <c r="M162" s="13"/>
      <c r="N162" s="13"/>
      <c r="O162" s="13"/>
      <c r="P162" s="13"/>
      <c r="Q162" s="13"/>
      <c r="R162" s="15">
        <f t="shared" si="9"/>
        <v>1.015</v>
      </c>
    </row>
    <row r="163" spans="1:18">
      <c r="A163" s="5">
        <v>5</v>
      </c>
      <c r="B163" s="5" t="s">
        <v>5969</v>
      </c>
      <c r="C163" s="5" t="s">
        <v>6184</v>
      </c>
      <c r="D163" s="5" t="s">
        <v>6191</v>
      </c>
      <c r="E163" s="5" t="s">
        <v>2159</v>
      </c>
      <c r="F163" s="5" t="s">
        <v>133</v>
      </c>
      <c r="G163" s="5" t="s">
        <v>128</v>
      </c>
      <c r="H163" s="5">
        <v>0.2</v>
      </c>
      <c r="I163" s="13">
        <v>130</v>
      </c>
      <c r="J163" s="5"/>
      <c r="K163" s="13">
        <v>5</v>
      </c>
      <c r="L163" s="13"/>
      <c r="M163" s="13"/>
      <c r="N163" s="13"/>
      <c r="O163" s="13"/>
      <c r="P163" s="13"/>
      <c r="Q163" s="13"/>
      <c r="R163" s="15">
        <f t="shared" si="9"/>
        <v>2.6275</v>
      </c>
    </row>
    <row r="164" spans="1:18">
      <c r="A164" s="5">
        <v>6</v>
      </c>
      <c r="B164" s="5" t="s">
        <v>5969</v>
      </c>
      <c r="C164" s="5" t="s">
        <v>6184</v>
      </c>
      <c r="D164" s="5" t="s">
        <v>6191</v>
      </c>
      <c r="E164" s="5" t="s">
        <v>2159</v>
      </c>
      <c r="F164" s="5" t="s">
        <v>635</v>
      </c>
      <c r="G164" s="5" t="s">
        <v>49</v>
      </c>
      <c r="H164" s="5">
        <v>0.1</v>
      </c>
      <c r="I164" s="13">
        <v>100</v>
      </c>
      <c r="J164" s="5"/>
      <c r="K164" s="13"/>
      <c r="L164" s="13"/>
      <c r="M164" s="13"/>
      <c r="N164" s="13"/>
      <c r="O164" s="13"/>
      <c r="P164" s="13"/>
      <c r="Q164" s="13"/>
      <c r="R164" s="15">
        <f t="shared" si="9"/>
        <v>1.45</v>
      </c>
    </row>
    <row r="165" spans="1:18">
      <c r="A165" s="5">
        <v>7</v>
      </c>
      <c r="B165" s="5" t="s">
        <v>5969</v>
      </c>
      <c r="C165" s="5" t="s">
        <v>6184</v>
      </c>
      <c r="D165" s="5" t="s">
        <v>6192</v>
      </c>
      <c r="E165" s="5" t="s">
        <v>6193</v>
      </c>
      <c r="F165" s="5" t="s">
        <v>60</v>
      </c>
      <c r="G165" s="5" t="s">
        <v>82</v>
      </c>
      <c r="H165" s="5">
        <v>0.2</v>
      </c>
      <c r="I165" s="13">
        <v>200</v>
      </c>
      <c r="J165" s="5"/>
      <c r="K165" s="13">
        <v>3</v>
      </c>
      <c r="L165" s="13"/>
      <c r="M165" s="13"/>
      <c r="N165" s="13"/>
      <c r="O165" s="13"/>
      <c r="P165" s="13"/>
      <c r="Q165" s="13"/>
      <c r="R165" s="15">
        <f t="shared" si="9"/>
        <v>3.3455</v>
      </c>
    </row>
    <row r="166" spans="1:18">
      <c r="A166" s="5">
        <v>8</v>
      </c>
      <c r="B166" s="5" t="s">
        <v>5969</v>
      </c>
      <c r="C166" s="5" t="s">
        <v>6184</v>
      </c>
      <c r="D166" s="5" t="s">
        <v>6194</v>
      </c>
      <c r="E166" s="5" t="s">
        <v>6195</v>
      </c>
      <c r="F166" s="5" t="s">
        <v>128</v>
      </c>
      <c r="G166" s="5" t="s">
        <v>54</v>
      </c>
      <c r="H166" s="5">
        <v>0.1</v>
      </c>
      <c r="I166" s="13">
        <v>40</v>
      </c>
      <c r="J166" s="5"/>
      <c r="K166" s="13">
        <v>3</v>
      </c>
      <c r="L166" s="13"/>
      <c r="M166" s="13"/>
      <c r="N166" s="13"/>
      <c r="O166" s="13"/>
      <c r="P166" s="13"/>
      <c r="Q166" s="13"/>
      <c r="R166" s="15">
        <f t="shared" si="9"/>
        <v>1.0255</v>
      </c>
    </row>
    <row r="167" spans="1:18">
      <c r="A167" s="5">
        <v>9</v>
      </c>
      <c r="B167" s="5" t="s">
        <v>5969</v>
      </c>
      <c r="C167" s="5" t="s">
        <v>6184</v>
      </c>
      <c r="D167" s="5" t="s">
        <v>6194</v>
      </c>
      <c r="E167" s="5" t="s">
        <v>6195</v>
      </c>
      <c r="F167" s="5" t="s">
        <v>106</v>
      </c>
      <c r="G167" s="5" t="s">
        <v>133</v>
      </c>
      <c r="H167" s="5">
        <v>0.1</v>
      </c>
      <c r="I167" s="13">
        <v>40</v>
      </c>
      <c r="J167" s="5"/>
      <c r="K167" s="13"/>
      <c r="L167" s="13"/>
      <c r="M167" s="13"/>
      <c r="N167" s="13"/>
      <c r="O167" s="13"/>
      <c r="P167" s="13"/>
      <c r="Q167" s="13"/>
      <c r="R167" s="15">
        <f t="shared" ref="R167:R198" si="10">J167*0.4461+K167*0.1485+L167*0.15*0.004+I167*0.0145+M167*0.145+N167*0.015+O167*0.01+P167*0.16+Q167*0.2</f>
        <v>0.58</v>
      </c>
    </row>
    <row r="168" spans="1:18">
      <c r="A168" s="5">
        <v>10</v>
      </c>
      <c r="B168" s="5" t="s">
        <v>5969</v>
      </c>
      <c r="C168" s="5" t="s">
        <v>6184</v>
      </c>
      <c r="D168" s="5" t="s">
        <v>6196</v>
      </c>
      <c r="E168" s="5" t="s">
        <v>6197</v>
      </c>
      <c r="F168" s="5" t="s">
        <v>128</v>
      </c>
      <c r="G168" s="5" t="s">
        <v>187</v>
      </c>
      <c r="H168" s="5">
        <v>0.7</v>
      </c>
      <c r="I168" s="13">
        <v>660</v>
      </c>
      <c r="J168" s="5"/>
      <c r="K168" s="13">
        <v>3</v>
      </c>
      <c r="L168" s="13"/>
      <c r="M168" s="13"/>
      <c r="N168" s="13"/>
      <c r="O168" s="13"/>
      <c r="P168" s="13"/>
      <c r="Q168" s="13"/>
      <c r="R168" s="15">
        <f t="shared" si="10"/>
        <v>10.0155</v>
      </c>
    </row>
    <row r="169" spans="1:18">
      <c r="A169" s="5">
        <v>11</v>
      </c>
      <c r="B169" s="5" t="s">
        <v>5969</v>
      </c>
      <c r="C169" s="5" t="s">
        <v>6184</v>
      </c>
      <c r="D169" s="5" t="s">
        <v>6198</v>
      </c>
      <c r="E169" s="5" t="s">
        <v>6199</v>
      </c>
      <c r="F169" s="5" t="s">
        <v>106</v>
      </c>
      <c r="G169" s="5" t="s">
        <v>128</v>
      </c>
      <c r="H169" s="5">
        <v>0.3</v>
      </c>
      <c r="I169" s="13">
        <v>240</v>
      </c>
      <c r="J169" s="5"/>
      <c r="K169" s="13">
        <v>1</v>
      </c>
      <c r="L169" s="13"/>
      <c r="M169" s="13"/>
      <c r="N169" s="13"/>
      <c r="O169" s="13"/>
      <c r="P169" s="13"/>
      <c r="Q169" s="13"/>
      <c r="R169" s="15">
        <f t="shared" si="10"/>
        <v>3.6285</v>
      </c>
    </row>
    <row r="170" spans="1:18">
      <c r="A170" s="5">
        <v>12</v>
      </c>
      <c r="B170" s="5" t="s">
        <v>5969</v>
      </c>
      <c r="C170" s="5" t="s">
        <v>6184</v>
      </c>
      <c r="D170" s="5" t="s">
        <v>6200</v>
      </c>
      <c r="E170" s="5" t="s">
        <v>3131</v>
      </c>
      <c r="F170" s="5" t="s">
        <v>133</v>
      </c>
      <c r="G170" s="5" t="s">
        <v>49</v>
      </c>
      <c r="H170" s="5">
        <v>0.6</v>
      </c>
      <c r="I170" s="13">
        <v>560</v>
      </c>
      <c r="J170" s="5"/>
      <c r="K170" s="13">
        <v>5</v>
      </c>
      <c r="L170" s="13"/>
      <c r="M170" s="13"/>
      <c r="N170" s="13"/>
      <c r="O170" s="13"/>
      <c r="P170" s="13"/>
      <c r="Q170" s="13"/>
      <c r="R170" s="15">
        <f t="shared" si="10"/>
        <v>8.8625</v>
      </c>
    </row>
    <row r="171" spans="1:18">
      <c r="A171" s="5">
        <v>13</v>
      </c>
      <c r="B171" s="5" t="s">
        <v>5969</v>
      </c>
      <c r="C171" s="5" t="s">
        <v>6184</v>
      </c>
      <c r="D171" s="5" t="s">
        <v>6201</v>
      </c>
      <c r="E171" s="5" t="s">
        <v>6202</v>
      </c>
      <c r="F171" s="5" t="s">
        <v>163</v>
      </c>
      <c r="G171" s="5" t="s">
        <v>57</v>
      </c>
      <c r="H171" s="5">
        <v>0.1</v>
      </c>
      <c r="I171" s="13">
        <v>100</v>
      </c>
      <c r="J171" s="5"/>
      <c r="K171" s="13">
        <v>1</v>
      </c>
      <c r="L171" s="13"/>
      <c r="M171" s="13"/>
      <c r="N171" s="13"/>
      <c r="O171" s="13"/>
      <c r="P171" s="13"/>
      <c r="Q171" s="13"/>
      <c r="R171" s="15">
        <f t="shared" si="10"/>
        <v>1.5985</v>
      </c>
    </row>
    <row r="172" spans="1:18">
      <c r="A172" s="5">
        <v>14</v>
      </c>
      <c r="B172" s="5" t="s">
        <v>5969</v>
      </c>
      <c r="C172" s="5" t="s">
        <v>6184</v>
      </c>
      <c r="D172" s="5" t="s">
        <v>6203</v>
      </c>
      <c r="E172" s="5" t="s">
        <v>6204</v>
      </c>
      <c r="F172" s="5" t="s">
        <v>1340</v>
      </c>
      <c r="G172" s="5" t="s">
        <v>278</v>
      </c>
      <c r="H172" s="5">
        <v>0.4</v>
      </c>
      <c r="I172" s="13">
        <v>310</v>
      </c>
      <c r="J172" s="5"/>
      <c r="K172" s="13">
        <v>3</v>
      </c>
      <c r="L172" s="13"/>
      <c r="M172" s="13"/>
      <c r="N172" s="13"/>
      <c r="O172" s="13"/>
      <c r="P172" s="13"/>
      <c r="Q172" s="13"/>
      <c r="R172" s="15">
        <f t="shared" si="10"/>
        <v>4.9405</v>
      </c>
    </row>
    <row r="173" spans="1:18">
      <c r="A173" s="5">
        <v>15</v>
      </c>
      <c r="B173" s="5" t="s">
        <v>5969</v>
      </c>
      <c r="C173" s="5" t="s">
        <v>6184</v>
      </c>
      <c r="D173" s="5" t="s">
        <v>6205</v>
      </c>
      <c r="E173" s="5" t="s">
        <v>6206</v>
      </c>
      <c r="F173" s="5" t="s">
        <v>75</v>
      </c>
      <c r="G173" s="5" t="s">
        <v>60</v>
      </c>
      <c r="H173" s="5">
        <v>0.1</v>
      </c>
      <c r="I173" s="13">
        <v>50</v>
      </c>
      <c r="J173" s="5"/>
      <c r="K173" s="13">
        <v>5</v>
      </c>
      <c r="L173" s="13"/>
      <c r="M173" s="13"/>
      <c r="N173" s="13"/>
      <c r="O173" s="13"/>
      <c r="P173" s="13"/>
      <c r="Q173" s="13"/>
      <c r="R173" s="15">
        <f t="shared" si="10"/>
        <v>1.4675</v>
      </c>
    </row>
    <row r="174" spans="1:18">
      <c r="A174" s="5">
        <v>16</v>
      </c>
      <c r="B174" s="5" t="s">
        <v>5969</v>
      </c>
      <c r="C174" s="5" t="s">
        <v>6184</v>
      </c>
      <c r="D174" s="5" t="s">
        <v>6205</v>
      </c>
      <c r="E174" s="5" t="s">
        <v>6206</v>
      </c>
      <c r="F174" s="5" t="s">
        <v>133</v>
      </c>
      <c r="G174" s="5" t="s">
        <v>54</v>
      </c>
      <c r="H174" s="5">
        <v>0.3</v>
      </c>
      <c r="I174" s="13">
        <v>300</v>
      </c>
      <c r="J174" s="5"/>
      <c r="K174" s="13"/>
      <c r="L174" s="13"/>
      <c r="M174" s="13"/>
      <c r="N174" s="13"/>
      <c r="O174" s="13"/>
      <c r="P174" s="13"/>
      <c r="Q174" s="13"/>
      <c r="R174" s="15">
        <f t="shared" si="10"/>
        <v>4.35</v>
      </c>
    </row>
    <row r="175" spans="1:18">
      <c r="A175" s="5">
        <v>17</v>
      </c>
      <c r="B175" s="5" t="s">
        <v>5969</v>
      </c>
      <c r="C175" s="5" t="s">
        <v>6184</v>
      </c>
      <c r="D175" s="5" t="s">
        <v>6207</v>
      </c>
      <c r="E175" s="5" t="s">
        <v>6208</v>
      </c>
      <c r="F175" s="5" t="s">
        <v>133</v>
      </c>
      <c r="G175" s="5" t="s">
        <v>128</v>
      </c>
      <c r="H175" s="5">
        <v>0.2</v>
      </c>
      <c r="I175" s="13">
        <v>130</v>
      </c>
      <c r="J175" s="5"/>
      <c r="K175" s="13">
        <v>3</v>
      </c>
      <c r="L175" s="13"/>
      <c r="M175" s="13"/>
      <c r="N175" s="13"/>
      <c r="O175" s="13"/>
      <c r="P175" s="13"/>
      <c r="Q175" s="13"/>
      <c r="R175" s="15">
        <f t="shared" si="10"/>
        <v>2.3305</v>
      </c>
    </row>
    <row r="176" spans="1:18">
      <c r="A176" s="5">
        <v>18</v>
      </c>
      <c r="B176" s="5" t="s">
        <v>5969</v>
      </c>
      <c r="C176" s="5" t="s">
        <v>6184</v>
      </c>
      <c r="D176" s="5" t="s">
        <v>6209</v>
      </c>
      <c r="E176" s="5" t="s">
        <v>6210</v>
      </c>
      <c r="F176" s="5" t="s">
        <v>128</v>
      </c>
      <c r="G176" s="5" t="s">
        <v>64</v>
      </c>
      <c r="H176" s="5">
        <v>0.2</v>
      </c>
      <c r="I176" s="13">
        <v>200</v>
      </c>
      <c r="J176" s="5"/>
      <c r="K176" s="13">
        <v>3</v>
      </c>
      <c r="L176" s="13"/>
      <c r="M176" s="13"/>
      <c r="N176" s="13"/>
      <c r="O176" s="13"/>
      <c r="P176" s="13"/>
      <c r="Q176" s="13"/>
      <c r="R176" s="15">
        <f t="shared" si="10"/>
        <v>3.3455</v>
      </c>
    </row>
    <row r="177" spans="1:18">
      <c r="A177" s="5">
        <v>19</v>
      </c>
      <c r="B177" s="5" t="s">
        <v>5969</v>
      </c>
      <c r="C177" s="5" t="s">
        <v>6184</v>
      </c>
      <c r="D177" s="5" t="s">
        <v>6211</v>
      </c>
      <c r="E177" s="5" t="s">
        <v>579</v>
      </c>
      <c r="F177" s="5" t="s">
        <v>124</v>
      </c>
      <c r="G177" s="5" t="s">
        <v>183</v>
      </c>
      <c r="H177" s="5">
        <v>0.3</v>
      </c>
      <c r="I177" s="13">
        <v>300</v>
      </c>
      <c r="J177" s="5"/>
      <c r="K177" s="13">
        <v>8</v>
      </c>
      <c r="L177" s="13"/>
      <c r="M177" s="13"/>
      <c r="N177" s="13"/>
      <c r="O177" s="13"/>
      <c r="P177" s="13"/>
      <c r="Q177" s="13"/>
      <c r="R177" s="15">
        <f t="shared" si="10"/>
        <v>5.538</v>
      </c>
    </row>
    <row r="178" spans="1:18">
      <c r="A178" s="5">
        <v>20</v>
      </c>
      <c r="B178" s="5" t="s">
        <v>5969</v>
      </c>
      <c r="C178" s="5" t="s">
        <v>6184</v>
      </c>
      <c r="D178" s="5" t="s">
        <v>6211</v>
      </c>
      <c r="E178" s="5" t="s">
        <v>579</v>
      </c>
      <c r="F178" s="5" t="s">
        <v>100</v>
      </c>
      <c r="G178" s="5" t="s">
        <v>154</v>
      </c>
      <c r="H178" s="5">
        <v>0.4</v>
      </c>
      <c r="I178" s="13">
        <v>350</v>
      </c>
      <c r="J178" s="5"/>
      <c r="K178" s="13"/>
      <c r="L178" s="13"/>
      <c r="M178" s="13"/>
      <c r="N178" s="13"/>
      <c r="O178" s="13"/>
      <c r="P178" s="13"/>
      <c r="Q178" s="13"/>
      <c r="R178" s="15">
        <f t="shared" si="10"/>
        <v>5.075</v>
      </c>
    </row>
    <row r="179" spans="1:18">
      <c r="A179" s="5">
        <v>21</v>
      </c>
      <c r="B179" s="5" t="s">
        <v>5969</v>
      </c>
      <c r="C179" s="5" t="s">
        <v>6184</v>
      </c>
      <c r="D179" s="5" t="s">
        <v>6212</v>
      </c>
      <c r="E179" s="5" t="s">
        <v>6213</v>
      </c>
      <c r="F179" s="5" t="s">
        <v>75</v>
      </c>
      <c r="G179" s="5" t="s">
        <v>154</v>
      </c>
      <c r="H179" s="5">
        <v>0.2</v>
      </c>
      <c r="I179" s="13">
        <v>200</v>
      </c>
      <c r="J179" s="5"/>
      <c r="K179" s="13">
        <v>5</v>
      </c>
      <c r="L179" s="13"/>
      <c r="M179" s="13"/>
      <c r="N179" s="13"/>
      <c r="O179" s="13"/>
      <c r="P179" s="13"/>
      <c r="Q179" s="13"/>
      <c r="R179" s="15">
        <f t="shared" si="10"/>
        <v>3.6425</v>
      </c>
    </row>
    <row r="180" spans="1:18">
      <c r="A180" s="5">
        <v>22</v>
      </c>
      <c r="B180" s="5" t="s">
        <v>5969</v>
      </c>
      <c r="C180" s="5" t="s">
        <v>6184</v>
      </c>
      <c r="D180" s="5" t="s">
        <v>6212</v>
      </c>
      <c r="E180" s="5" t="s">
        <v>6213</v>
      </c>
      <c r="F180" s="5" t="s">
        <v>83</v>
      </c>
      <c r="G180" s="5" t="s">
        <v>128</v>
      </c>
      <c r="H180" s="5">
        <v>0.4</v>
      </c>
      <c r="I180" s="13">
        <v>380</v>
      </c>
      <c r="J180" s="5"/>
      <c r="K180" s="13"/>
      <c r="L180" s="13"/>
      <c r="M180" s="13"/>
      <c r="N180" s="13"/>
      <c r="O180" s="13"/>
      <c r="P180" s="13"/>
      <c r="Q180" s="13"/>
      <c r="R180" s="15">
        <f t="shared" si="10"/>
        <v>5.51</v>
      </c>
    </row>
    <row r="181" spans="1:18">
      <c r="A181" s="5">
        <v>23</v>
      </c>
      <c r="B181" s="5" t="s">
        <v>5969</v>
      </c>
      <c r="C181" s="5" t="s">
        <v>6184</v>
      </c>
      <c r="D181" s="5" t="s">
        <v>6214</v>
      </c>
      <c r="E181" s="5" t="s">
        <v>4735</v>
      </c>
      <c r="F181" s="5" t="s">
        <v>82</v>
      </c>
      <c r="G181" s="5" t="s">
        <v>192</v>
      </c>
      <c r="H181" s="5">
        <v>0.3</v>
      </c>
      <c r="I181" s="13">
        <v>230</v>
      </c>
      <c r="J181" s="5"/>
      <c r="K181" s="13">
        <v>3</v>
      </c>
      <c r="L181" s="13"/>
      <c r="M181" s="13"/>
      <c r="N181" s="13"/>
      <c r="O181" s="13"/>
      <c r="P181" s="13"/>
      <c r="Q181" s="13"/>
      <c r="R181" s="15">
        <f t="shared" si="10"/>
        <v>3.7805</v>
      </c>
    </row>
    <row r="182" spans="1:18">
      <c r="A182" s="5">
        <v>24</v>
      </c>
      <c r="B182" s="5" t="s">
        <v>5969</v>
      </c>
      <c r="C182" s="5" t="s">
        <v>6184</v>
      </c>
      <c r="D182" s="5" t="s">
        <v>6215</v>
      </c>
      <c r="E182" s="5" t="s">
        <v>6216</v>
      </c>
      <c r="F182" s="5" t="s">
        <v>133</v>
      </c>
      <c r="G182" s="5" t="s">
        <v>54</v>
      </c>
      <c r="H182" s="5">
        <v>0.3</v>
      </c>
      <c r="I182" s="13">
        <v>300</v>
      </c>
      <c r="J182" s="5"/>
      <c r="K182" s="13">
        <v>3</v>
      </c>
      <c r="L182" s="13"/>
      <c r="M182" s="13"/>
      <c r="N182" s="13"/>
      <c r="O182" s="13"/>
      <c r="P182" s="13"/>
      <c r="Q182" s="13"/>
      <c r="R182" s="15">
        <f t="shared" si="10"/>
        <v>4.7955</v>
      </c>
    </row>
    <row r="183" spans="1:18">
      <c r="A183" s="5">
        <v>25</v>
      </c>
      <c r="B183" s="5" t="s">
        <v>5969</v>
      </c>
      <c r="C183" s="5" t="s">
        <v>6184</v>
      </c>
      <c r="D183" s="5" t="s">
        <v>6217</v>
      </c>
      <c r="E183" s="5" t="s">
        <v>6218</v>
      </c>
      <c r="F183" s="5" t="s">
        <v>112</v>
      </c>
      <c r="G183" s="5" t="s">
        <v>192</v>
      </c>
      <c r="H183" s="5">
        <v>0.2</v>
      </c>
      <c r="I183" s="13">
        <v>150</v>
      </c>
      <c r="J183" s="5"/>
      <c r="K183" s="13">
        <v>3</v>
      </c>
      <c r="L183" s="13"/>
      <c r="M183" s="13"/>
      <c r="N183" s="13"/>
      <c r="O183" s="13"/>
      <c r="P183" s="13"/>
      <c r="Q183" s="13"/>
      <c r="R183" s="15">
        <f t="shared" si="10"/>
        <v>2.6205</v>
      </c>
    </row>
    <row r="184" spans="1:18">
      <c r="A184" s="5">
        <v>26</v>
      </c>
      <c r="B184" s="5" t="s">
        <v>5969</v>
      </c>
      <c r="C184" s="5" t="s">
        <v>6184</v>
      </c>
      <c r="D184" s="5" t="s">
        <v>6219</v>
      </c>
      <c r="E184" s="5" t="s">
        <v>6220</v>
      </c>
      <c r="F184" s="5" t="s">
        <v>192</v>
      </c>
      <c r="G184" s="5" t="s">
        <v>258</v>
      </c>
      <c r="H184" s="5">
        <v>0.3</v>
      </c>
      <c r="I184" s="13">
        <v>300</v>
      </c>
      <c r="J184" s="5"/>
      <c r="K184" s="13">
        <v>3</v>
      </c>
      <c r="L184" s="13"/>
      <c r="M184" s="13"/>
      <c r="N184" s="13"/>
      <c r="O184" s="13"/>
      <c r="P184" s="13"/>
      <c r="Q184" s="13"/>
      <c r="R184" s="15">
        <f t="shared" si="10"/>
        <v>4.7955</v>
      </c>
    </row>
    <row r="185" spans="1:18">
      <c r="A185" s="5">
        <v>27</v>
      </c>
      <c r="B185" s="5" t="s">
        <v>5969</v>
      </c>
      <c r="C185" s="5" t="s">
        <v>6184</v>
      </c>
      <c r="D185" s="5" t="s">
        <v>6221</v>
      </c>
      <c r="E185" s="5" t="s">
        <v>6222</v>
      </c>
      <c r="F185" s="5" t="s">
        <v>72</v>
      </c>
      <c r="G185" s="5" t="s">
        <v>57</v>
      </c>
      <c r="H185" s="5">
        <v>0.3</v>
      </c>
      <c r="I185" s="13">
        <v>600</v>
      </c>
      <c r="J185" s="5"/>
      <c r="K185" s="13">
        <v>4</v>
      </c>
      <c r="L185" s="13"/>
      <c r="M185" s="13"/>
      <c r="N185" s="13"/>
      <c r="O185" s="13"/>
      <c r="P185" s="13"/>
      <c r="Q185" s="13"/>
      <c r="R185" s="15">
        <f t="shared" si="10"/>
        <v>9.294</v>
      </c>
    </row>
    <row r="186" spans="1:18">
      <c r="A186" s="5">
        <v>28</v>
      </c>
      <c r="B186" s="5" t="s">
        <v>5969</v>
      </c>
      <c r="C186" s="5" t="s">
        <v>6184</v>
      </c>
      <c r="D186" s="5" t="s">
        <v>6223</v>
      </c>
      <c r="E186" s="5" t="s">
        <v>6224</v>
      </c>
      <c r="F186" s="5" t="s">
        <v>124</v>
      </c>
      <c r="G186" s="5" t="s">
        <v>346</v>
      </c>
      <c r="H186" s="5">
        <v>0.2</v>
      </c>
      <c r="I186" s="13">
        <v>150</v>
      </c>
      <c r="J186" s="5"/>
      <c r="K186" s="13">
        <v>12</v>
      </c>
      <c r="L186" s="13"/>
      <c r="M186" s="13"/>
      <c r="N186" s="13"/>
      <c r="O186" s="13"/>
      <c r="P186" s="13"/>
      <c r="Q186" s="13"/>
      <c r="R186" s="15">
        <f t="shared" si="10"/>
        <v>3.957</v>
      </c>
    </row>
    <row r="187" spans="1:18">
      <c r="A187" s="5">
        <v>29</v>
      </c>
      <c r="B187" s="5" t="s">
        <v>5969</v>
      </c>
      <c r="C187" s="5" t="s">
        <v>6184</v>
      </c>
      <c r="D187" s="5" t="s">
        <v>6225</v>
      </c>
      <c r="E187" s="5" t="s">
        <v>6226</v>
      </c>
      <c r="F187" s="5" t="s">
        <v>192</v>
      </c>
      <c r="G187" s="5" t="s">
        <v>79</v>
      </c>
      <c r="H187" s="5">
        <v>0.1</v>
      </c>
      <c r="I187" s="13">
        <v>70</v>
      </c>
      <c r="J187" s="5"/>
      <c r="K187" s="13">
        <v>6</v>
      </c>
      <c r="L187" s="13"/>
      <c r="M187" s="13"/>
      <c r="N187" s="13"/>
      <c r="O187" s="13"/>
      <c r="P187" s="13"/>
      <c r="Q187" s="13"/>
      <c r="R187" s="15">
        <f t="shared" si="10"/>
        <v>1.906</v>
      </c>
    </row>
    <row r="188" spans="1:18">
      <c r="A188" s="5">
        <v>30</v>
      </c>
      <c r="B188" s="5" t="s">
        <v>5969</v>
      </c>
      <c r="C188" s="5" t="s">
        <v>6184</v>
      </c>
      <c r="D188" s="5" t="s">
        <v>6227</v>
      </c>
      <c r="E188" s="5" t="s">
        <v>6228</v>
      </c>
      <c r="F188" s="5" t="s">
        <v>258</v>
      </c>
      <c r="G188" s="5" t="s">
        <v>173</v>
      </c>
      <c r="H188" s="5">
        <v>2.8</v>
      </c>
      <c r="I188" s="13">
        <v>4000</v>
      </c>
      <c r="J188" s="5"/>
      <c r="K188" s="13">
        <v>6</v>
      </c>
      <c r="L188" s="13"/>
      <c r="M188" s="13"/>
      <c r="N188" s="13"/>
      <c r="O188" s="13"/>
      <c r="P188" s="13"/>
      <c r="Q188" s="13"/>
      <c r="R188" s="15">
        <f t="shared" si="10"/>
        <v>58.891</v>
      </c>
    </row>
    <row r="189" spans="1:18">
      <c r="A189" s="5">
        <v>31</v>
      </c>
      <c r="B189" s="5" t="s">
        <v>5969</v>
      </c>
      <c r="C189" s="5" t="s">
        <v>6184</v>
      </c>
      <c r="D189" s="5" t="s">
        <v>6229</v>
      </c>
      <c r="E189" s="5" t="s">
        <v>6230</v>
      </c>
      <c r="F189" s="5" t="s">
        <v>211</v>
      </c>
      <c r="G189" s="5" t="s">
        <v>177</v>
      </c>
      <c r="H189" s="5">
        <v>0.2</v>
      </c>
      <c r="I189" s="13">
        <v>150</v>
      </c>
      <c r="J189" s="5"/>
      <c r="K189" s="13">
        <v>6</v>
      </c>
      <c r="L189" s="13"/>
      <c r="M189" s="13"/>
      <c r="N189" s="13"/>
      <c r="O189" s="13"/>
      <c r="P189" s="13"/>
      <c r="Q189" s="13"/>
      <c r="R189" s="15">
        <f t="shared" si="10"/>
        <v>3.066</v>
      </c>
    </row>
    <row r="190" spans="1:18">
      <c r="A190" s="5">
        <v>32</v>
      </c>
      <c r="B190" s="5" t="s">
        <v>5969</v>
      </c>
      <c r="C190" s="5" t="s">
        <v>6184</v>
      </c>
      <c r="D190" s="5" t="s">
        <v>6231</v>
      </c>
      <c r="E190" s="5" t="s">
        <v>5448</v>
      </c>
      <c r="F190" s="5" t="s">
        <v>64</v>
      </c>
      <c r="G190" s="5" t="s">
        <v>635</v>
      </c>
      <c r="H190" s="5">
        <v>0.1</v>
      </c>
      <c r="I190" s="13">
        <v>80</v>
      </c>
      <c r="J190" s="5"/>
      <c r="K190" s="13">
        <v>6</v>
      </c>
      <c r="L190" s="13"/>
      <c r="M190" s="13"/>
      <c r="N190" s="13"/>
      <c r="O190" s="13"/>
      <c r="P190" s="13"/>
      <c r="Q190" s="13"/>
      <c r="R190" s="15">
        <f t="shared" si="10"/>
        <v>2.051</v>
      </c>
    </row>
    <row r="191" spans="1:18">
      <c r="A191" s="5">
        <v>33</v>
      </c>
      <c r="B191" s="5" t="s">
        <v>5969</v>
      </c>
      <c r="C191" s="5" t="s">
        <v>6184</v>
      </c>
      <c r="D191" s="5" t="s">
        <v>6232</v>
      </c>
      <c r="E191" s="5" t="s">
        <v>6233</v>
      </c>
      <c r="F191" s="5" t="s">
        <v>192</v>
      </c>
      <c r="G191" s="5" t="s">
        <v>72</v>
      </c>
      <c r="H191" s="5">
        <v>0.2</v>
      </c>
      <c r="I191" s="13">
        <v>200</v>
      </c>
      <c r="J191" s="5"/>
      <c r="K191" s="13">
        <v>3</v>
      </c>
      <c r="L191" s="13"/>
      <c r="M191" s="13"/>
      <c r="N191" s="13"/>
      <c r="O191" s="13"/>
      <c r="P191" s="13"/>
      <c r="Q191" s="13"/>
      <c r="R191" s="15">
        <f t="shared" si="10"/>
        <v>3.3455</v>
      </c>
    </row>
    <row r="192" spans="1:18">
      <c r="A192" s="5">
        <v>34</v>
      </c>
      <c r="B192" s="5" t="s">
        <v>5969</v>
      </c>
      <c r="C192" s="5" t="s">
        <v>6184</v>
      </c>
      <c r="D192" s="5" t="s">
        <v>6234</v>
      </c>
      <c r="E192" s="5" t="s">
        <v>6235</v>
      </c>
      <c r="F192" s="5" t="s">
        <v>64</v>
      </c>
      <c r="G192" s="5" t="s">
        <v>635</v>
      </c>
      <c r="H192" s="5">
        <v>0.1</v>
      </c>
      <c r="I192" s="13">
        <v>10</v>
      </c>
      <c r="J192" s="5"/>
      <c r="K192" s="13">
        <v>2</v>
      </c>
      <c r="L192" s="13"/>
      <c r="M192" s="13"/>
      <c r="N192" s="13"/>
      <c r="O192" s="13"/>
      <c r="P192" s="13"/>
      <c r="Q192" s="13"/>
      <c r="R192" s="15">
        <f t="shared" si="10"/>
        <v>0.442</v>
      </c>
    </row>
    <row r="193" spans="1:18">
      <c r="A193" s="5">
        <v>35</v>
      </c>
      <c r="B193" s="5" t="s">
        <v>5969</v>
      </c>
      <c r="C193" s="5" t="s">
        <v>6184</v>
      </c>
      <c r="D193" s="5" t="s">
        <v>6236</v>
      </c>
      <c r="E193" s="5" t="s">
        <v>6237</v>
      </c>
      <c r="F193" s="5" t="s">
        <v>100</v>
      </c>
      <c r="G193" s="5" t="s">
        <v>351</v>
      </c>
      <c r="H193" s="5">
        <v>2.3</v>
      </c>
      <c r="I193" s="13"/>
      <c r="J193" s="5"/>
      <c r="K193" s="13">
        <v>8</v>
      </c>
      <c r="L193" s="13"/>
      <c r="M193" s="13"/>
      <c r="N193" s="13"/>
      <c r="O193" s="13"/>
      <c r="P193" s="13"/>
      <c r="Q193" s="13"/>
      <c r="R193" s="15">
        <f t="shared" si="10"/>
        <v>1.188</v>
      </c>
    </row>
    <row r="194" spans="1:18">
      <c r="A194" s="5">
        <v>36</v>
      </c>
      <c r="B194" s="5" t="s">
        <v>5969</v>
      </c>
      <c r="C194" s="5" t="s">
        <v>6184</v>
      </c>
      <c r="D194" s="5" t="s">
        <v>6238</v>
      </c>
      <c r="E194" s="5" t="s">
        <v>6239</v>
      </c>
      <c r="F194" s="5" t="s">
        <v>100</v>
      </c>
      <c r="G194" s="5" t="s">
        <v>207</v>
      </c>
      <c r="H194" s="5">
        <v>1.7</v>
      </c>
      <c r="I194" s="13"/>
      <c r="J194" s="5"/>
      <c r="K194" s="13">
        <v>5</v>
      </c>
      <c r="L194" s="13"/>
      <c r="M194" s="13"/>
      <c r="N194" s="13"/>
      <c r="O194" s="13"/>
      <c r="P194" s="13"/>
      <c r="Q194" s="13"/>
      <c r="R194" s="15">
        <f t="shared" si="10"/>
        <v>0.7425</v>
      </c>
    </row>
    <row r="195" spans="1:18">
      <c r="A195" s="5">
        <v>37</v>
      </c>
      <c r="B195" s="5" t="s">
        <v>5969</v>
      </c>
      <c r="C195" s="5" t="s">
        <v>6184</v>
      </c>
      <c r="D195" s="5" t="s">
        <v>6240</v>
      </c>
      <c r="E195" s="5" t="s">
        <v>6241</v>
      </c>
      <c r="F195" s="5" t="s">
        <v>100</v>
      </c>
      <c r="G195" s="5" t="s">
        <v>64</v>
      </c>
      <c r="H195" s="5">
        <v>2</v>
      </c>
      <c r="I195" s="13"/>
      <c r="J195" s="5"/>
      <c r="K195" s="13">
        <v>8</v>
      </c>
      <c r="L195" s="13"/>
      <c r="M195" s="13"/>
      <c r="N195" s="13"/>
      <c r="O195" s="13"/>
      <c r="P195" s="13"/>
      <c r="Q195" s="13"/>
      <c r="R195" s="15">
        <f t="shared" si="10"/>
        <v>1.188</v>
      </c>
    </row>
    <row r="196" spans="1:18">
      <c r="A196" s="5">
        <v>38</v>
      </c>
      <c r="B196" s="5" t="s">
        <v>5969</v>
      </c>
      <c r="C196" s="5" t="s">
        <v>6184</v>
      </c>
      <c r="D196" s="5" t="s">
        <v>6242</v>
      </c>
      <c r="E196" s="5" t="s">
        <v>6243</v>
      </c>
      <c r="F196" s="5" t="s">
        <v>100</v>
      </c>
      <c r="G196" s="5" t="s">
        <v>112</v>
      </c>
      <c r="H196" s="5">
        <v>0.6</v>
      </c>
      <c r="I196" s="13"/>
      <c r="J196" s="5"/>
      <c r="K196" s="13">
        <v>6</v>
      </c>
      <c r="L196" s="13"/>
      <c r="M196" s="13"/>
      <c r="N196" s="13"/>
      <c r="O196" s="13"/>
      <c r="P196" s="13"/>
      <c r="Q196" s="13"/>
      <c r="R196" s="15">
        <f t="shared" si="10"/>
        <v>0.891</v>
      </c>
    </row>
    <row r="197" spans="1:18">
      <c r="A197" s="5">
        <v>39</v>
      </c>
      <c r="B197" s="5" t="s">
        <v>5969</v>
      </c>
      <c r="C197" s="5" t="s">
        <v>6184</v>
      </c>
      <c r="D197" s="5" t="s">
        <v>6244</v>
      </c>
      <c r="E197" s="5" t="s">
        <v>6245</v>
      </c>
      <c r="F197" s="5" t="s">
        <v>100</v>
      </c>
      <c r="G197" s="5" t="s">
        <v>154</v>
      </c>
      <c r="H197" s="5">
        <v>0.4</v>
      </c>
      <c r="I197" s="13"/>
      <c r="J197" s="5"/>
      <c r="K197" s="13">
        <v>5</v>
      </c>
      <c r="L197" s="13"/>
      <c r="M197" s="13"/>
      <c r="N197" s="13"/>
      <c r="O197" s="13"/>
      <c r="P197" s="13"/>
      <c r="Q197" s="13"/>
      <c r="R197" s="15">
        <f t="shared" si="10"/>
        <v>0.7425</v>
      </c>
    </row>
    <row r="198" spans="1:18">
      <c r="A198" s="5">
        <v>40</v>
      </c>
      <c r="B198" s="5" t="s">
        <v>5969</v>
      </c>
      <c r="C198" s="5" t="s">
        <v>6184</v>
      </c>
      <c r="D198" s="5" t="s">
        <v>6246</v>
      </c>
      <c r="E198" s="5" t="s">
        <v>6247</v>
      </c>
      <c r="F198" s="5" t="s">
        <v>154</v>
      </c>
      <c r="G198" s="5" t="s">
        <v>79</v>
      </c>
      <c r="H198" s="5">
        <v>0.5</v>
      </c>
      <c r="I198" s="13">
        <v>450</v>
      </c>
      <c r="J198" s="5"/>
      <c r="K198" s="13">
        <v>3</v>
      </c>
      <c r="L198" s="13"/>
      <c r="M198" s="13"/>
      <c r="N198" s="13"/>
      <c r="O198" s="13"/>
      <c r="P198" s="13"/>
      <c r="Q198" s="13"/>
      <c r="R198" s="15">
        <f t="shared" ref="R198" si="11">J198*0.4461+K198*0.1485+L198*0.15*0.004+I198*0.0145+M198*0.145+N198*0.015+O198*0.01+P198*0.16+Q198*0.2</f>
        <v>6.9705</v>
      </c>
    </row>
    <row r="199" spans="1:18">
      <c r="A199" s="5">
        <v>41</v>
      </c>
      <c r="B199" s="5" t="s">
        <v>5969</v>
      </c>
      <c r="C199" s="5" t="s">
        <v>6184</v>
      </c>
      <c r="D199" s="5" t="s">
        <v>6248</v>
      </c>
      <c r="E199" s="5" t="s">
        <v>6249</v>
      </c>
      <c r="F199" s="5" t="s">
        <v>100</v>
      </c>
      <c r="G199" s="5" t="s">
        <v>128</v>
      </c>
      <c r="H199" s="5">
        <v>1.8</v>
      </c>
      <c r="I199" s="13"/>
      <c r="J199" s="5"/>
      <c r="K199" s="13">
        <v>5</v>
      </c>
      <c r="L199" s="13"/>
      <c r="M199" s="13"/>
      <c r="N199" s="13"/>
      <c r="O199" s="13"/>
      <c r="P199" s="13"/>
      <c r="Q199" s="13"/>
      <c r="R199" s="15">
        <f t="shared" ref="R199:R230" si="12">J199*0.4461+K199*0.1485+L199*0.15*0.004+I199*0.0145+M199*0.145+N199*0.015+O199*0.01+P199*0.16+Q199*0.2</f>
        <v>0.7425</v>
      </c>
    </row>
    <row r="200" spans="1:18">
      <c r="A200" s="5">
        <v>42</v>
      </c>
      <c r="B200" s="5" t="s">
        <v>5969</v>
      </c>
      <c r="C200" s="5" t="s">
        <v>6184</v>
      </c>
      <c r="D200" s="5" t="s">
        <v>6250</v>
      </c>
      <c r="E200" s="5" t="s">
        <v>6251</v>
      </c>
      <c r="F200" s="5" t="s">
        <v>100</v>
      </c>
      <c r="G200" s="5" t="s">
        <v>124</v>
      </c>
      <c r="H200" s="5">
        <v>3</v>
      </c>
      <c r="I200" s="13"/>
      <c r="J200" s="5"/>
      <c r="K200" s="13">
        <v>8</v>
      </c>
      <c r="L200" s="13"/>
      <c r="M200" s="13"/>
      <c r="N200" s="13"/>
      <c r="O200" s="13"/>
      <c r="P200" s="13"/>
      <c r="Q200" s="13"/>
      <c r="R200" s="15">
        <f t="shared" si="12"/>
        <v>1.188</v>
      </c>
    </row>
    <row r="201" spans="1:18">
      <c r="A201" s="5">
        <v>43</v>
      </c>
      <c r="B201" s="5" t="s">
        <v>5969</v>
      </c>
      <c r="C201" s="5" t="s">
        <v>6184</v>
      </c>
      <c r="D201" s="5" t="s">
        <v>6252</v>
      </c>
      <c r="E201" s="5" t="s">
        <v>6253</v>
      </c>
      <c r="F201" s="5" t="s">
        <v>100</v>
      </c>
      <c r="G201" s="5" t="s">
        <v>72</v>
      </c>
      <c r="H201" s="5">
        <v>1</v>
      </c>
      <c r="I201" s="13"/>
      <c r="J201" s="5"/>
      <c r="K201" s="13">
        <v>6</v>
      </c>
      <c r="L201" s="13"/>
      <c r="M201" s="13"/>
      <c r="N201" s="13"/>
      <c r="O201" s="13"/>
      <c r="P201" s="13"/>
      <c r="Q201" s="13"/>
      <c r="R201" s="15">
        <f t="shared" si="12"/>
        <v>0.891</v>
      </c>
    </row>
    <row r="202" spans="1:18">
      <c r="A202" s="5">
        <v>44</v>
      </c>
      <c r="B202" s="5" t="s">
        <v>5969</v>
      </c>
      <c r="C202" s="5" t="s">
        <v>6184</v>
      </c>
      <c r="D202" s="5" t="s">
        <v>6254</v>
      </c>
      <c r="E202" s="5" t="s">
        <v>6255</v>
      </c>
      <c r="F202" s="5" t="s">
        <v>154</v>
      </c>
      <c r="G202" s="5" t="s">
        <v>143</v>
      </c>
      <c r="H202" s="5">
        <v>3</v>
      </c>
      <c r="I202" s="13"/>
      <c r="J202" s="5"/>
      <c r="K202" s="13">
        <v>8</v>
      </c>
      <c r="L202" s="13"/>
      <c r="M202" s="13"/>
      <c r="N202" s="13"/>
      <c r="O202" s="13"/>
      <c r="P202" s="13"/>
      <c r="Q202" s="13"/>
      <c r="R202" s="15">
        <f t="shared" si="12"/>
        <v>1.188</v>
      </c>
    </row>
    <row r="203" spans="1:18">
      <c r="A203" s="5">
        <v>45</v>
      </c>
      <c r="B203" s="5" t="s">
        <v>5969</v>
      </c>
      <c r="C203" s="5" t="s">
        <v>6184</v>
      </c>
      <c r="D203" s="5" t="s">
        <v>6256</v>
      </c>
      <c r="E203" s="5" t="s">
        <v>6257</v>
      </c>
      <c r="F203" s="5" t="s">
        <v>100</v>
      </c>
      <c r="G203" s="5" t="s">
        <v>57</v>
      </c>
      <c r="H203" s="5">
        <v>1.3</v>
      </c>
      <c r="I203" s="13"/>
      <c r="J203" s="5"/>
      <c r="K203" s="13">
        <v>8</v>
      </c>
      <c r="L203" s="13"/>
      <c r="M203" s="13"/>
      <c r="N203" s="13"/>
      <c r="O203" s="13"/>
      <c r="P203" s="13"/>
      <c r="Q203" s="13"/>
      <c r="R203" s="15">
        <f t="shared" si="12"/>
        <v>1.188</v>
      </c>
    </row>
    <row r="204" spans="1:18">
      <c r="A204" s="5">
        <v>46</v>
      </c>
      <c r="B204" s="5" t="s">
        <v>5969</v>
      </c>
      <c r="C204" s="5" t="s">
        <v>6184</v>
      </c>
      <c r="D204" s="5" t="s">
        <v>6258</v>
      </c>
      <c r="E204" s="5" t="s">
        <v>6259</v>
      </c>
      <c r="F204" s="5" t="s">
        <v>53</v>
      </c>
      <c r="G204" s="5" t="s">
        <v>75</v>
      </c>
      <c r="H204" s="5">
        <v>0.1</v>
      </c>
      <c r="I204" s="13">
        <v>50</v>
      </c>
      <c r="J204" s="5"/>
      <c r="K204" s="13">
        <v>8</v>
      </c>
      <c r="L204" s="13"/>
      <c r="M204" s="13"/>
      <c r="N204" s="13"/>
      <c r="O204" s="13"/>
      <c r="P204" s="13"/>
      <c r="Q204" s="13"/>
      <c r="R204" s="15">
        <f t="shared" si="12"/>
        <v>1.913</v>
      </c>
    </row>
    <row r="205" spans="1:18">
      <c r="A205" s="5">
        <v>47</v>
      </c>
      <c r="B205" s="5" t="s">
        <v>5969</v>
      </c>
      <c r="C205" s="5" t="s">
        <v>6184</v>
      </c>
      <c r="D205" s="5" t="s">
        <v>6258</v>
      </c>
      <c r="E205" s="5" t="s">
        <v>6259</v>
      </c>
      <c r="F205" s="5" t="s">
        <v>82</v>
      </c>
      <c r="G205" s="5" t="s">
        <v>112</v>
      </c>
      <c r="H205" s="5">
        <v>0.1</v>
      </c>
      <c r="I205" s="13">
        <v>100</v>
      </c>
      <c r="J205" s="5"/>
      <c r="K205" s="13">
        <v>12</v>
      </c>
      <c r="L205" s="13"/>
      <c r="M205" s="13"/>
      <c r="N205" s="13"/>
      <c r="O205" s="13"/>
      <c r="P205" s="13"/>
      <c r="Q205" s="13"/>
      <c r="R205" s="15">
        <f t="shared" si="12"/>
        <v>3.232</v>
      </c>
    </row>
    <row r="206" spans="1:18">
      <c r="A206" s="5">
        <v>48</v>
      </c>
      <c r="B206" s="5" t="s">
        <v>5969</v>
      </c>
      <c r="C206" s="5" t="s">
        <v>6184</v>
      </c>
      <c r="D206" s="5" t="s">
        <v>6260</v>
      </c>
      <c r="E206" s="5" t="s">
        <v>6261</v>
      </c>
      <c r="F206" s="5" t="s">
        <v>100</v>
      </c>
      <c r="G206" s="5" t="s">
        <v>60</v>
      </c>
      <c r="H206" s="5">
        <v>0.3</v>
      </c>
      <c r="I206" s="13">
        <v>300</v>
      </c>
      <c r="J206" s="5"/>
      <c r="K206" s="13">
        <v>14</v>
      </c>
      <c r="L206" s="13"/>
      <c r="M206" s="13"/>
      <c r="N206" s="13"/>
      <c r="O206" s="13"/>
      <c r="P206" s="13"/>
      <c r="Q206" s="13"/>
      <c r="R206" s="15">
        <f t="shared" si="12"/>
        <v>6.429</v>
      </c>
    </row>
    <row r="207" spans="1:18">
      <c r="A207" s="5">
        <v>49</v>
      </c>
      <c r="B207" s="5" t="s">
        <v>5969</v>
      </c>
      <c r="C207" s="5" t="s">
        <v>6184</v>
      </c>
      <c r="D207" s="5" t="s">
        <v>6262</v>
      </c>
      <c r="E207" s="5" t="s">
        <v>6263</v>
      </c>
      <c r="F207" s="5" t="s">
        <v>258</v>
      </c>
      <c r="G207" s="5" t="s">
        <v>83</v>
      </c>
      <c r="H207" s="5">
        <v>0.3</v>
      </c>
      <c r="I207" s="13">
        <v>250</v>
      </c>
      <c r="J207" s="5"/>
      <c r="K207" s="13">
        <v>6</v>
      </c>
      <c r="L207" s="13"/>
      <c r="M207" s="13"/>
      <c r="N207" s="13"/>
      <c r="O207" s="13"/>
      <c r="P207" s="13"/>
      <c r="Q207" s="13"/>
      <c r="R207" s="15">
        <f t="shared" si="12"/>
        <v>4.516</v>
      </c>
    </row>
    <row r="208" spans="1:18">
      <c r="A208" s="5">
        <v>1</v>
      </c>
      <c r="B208" s="5" t="s">
        <v>5969</v>
      </c>
      <c r="C208" s="5" t="s">
        <v>6264</v>
      </c>
      <c r="D208" s="5" t="s">
        <v>6265</v>
      </c>
      <c r="E208" s="5" t="s">
        <v>6266</v>
      </c>
      <c r="F208" s="5" t="s">
        <v>100</v>
      </c>
      <c r="G208" s="5" t="s">
        <v>60</v>
      </c>
      <c r="H208" s="5">
        <v>0.3</v>
      </c>
      <c r="I208" s="13">
        <v>300</v>
      </c>
      <c r="J208" s="5"/>
      <c r="K208" s="13">
        <v>2</v>
      </c>
      <c r="L208" s="13"/>
      <c r="M208" s="13"/>
      <c r="N208" s="13">
        <v>4</v>
      </c>
      <c r="O208" s="13"/>
      <c r="P208" s="13"/>
      <c r="Q208" s="13"/>
      <c r="R208" s="15">
        <f t="shared" si="12"/>
        <v>4.707</v>
      </c>
    </row>
    <row r="209" spans="1:18">
      <c r="A209" s="5">
        <v>2</v>
      </c>
      <c r="B209" s="5" t="s">
        <v>5969</v>
      </c>
      <c r="C209" s="5" t="s">
        <v>6264</v>
      </c>
      <c r="D209" s="5" t="s">
        <v>6267</v>
      </c>
      <c r="E209" s="5" t="s">
        <v>6268</v>
      </c>
      <c r="F209" s="5" t="s">
        <v>786</v>
      </c>
      <c r="G209" s="5" t="s">
        <v>777</v>
      </c>
      <c r="H209" s="5">
        <v>0.1</v>
      </c>
      <c r="I209" s="13">
        <v>100</v>
      </c>
      <c r="J209" s="5"/>
      <c r="K209" s="13"/>
      <c r="L209" s="13"/>
      <c r="M209" s="13"/>
      <c r="N209" s="13"/>
      <c r="O209" s="13"/>
      <c r="P209" s="13"/>
      <c r="Q209" s="13"/>
      <c r="R209" s="15">
        <f t="shared" si="12"/>
        <v>1.45</v>
      </c>
    </row>
    <row r="210" spans="1:18">
      <c r="A210" s="5">
        <v>3</v>
      </c>
      <c r="B210" s="5" t="s">
        <v>5969</v>
      </c>
      <c r="C210" s="5" t="s">
        <v>6264</v>
      </c>
      <c r="D210" s="5" t="s">
        <v>6269</v>
      </c>
      <c r="E210" s="5" t="s">
        <v>6270</v>
      </c>
      <c r="F210" s="5" t="s">
        <v>128</v>
      </c>
      <c r="G210" s="5" t="s">
        <v>54</v>
      </c>
      <c r="H210" s="5">
        <v>0.1</v>
      </c>
      <c r="I210" s="13">
        <v>100</v>
      </c>
      <c r="J210" s="5"/>
      <c r="K210" s="13"/>
      <c r="L210" s="13"/>
      <c r="M210" s="13"/>
      <c r="N210" s="13"/>
      <c r="O210" s="13"/>
      <c r="P210" s="13"/>
      <c r="Q210" s="13"/>
      <c r="R210" s="15">
        <f t="shared" si="12"/>
        <v>1.45</v>
      </c>
    </row>
    <row r="211" spans="1:18">
      <c r="A211" s="5">
        <v>4</v>
      </c>
      <c r="B211" s="5" t="s">
        <v>5969</v>
      </c>
      <c r="C211" s="5" t="s">
        <v>6264</v>
      </c>
      <c r="D211" s="5" t="s">
        <v>6271</v>
      </c>
      <c r="E211" s="5" t="s">
        <v>6272</v>
      </c>
      <c r="F211" s="5" t="s">
        <v>6273</v>
      </c>
      <c r="G211" s="5" t="s">
        <v>1555</v>
      </c>
      <c r="H211" s="5">
        <v>0.1</v>
      </c>
      <c r="I211" s="13">
        <v>100</v>
      </c>
      <c r="J211" s="5"/>
      <c r="K211" s="13"/>
      <c r="L211" s="13"/>
      <c r="M211" s="13"/>
      <c r="N211" s="13"/>
      <c r="O211" s="13"/>
      <c r="P211" s="13"/>
      <c r="Q211" s="13"/>
      <c r="R211" s="15">
        <f t="shared" si="12"/>
        <v>1.45</v>
      </c>
    </row>
    <row r="212" spans="1:18">
      <c r="A212" s="5">
        <v>5</v>
      </c>
      <c r="B212" s="5" t="s">
        <v>5969</v>
      </c>
      <c r="C212" s="5" t="s">
        <v>6264</v>
      </c>
      <c r="D212" s="5" t="s">
        <v>6271</v>
      </c>
      <c r="E212" s="5" t="s">
        <v>6272</v>
      </c>
      <c r="F212" s="5" t="s">
        <v>6274</v>
      </c>
      <c r="G212" s="5" t="s">
        <v>6275</v>
      </c>
      <c r="H212" s="5">
        <v>0.2</v>
      </c>
      <c r="I212" s="13">
        <v>200</v>
      </c>
      <c r="J212" s="5"/>
      <c r="K212" s="13"/>
      <c r="L212" s="13"/>
      <c r="M212" s="13"/>
      <c r="N212" s="13"/>
      <c r="O212" s="13"/>
      <c r="P212" s="13"/>
      <c r="Q212" s="13"/>
      <c r="R212" s="15">
        <f t="shared" si="12"/>
        <v>2.9</v>
      </c>
    </row>
    <row r="213" spans="1:18">
      <c r="A213" s="5">
        <v>6</v>
      </c>
      <c r="B213" s="5" t="s">
        <v>5969</v>
      </c>
      <c r="C213" s="5" t="s">
        <v>6264</v>
      </c>
      <c r="D213" s="5" t="s">
        <v>6276</v>
      </c>
      <c r="E213" s="5" t="s">
        <v>6277</v>
      </c>
      <c r="F213" s="5" t="s">
        <v>771</v>
      </c>
      <c r="G213" s="5" t="s">
        <v>1241</v>
      </c>
      <c r="H213" s="5">
        <v>0.8</v>
      </c>
      <c r="I213" s="13">
        <v>800</v>
      </c>
      <c r="J213" s="5"/>
      <c r="K213" s="13"/>
      <c r="L213" s="13"/>
      <c r="M213" s="13"/>
      <c r="N213" s="13"/>
      <c r="O213" s="13"/>
      <c r="P213" s="13"/>
      <c r="Q213" s="13"/>
      <c r="R213" s="15">
        <f t="shared" si="12"/>
        <v>11.6</v>
      </c>
    </row>
    <row r="214" spans="1:18">
      <c r="A214" s="5">
        <v>7</v>
      </c>
      <c r="B214" s="5" t="s">
        <v>5969</v>
      </c>
      <c r="C214" s="5" t="s">
        <v>6264</v>
      </c>
      <c r="D214" s="5" t="s">
        <v>6276</v>
      </c>
      <c r="E214" s="5" t="s">
        <v>6277</v>
      </c>
      <c r="F214" s="5" t="s">
        <v>893</v>
      </c>
      <c r="G214" s="5" t="s">
        <v>188</v>
      </c>
      <c r="H214" s="5">
        <v>0.1</v>
      </c>
      <c r="I214" s="13">
        <v>100</v>
      </c>
      <c r="J214" s="5"/>
      <c r="K214" s="13"/>
      <c r="L214" s="13"/>
      <c r="M214" s="13"/>
      <c r="N214" s="13"/>
      <c r="O214" s="13"/>
      <c r="P214" s="13"/>
      <c r="Q214" s="13"/>
      <c r="R214" s="15">
        <f t="shared" si="12"/>
        <v>1.45</v>
      </c>
    </row>
    <row r="215" spans="1:18">
      <c r="A215" s="5">
        <v>8</v>
      </c>
      <c r="B215" s="5" t="s">
        <v>5969</v>
      </c>
      <c r="C215" s="5" t="s">
        <v>6264</v>
      </c>
      <c r="D215" s="5" t="s">
        <v>6276</v>
      </c>
      <c r="E215" s="5" t="s">
        <v>6277</v>
      </c>
      <c r="F215" s="5" t="s">
        <v>65</v>
      </c>
      <c r="G215" s="5" t="s">
        <v>996</v>
      </c>
      <c r="H215" s="5">
        <v>0.3</v>
      </c>
      <c r="I215" s="13">
        <v>300</v>
      </c>
      <c r="J215" s="5"/>
      <c r="K215" s="13"/>
      <c r="L215" s="13"/>
      <c r="M215" s="13"/>
      <c r="N215" s="13"/>
      <c r="O215" s="13"/>
      <c r="P215" s="13"/>
      <c r="Q215" s="13"/>
      <c r="R215" s="15">
        <f t="shared" si="12"/>
        <v>4.35</v>
      </c>
    </row>
    <row r="216" spans="1:18">
      <c r="A216" s="5">
        <v>9</v>
      </c>
      <c r="B216" s="5" t="s">
        <v>5969</v>
      </c>
      <c r="C216" s="5" t="s">
        <v>6264</v>
      </c>
      <c r="D216" s="5" t="s">
        <v>6278</v>
      </c>
      <c r="E216" s="5" t="s">
        <v>6279</v>
      </c>
      <c r="F216" s="5" t="s">
        <v>882</v>
      </c>
      <c r="G216" s="5" t="s">
        <v>4366</v>
      </c>
      <c r="H216" s="5">
        <v>0.2</v>
      </c>
      <c r="I216" s="13">
        <v>200</v>
      </c>
      <c r="J216" s="5"/>
      <c r="K216" s="13"/>
      <c r="L216" s="13"/>
      <c r="M216" s="13"/>
      <c r="N216" s="13"/>
      <c r="O216" s="13"/>
      <c r="P216" s="13"/>
      <c r="Q216" s="13"/>
      <c r="R216" s="15">
        <f t="shared" si="12"/>
        <v>2.9</v>
      </c>
    </row>
    <row r="217" spans="1:18">
      <c r="A217" s="5">
        <v>10</v>
      </c>
      <c r="B217" s="5" t="s">
        <v>5969</v>
      </c>
      <c r="C217" s="5" t="s">
        <v>6264</v>
      </c>
      <c r="D217" s="5" t="s">
        <v>6278</v>
      </c>
      <c r="E217" s="5" t="s">
        <v>6279</v>
      </c>
      <c r="F217" s="5" t="s">
        <v>4558</v>
      </c>
      <c r="G217" s="5" t="s">
        <v>4436</v>
      </c>
      <c r="H217" s="5">
        <v>0.1</v>
      </c>
      <c r="I217" s="13">
        <v>100</v>
      </c>
      <c r="J217" s="5"/>
      <c r="K217" s="13"/>
      <c r="L217" s="13"/>
      <c r="M217" s="13"/>
      <c r="N217" s="13"/>
      <c r="O217" s="13"/>
      <c r="P217" s="13"/>
      <c r="Q217" s="13"/>
      <c r="R217" s="15">
        <f t="shared" si="12"/>
        <v>1.45</v>
      </c>
    </row>
    <row r="218" spans="1:18">
      <c r="A218" s="5">
        <v>11</v>
      </c>
      <c r="B218" s="5" t="s">
        <v>5969</v>
      </c>
      <c r="C218" s="5" t="s">
        <v>6264</v>
      </c>
      <c r="D218" s="5" t="s">
        <v>6278</v>
      </c>
      <c r="E218" s="5" t="s">
        <v>6279</v>
      </c>
      <c r="F218" s="5" t="s">
        <v>779</v>
      </c>
      <c r="G218" s="5" t="s">
        <v>6280</v>
      </c>
      <c r="H218" s="5">
        <v>0.1</v>
      </c>
      <c r="I218" s="13">
        <v>100</v>
      </c>
      <c r="J218" s="5"/>
      <c r="K218" s="13"/>
      <c r="L218" s="13"/>
      <c r="M218" s="13"/>
      <c r="N218" s="13"/>
      <c r="O218" s="13"/>
      <c r="P218" s="13"/>
      <c r="Q218" s="13"/>
      <c r="R218" s="15">
        <f t="shared" si="12"/>
        <v>1.45</v>
      </c>
    </row>
    <row r="219" spans="1:18">
      <c r="A219" s="5">
        <v>12</v>
      </c>
      <c r="B219" s="5" t="s">
        <v>5969</v>
      </c>
      <c r="C219" s="5" t="s">
        <v>6264</v>
      </c>
      <c r="D219" s="5" t="s">
        <v>6278</v>
      </c>
      <c r="E219" s="5" t="s">
        <v>6279</v>
      </c>
      <c r="F219" s="5" t="s">
        <v>6281</v>
      </c>
      <c r="G219" s="5" t="s">
        <v>6273</v>
      </c>
      <c r="H219" s="5">
        <v>0.1</v>
      </c>
      <c r="I219" s="13">
        <v>100</v>
      </c>
      <c r="J219" s="5"/>
      <c r="K219" s="13"/>
      <c r="L219" s="13"/>
      <c r="M219" s="13"/>
      <c r="N219" s="13"/>
      <c r="O219" s="13"/>
      <c r="P219" s="13"/>
      <c r="Q219" s="13"/>
      <c r="R219" s="15">
        <f t="shared" si="12"/>
        <v>1.45</v>
      </c>
    </row>
    <row r="220" spans="1:18">
      <c r="A220" s="5">
        <v>13</v>
      </c>
      <c r="B220" s="5" t="s">
        <v>5969</v>
      </c>
      <c r="C220" s="5" t="s">
        <v>6264</v>
      </c>
      <c r="D220" s="5" t="s">
        <v>6278</v>
      </c>
      <c r="E220" s="5" t="s">
        <v>6279</v>
      </c>
      <c r="F220" s="5" t="s">
        <v>6282</v>
      </c>
      <c r="G220" s="5" t="s">
        <v>6283</v>
      </c>
      <c r="H220" s="5">
        <v>0.3</v>
      </c>
      <c r="I220" s="13">
        <v>300</v>
      </c>
      <c r="J220" s="5"/>
      <c r="K220" s="13"/>
      <c r="L220" s="13"/>
      <c r="M220" s="13"/>
      <c r="N220" s="13"/>
      <c r="O220" s="13"/>
      <c r="P220" s="13"/>
      <c r="Q220" s="13"/>
      <c r="R220" s="15">
        <f t="shared" si="12"/>
        <v>4.35</v>
      </c>
    </row>
    <row r="221" spans="1:18">
      <c r="A221" s="5">
        <v>14</v>
      </c>
      <c r="B221" s="5" t="s">
        <v>5969</v>
      </c>
      <c r="C221" s="5" t="s">
        <v>6264</v>
      </c>
      <c r="D221" s="5" t="s">
        <v>6278</v>
      </c>
      <c r="E221" s="5" t="s">
        <v>6279</v>
      </c>
      <c r="F221" s="5" t="s">
        <v>6284</v>
      </c>
      <c r="G221" s="5" t="s">
        <v>6285</v>
      </c>
      <c r="H221" s="5">
        <v>0.2</v>
      </c>
      <c r="I221" s="13">
        <v>200</v>
      </c>
      <c r="J221" s="5"/>
      <c r="K221" s="13"/>
      <c r="L221" s="13"/>
      <c r="M221" s="13"/>
      <c r="N221" s="13"/>
      <c r="O221" s="13"/>
      <c r="P221" s="13"/>
      <c r="Q221" s="13"/>
      <c r="R221" s="15">
        <f t="shared" si="12"/>
        <v>2.9</v>
      </c>
    </row>
    <row r="222" spans="1:18">
      <c r="A222" s="5">
        <v>15</v>
      </c>
      <c r="B222" s="5" t="s">
        <v>5969</v>
      </c>
      <c r="C222" s="5" t="s">
        <v>6264</v>
      </c>
      <c r="D222" s="5" t="s">
        <v>6278</v>
      </c>
      <c r="E222" s="5" t="s">
        <v>6279</v>
      </c>
      <c r="F222" s="5" t="s">
        <v>6286</v>
      </c>
      <c r="G222" s="5" t="s">
        <v>6287</v>
      </c>
      <c r="H222" s="5">
        <v>0.9</v>
      </c>
      <c r="I222" s="13">
        <v>900</v>
      </c>
      <c r="J222" s="5"/>
      <c r="K222" s="13"/>
      <c r="L222" s="13"/>
      <c r="M222" s="13"/>
      <c r="N222" s="13"/>
      <c r="O222" s="13"/>
      <c r="P222" s="13"/>
      <c r="Q222" s="13"/>
      <c r="R222" s="15">
        <f t="shared" si="12"/>
        <v>13.05</v>
      </c>
    </row>
    <row r="223" spans="1:18">
      <c r="A223" s="5">
        <v>16</v>
      </c>
      <c r="B223" s="5" t="s">
        <v>5969</v>
      </c>
      <c r="C223" s="5" t="s">
        <v>6264</v>
      </c>
      <c r="D223" s="5" t="s">
        <v>6288</v>
      </c>
      <c r="E223" s="5" t="s">
        <v>6289</v>
      </c>
      <c r="F223" s="5" t="s">
        <v>4437</v>
      </c>
      <c r="G223" s="5" t="s">
        <v>6290</v>
      </c>
      <c r="H223" s="5">
        <v>0.2</v>
      </c>
      <c r="I223" s="13"/>
      <c r="J223" s="5"/>
      <c r="K223" s="13">
        <v>2</v>
      </c>
      <c r="L223" s="13"/>
      <c r="M223" s="13"/>
      <c r="N223" s="13"/>
      <c r="O223" s="13">
        <v>10</v>
      </c>
      <c r="P223" s="13"/>
      <c r="Q223" s="13"/>
      <c r="R223" s="15">
        <f t="shared" si="12"/>
        <v>0.397</v>
      </c>
    </row>
    <row r="224" spans="1:18">
      <c r="A224" s="5">
        <v>17</v>
      </c>
      <c r="B224" s="5" t="s">
        <v>5969</v>
      </c>
      <c r="C224" s="5" t="s">
        <v>6264</v>
      </c>
      <c r="D224" s="5" t="s">
        <v>6288</v>
      </c>
      <c r="E224" s="5" t="s">
        <v>6289</v>
      </c>
      <c r="F224" s="5" t="s">
        <v>1343</v>
      </c>
      <c r="G224" s="5" t="s">
        <v>932</v>
      </c>
      <c r="H224" s="5">
        <v>0.2</v>
      </c>
      <c r="I224" s="13">
        <v>200</v>
      </c>
      <c r="J224" s="5"/>
      <c r="K224" s="13"/>
      <c r="L224" s="13"/>
      <c r="M224" s="13"/>
      <c r="N224" s="13"/>
      <c r="O224" s="13"/>
      <c r="P224" s="13"/>
      <c r="Q224" s="13"/>
      <c r="R224" s="15">
        <f t="shared" si="12"/>
        <v>2.9</v>
      </c>
    </row>
    <row r="225" spans="1:18">
      <c r="A225" s="5">
        <v>18</v>
      </c>
      <c r="B225" s="5" t="s">
        <v>5969</v>
      </c>
      <c r="C225" s="5" t="s">
        <v>6264</v>
      </c>
      <c r="D225" s="5" t="s">
        <v>6288</v>
      </c>
      <c r="E225" s="5" t="s">
        <v>6289</v>
      </c>
      <c r="F225" s="5" t="s">
        <v>6291</v>
      </c>
      <c r="G225" s="5" t="s">
        <v>777</v>
      </c>
      <c r="H225" s="5">
        <v>0.3</v>
      </c>
      <c r="I225" s="13">
        <v>300</v>
      </c>
      <c r="J225" s="5"/>
      <c r="K225" s="13"/>
      <c r="L225" s="13"/>
      <c r="M225" s="13"/>
      <c r="N225" s="13"/>
      <c r="O225" s="13"/>
      <c r="P225" s="13"/>
      <c r="Q225" s="13"/>
      <c r="R225" s="15">
        <f t="shared" si="12"/>
        <v>4.35</v>
      </c>
    </row>
    <row r="226" spans="1:18">
      <c r="A226" s="5">
        <v>19</v>
      </c>
      <c r="B226" s="5" t="s">
        <v>5969</v>
      </c>
      <c r="C226" s="5" t="s">
        <v>6264</v>
      </c>
      <c r="D226" s="5" t="s">
        <v>6288</v>
      </c>
      <c r="E226" s="5" t="s">
        <v>6289</v>
      </c>
      <c r="F226" s="5" t="s">
        <v>6292</v>
      </c>
      <c r="G226" s="5" t="s">
        <v>6293</v>
      </c>
      <c r="H226" s="5">
        <v>0.1</v>
      </c>
      <c r="I226" s="13"/>
      <c r="J226" s="5"/>
      <c r="K226" s="13">
        <v>2</v>
      </c>
      <c r="L226" s="13"/>
      <c r="M226" s="13"/>
      <c r="N226" s="13"/>
      <c r="O226" s="13"/>
      <c r="P226" s="13"/>
      <c r="Q226" s="13"/>
      <c r="R226" s="15">
        <f t="shared" si="12"/>
        <v>0.297</v>
      </c>
    </row>
    <row r="227" spans="1:18">
      <c r="A227" s="5">
        <v>20</v>
      </c>
      <c r="B227" s="5" t="s">
        <v>5969</v>
      </c>
      <c r="C227" s="5" t="s">
        <v>6264</v>
      </c>
      <c r="D227" s="5" t="s">
        <v>6288</v>
      </c>
      <c r="E227" s="5" t="s">
        <v>6289</v>
      </c>
      <c r="F227" s="5" t="s">
        <v>6294</v>
      </c>
      <c r="G227" s="5" t="s">
        <v>6295</v>
      </c>
      <c r="H227" s="5">
        <v>0.3</v>
      </c>
      <c r="I227" s="13">
        <v>300</v>
      </c>
      <c r="J227" s="5"/>
      <c r="K227" s="13"/>
      <c r="L227" s="13"/>
      <c r="M227" s="13"/>
      <c r="N227" s="13"/>
      <c r="O227" s="13"/>
      <c r="P227" s="13"/>
      <c r="Q227" s="13"/>
      <c r="R227" s="15">
        <f t="shared" si="12"/>
        <v>4.35</v>
      </c>
    </row>
    <row r="228" spans="1:18">
      <c r="A228" s="5">
        <v>21</v>
      </c>
      <c r="B228" s="5" t="s">
        <v>5969</v>
      </c>
      <c r="C228" s="5" t="s">
        <v>6264</v>
      </c>
      <c r="D228" s="5" t="s">
        <v>6288</v>
      </c>
      <c r="E228" s="5" t="s">
        <v>6289</v>
      </c>
      <c r="F228" s="5" t="s">
        <v>4346</v>
      </c>
      <c r="G228" s="5" t="s">
        <v>6296</v>
      </c>
      <c r="H228" s="5">
        <v>0.1</v>
      </c>
      <c r="I228" s="13">
        <v>100</v>
      </c>
      <c r="J228" s="5"/>
      <c r="K228" s="13"/>
      <c r="L228" s="13"/>
      <c r="M228" s="13"/>
      <c r="N228" s="13"/>
      <c r="O228" s="13"/>
      <c r="P228" s="13"/>
      <c r="Q228" s="13"/>
      <c r="R228" s="15">
        <f t="shared" si="12"/>
        <v>1.45</v>
      </c>
    </row>
    <row r="229" spans="1:18">
      <c r="A229" s="5">
        <v>22</v>
      </c>
      <c r="B229" s="5" t="s">
        <v>5969</v>
      </c>
      <c r="C229" s="5" t="s">
        <v>6264</v>
      </c>
      <c r="D229" s="5" t="s">
        <v>6288</v>
      </c>
      <c r="E229" s="5" t="s">
        <v>6289</v>
      </c>
      <c r="F229" s="5" t="s">
        <v>3092</v>
      </c>
      <c r="G229" s="5" t="s">
        <v>4435</v>
      </c>
      <c r="H229" s="5">
        <v>0.6</v>
      </c>
      <c r="I229" s="13">
        <v>600</v>
      </c>
      <c r="J229" s="5"/>
      <c r="K229" s="13"/>
      <c r="L229" s="13"/>
      <c r="M229" s="13"/>
      <c r="N229" s="13"/>
      <c r="O229" s="13"/>
      <c r="P229" s="13"/>
      <c r="Q229" s="13"/>
      <c r="R229" s="15">
        <f t="shared" si="12"/>
        <v>8.7</v>
      </c>
    </row>
    <row r="230" spans="1:18">
      <c r="A230" s="5">
        <v>23</v>
      </c>
      <c r="B230" s="5" t="s">
        <v>5969</v>
      </c>
      <c r="C230" s="5" t="s">
        <v>6264</v>
      </c>
      <c r="D230" s="5" t="s">
        <v>6288</v>
      </c>
      <c r="E230" s="5" t="s">
        <v>6289</v>
      </c>
      <c r="F230" s="5" t="s">
        <v>5737</v>
      </c>
      <c r="G230" s="5" t="s">
        <v>3092</v>
      </c>
      <c r="H230" s="5">
        <v>0.2</v>
      </c>
      <c r="I230" s="13">
        <v>200</v>
      </c>
      <c r="J230" s="5"/>
      <c r="K230" s="13"/>
      <c r="L230" s="13"/>
      <c r="M230" s="13"/>
      <c r="N230" s="13"/>
      <c r="O230" s="13"/>
      <c r="P230" s="13"/>
      <c r="Q230" s="13"/>
      <c r="R230" s="15">
        <f t="shared" si="12"/>
        <v>2.9</v>
      </c>
    </row>
    <row r="231" spans="1:18">
      <c r="A231" s="5">
        <v>24</v>
      </c>
      <c r="B231" s="5" t="s">
        <v>5969</v>
      </c>
      <c r="C231" s="5" t="s">
        <v>6264</v>
      </c>
      <c r="D231" s="5" t="s">
        <v>6288</v>
      </c>
      <c r="E231" s="5" t="s">
        <v>6289</v>
      </c>
      <c r="F231" s="5" t="s">
        <v>996</v>
      </c>
      <c r="G231" s="5" t="s">
        <v>124</v>
      </c>
      <c r="H231" s="5">
        <v>0.1</v>
      </c>
      <c r="I231" s="13">
        <v>100</v>
      </c>
      <c r="J231" s="5"/>
      <c r="K231" s="13"/>
      <c r="L231" s="13"/>
      <c r="M231" s="13"/>
      <c r="N231" s="13"/>
      <c r="O231" s="13"/>
      <c r="P231" s="13"/>
      <c r="Q231" s="13"/>
      <c r="R231" s="15">
        <f t="shared" ref="R231:R262" si="13">J231*0.4461+K231*0.1485+L231*0.15*0.004+I231*0.0145+M231*0.145+N231*0.015+O231*0.01+P231*0.16+Q231*0.2</f>
        <v>1.45</v>
      </c>
    </row>
    <row r="232" spans="1:18">
      <c r="A232" s="5">
        <v>25</v>
      </c>
      <c r="B232" s="5" t="s">
        <v>5969</v>
      </c>
      <c r="C232" s="5" t="s">
        <v>6264</v>
      </c>
      <c r="D232" s="5" t="s">
        <v>6288</v>
      </c>
      <c r="E232" s="5" t="s">
        <v>6289</v>
      </c>
      <c r="F232" s="5" t="s">
        <v>100</v>
      </c>
      <c r="G232" s="5" t="s">
        <v>163</v>
      </c>
      <c r="H232" s="5">
        <v>1.2</v>
      </c>
      <c r="I232" s="13">
        <v>1200</v>
      </c>
      <c r="J232" s="5"/>
      <c r="K232" s="13"/>
      <c r="L232" s="13"/>
      <c r="M232" s="13"/>
      <c r="N232" s="13"/>
      <c r="O232" s="13"/>
      <c r="P232" s="13"/>
      <c r="Q232" s="13"/>
      <c r="R232" s="15">
        <f t="shared" si="13"/>
        <v>17.4</v>
      </c>
    </row>
    <row r="233" spans="1:18">
      <c r="A233" s="5">
        <v>26</v>
      </c>
      <c r="B233" s="5" t="s">
        <v>5969</v>
      </c>
      <c r="C233" s="5" t="s">
        <v>6264</v>
      </c>
      <c r="D233" s="5" t="s">
        <v>6297</v>
      </c>
      <c r="E233" s="5" t="s">
        <v>6298</v>
      </c>
      <c r="F233" s="5" t="s">
        <v>618</v>
      </c>
      <c r="G233" s="5" t="s">
        <v>187</v>
      </c>
      <c r="H233" s="5">
        <v>0.1</v>
      </c>
      <c r="I233" s="13">
        <v>100</v>
      </c>
      <c r="J233" s="5"/>
      <c r="K233" s="13"/>
      <c r="L233" s="13"/>
      <c r="M233" s="13"/>
      <c r="N233" s="13"/>
      <c r="O233" s="13">
        <v>21</v>
      </c>
      <c r="P233" s="13"/>
      <c r="Q233" s="13"/>
      <c r="R233" s="15">
        <f t="shared" si="13"/>
        <v>1.66</v>
      </c>
    </row>
    <row r="234" spans="1:18">
      <c r="A234" s="5">
        <v>27</v>
      </c>
      <c r="B234" s="5" t="s">
        <v>5969</v>
      </c>
      <c r="C234" s="5" t="s">
        <v>6264</v>
      </c>
      <c r="D234" s="5" t="s">
        <v>6297</v>
      </c>
      <c r="E234" s="5" t="s">
        <v>6298</v>
      </c>
      <c r="F234" s="5" t="s">
        <v>263</v>
      </c>
      <c r="G234" s="5" t="s">
        <v>996</v>
      </c>
      <c r="H234" s="5">
        <v>0.1</v>
      </c>
      <c r="I234" s="13"/>
      <c r="J234" s="5"/>
      <c r="K234" s="13">
        <v>1</v>
      </c>
      <c r="L234" s="13"/>
      <c r="M234" s="13"/>
      <c r="N234" s="13"/>
      <c r="O234" s="13"/>
      <c r="P234" s="13"/>
      <c r="Q234" s="13"/>
      <c r="R234" s="15">
        <f t="shared" si="13"/>
        <v>0.1485</v>
      </c>
    </row>
    <row r="235" spans="1:18">
      <c r="A235" s="5">
        <v>28</v>
      </c>
      <c r="B235" s="5" t="s">
        <v>5969</v>
      </c>
      <c r="C235" s="5" t="s">
        <v>6264</v>
      </c>
      <c r="D235" s="5" t="s">
        <v>6299</v>
      </c>
      <c r="E235" s="5" t="s">
        <v>6300</v>
      </c>
      <c r="F235" s="5" t="s">
        <v>3090</v>
      </c>
      <c r="G235" s="5" t="s">
        <v>1582</v>
      </c>
      <c r="H235" s="5">
        <v>0.4</v>
      </c>
      <c r="I235" s="13">
        <v>400</v>
      </c>
      <c r="J235" s="5"/>
      <c r="K235" s="13"/>
      <c r="L235" s="13"/>
      <c r="M235" s="13"/>
      <c r="N235" s="13"/>
      <c r="O235" s="13"/>
      <c r="P235" s="13"/>
      <c r="Q235" s="13"/>
      <c r="R235" s="15">
        <f t="shared" si="13"/>
        <v>5.8</v>
      </c>
    </row>
    <row r="236" spans="1:18">
      <c r="A236" s="5">
        <v>29</v>
      </c>
      <c r="B236" s="5" t="s">
        <v>5969</v>
      </c>
      <c r="C236" s="5" t="s">
        <v>6264</v>
      </c>
      <c r="D236" s="5" t="s">
        <v>6301</v>
      </c>
      <c r="E236" s="5" t="s">
        <v>6302</v>
      </c>
      <c r="F236" s="5" t="s">
        <v>79</v>
      </c>
      <c r="G236" s="5" t="s">
        <v>72</v>
      </c>
      <c r="H236" s="5">
        <v>0.1</v>
      </c>
      <c r="I236" s="13"/>
      <c r="J236" s="5"/>
      <c r="K236" s="13">
        <v>1</v>
      </c>
      <c r="L236" s="13"/>
      <c r="M236" s="13"/>
      <c r="N236" s="13"/>
      <c r="O236" s="13"/>
      <c r="P236" s="13"/>
      <c r="Q236" s="13"/>
      <c r="R236" s="15">
        <f t="shared" si="13"/>
        <v>0.1485</v>
      </c>
    </row>
    <row r="237" spans="1:18">
      <c r="A237" s="5">
        <v>30</v>
      </c>
      <c r="B237" s="5" t="s">
        <v>5969</v>
      </c>
      <c r="C237" s="5" t="s">
        <v>6264</v>
      </c>
      <c r="D237" s="5" t="s">
        <v>6303</v>
      </c>
      <c r="E237" s="5" t="s">
        <v>6304</v>
      </c>
      <c r="F237" s="5" t="s">
        <v>187</v>
      </c>
      <c r="G237" s="5" t="s">
        <v>255</v>
      </c>
      <c r="H237" s="5">
        <v>0.2</v>
      </c>
      <c r="I237" s="13">
        <v>200</v>
      </c>
      <c r="J237" s="5"/>
      <c r="K237" s="13"/>
      <c r="L237" s="13"/>
      <c r="M237" s="13"/>
      <c r="N237" s="13"/>
      <c r="O237" s="13"/>
      <c r="P237" s="13"/>
      <c r="Q237" s="13"/>
      <c r="R237" s="15">
        <f t="shared" si="13"/>
        <v>2.9</v>
      </c>
    </row>
    <row r="238" spans="1:18">
      <c r="A238" s="5">
        <v>31</v>
      </c>
      <c r="B238" s="5" t="s">
        <v>5969</v>
      </c>
      <c r="C238" s="5" t="s">
        <v>6264</v>
      </c>
      <c r="D238" s="5" t="s">
        <v>6305</v>
      </c>
      <c r="E238" s="5" t="s">
        <v>4980</v>
      </c>
      <c r="F238" s="5" t="s">
        <v>1574</v>
      </c>
      <c r="G238" s="5" t="s">
        <v>1240</v>
      </c>
      <c r="H238" s="5">
        <v>0.1</v>
      </c>
      <c r="I238" s="13">
        <v>100</v>
      </c>
      <c r="J238" s="5"/>
      <c r="K238" s="13"/>
      <c r="L238" s="13"/>
      <c r="M238" s="13"/>
      <c r="N238" s="13"/>
      <c r="O238" s="13"/>
      <c r="P238" s="13"/>
      <c r="Q238" s="13"/>
      <c r="R238" s="15">
        <f t="shared" si="13"/>
        <v>1.45</v>
      </c>
    </row>
    <row r="239" spans="1:18">
      <c r="A239" s="5">
        <v>32</v>
      </c>
      <c r="B239" s="5" t="s">
        <v>5969</v>
      </c>
      <c r="C239" s="5" t="s">
        <v>6264</v>
      </c>
      <c r="D239" s="5" t="s">
        <v>6278</v>
      </c>
      <c r="E239" s="5" t="s">
        <v>6279</v>
      </c>
      <c r="F239" s="5" t="s">
        <v>6306</v>
      </c>
      <c r="G239" s="5" t="s">
        <v>6307</v>
      </c>
      <c r="H239" s="5">
        <v>0.9</v>
      </c>
      <c r="I239" s="13">
        <v>800</v>
      </c>
      <c r="J239" s="5"/>
      <c r="K239" s="13"/>
      <c r="L239" s="13"/>
      <c r="M239" s="13"/>
      <c r="N239" s="13"/>
      <c r="O239" s="13"/>
      <c r="P239" s="13"/>
      <c r="Q239" s="13"/>
      <c r="R239" s="15">
        <f t="shared" si="13"/>
        <v>11.6</v>
      </c>
    </row>
    <row r="240" spans="1:18">
      <c r="A240" s="5">
        <v>33</v>
      </c>
      <c r="B240" s="5" t="s">
        <v>5969</v>
      </c>
      <c r="C240" s="5" t="s">
        <v>6264</v>
      </c>
      <c r="D240" s="5" t="s">
        <v>6278</v>
      </c>
      <c r="E240" s="5" t="s">
        <v>6279</v>
      </c>
      <c r="F240" s="5" t="s">
        <v>6308</v>
      </c>
      <c r="G240" s="5" t="s">
        <v>6306</v>
      </c>
      <c r="H240" s="5">
        <v>2.2</v>
      </c>
      <c r="I240" s="13">
        <v>2200</v>
      </c>
      <c r="J240" s="5"/>
      <c r="K240" s="13"/>
      <c r="L240" s="13"/>
      <c r="M240" s="13"/>
      <c r="N240" s="13"/>
      <c r="O240" s="13"/>
      <c r="P240" s="13"/>
      <c r="Q240" s="13"/>
      <c r="R240" s="15">
        <f t="shared" si="13"/>
        <v>31.9</v>
      </c>
    </row>
    <row r="241" spans="1:18">
      <c r="A241" s="5">
        <v>34</v>
      </c>
      <c r="B241" s="5" t="s">
        <v>5969</v>
      </c>
      <c r="C241" s="5" t="s">
        <v>6264</v>
      </c>
      <c r="D241" s="5" t="s">
        <v>6309</v>
      </c>
      <c r="E241" s="5" t="s">
        <v>6310</v>
      </c>
      <c r="F241" s="5" t="s">
        <v>100</v>
      </c>
      <c r="G241" s="5" t="s">
        <v>124</v>
      </c>
      <c r="H241" s="5">
        <v>3</v>
      </c>
      <c r="I241" s="13">
        <v>3000</v>
      </c>
      <c r="J241" s="5"/>
      <c r="K241" s="13"/>
      <c r="L241" s="13"/>
      <c r="M241" s="13"/>
      <c r="N241" s="13"/>
      <c r="O241" s="13"/>
      <c r="P241" s="13"/>
      <c r="Q241" s="13"/>
      <c r="R241" s="15">
        <f t="shared" si="13"/>
        <v>43.5</v>
      </c>
    </row>
    <row r="242" spans="1:18">
      <c r="A242" s="5">
        <v>35</v>
      </c>
      <c r="B242" s="5" t="s">
        <v>5969</v>
      </c>
      <c r="C242" s="5" t="s">
        <v>6264</v>
      </c>
      <c r="D242" s="5" t="s">
        <v>6309</v>
      </c>
      <c r="E242" s="5" t="s">
        <v>6310</v>
      </c>
      <c r="F242" s="5" t="s">
        <v>124</v>
      </c>
      <c r="G242" s="5" t="s">
        <v>97</v>
      </c>
      <c r="H242" s="5">
        <v>3</v>
      </c>
      <c r="I242" s="13">
        <v>3000</v>
      </c>
      <c r="J242" s="5"/>
      <c r="K242" s="13"/>
      <c r="L242" s="13"/>
      <c r="M242" s="13"/>
      <c r="N242" s="13"/>
      <c r="O242" s="13"/>
      <c r="P242" s="13"/>
      <c r="Q242" s="13"/>
      <c r="R242" s="15">
        <f t="shared" si="13"/>
        <v>43.5</v>
      </c>
    </row>
    <row r="243" spans="1:18">
      <c r="A243" s="5">
        <v>36</v>
      </c>
      <c r="B243" s="5" t="s">
        <v>5969</v>
      </c>
      <c r="C243" s="5" t="s">
        <v>6264</v>
      </c>
      <c r="D243" s="5" t="s">
        <v>6309</v>
      </c>
      <c r="E243" s="5" t="s">
        <v>6310</v>
      </c>
      <c r="F243" s="5" t="s">
        <v>97</v>
      </c>
      <c r="G243" s="5" t="s">
        <v>5737</v>
      </c>
      <c r="H243" s="5">
        <v>1.9</v>
      </c>
      <c r="I243" s="13">
        <v>1900</v>
      </c>
      <c r="J243" s="5"/>
      <c r="K243" s="13"/>
      <c r="L243" s="13"/>
      <c r="M243" s="13"/>
      <c r="N243" s="13"/>
      <c r="O243" s="13"/>
      <c r="P243" s="13"/>
      <c r="Q243" s="13"/>
      <c r="R243" s="15">
        <f t="shared" si="13"/>
        <v>27.55</v>
      </c>
    </row>
    <row r="244" spans="1:18">
      <c r="A244" s="5">
        <v>37</v>
      </c>
      <c r="B244" s="5" t="s">
        <v>5969</v>
      </c>
      <c r="C244" s="5" t="s">
        <v>6264</v>
      </c>
      <c r="D244" s="5" t="s">
        <v>6311</v>
      </c>
      <c r="E244" s="5" t="s">
        <v>6312</v>
      </c>
      <c r="F244" s="5" t="s">
        <v>186</v>
      </c>
      <c r="G244" s="5" t="s">
        <v>192</v>
      </c>
      <c r="H244" s="5">
        <v>0.1</v>
      </c>
      <c r="I244" s="13"/>
      <c r="J244" s="5"/>
      <c r="K244" s="13">
        <v>2</v>
      </c>
      <c r="L244" s="13"/>
      <c r="M244" s="13"/>
      <c r="N244" s="13"/>
      <c r="O244" s="13"/>
      <c r="P244" s="13"/>
      <c r="Q244" s="13"/>
      <c r="R244" s="15">
        <f t="shared" si="13"/>
        <v>0.297</v>
      </c>
    </row>
    <row r="245" spans="1:18">
      <c r="A245" s="5">
        <v>38</v>
      </c>
      <c r="B245" s="5" t="s">
        <v>5969</v>
      </c>
      <c r="C245" s="5" t="s">
        <v>6264</v>
      </c>
      <c r="D245" s="5" t="s">
        <v>6311</v>
      </c>
      <c r="E245" s="5" t="s">
        <v>6312</v>
      </c>
      <c r="F245" s="5" t="s">
        <v>163</v>
      </c>
      <c r="G245" s="5" t="s">
        <v>57</v>
      </c>
      <c r="H245" s="5">
        <v>0.1</v>
      </c>
      <c r="I245" s="13">
        <v>100</v>
      </c>
      <c r="J245" s="5"/>
      <c r="K245" s="13"/>
      <c r="L245" s="13"/>
      <c r="M245" s="13"/>
      <c r="N245" s="13"/>
      <c r="O245" s="13"/>
      <c r="P245" s="13"/>
      <c r="Q245" s="13"/>
      <c r="R245" s="15">
        <f t="shared" si="13"/>
        <v>1.45</v>
      </c>
    </row>
    <row r="246" spans="1:18">
      <c r="A246" s="5">
        <v>39</v>
      </c>
      <c r="B246" s="5" t="s">
        <v>5969</v>
      </c>
      <c r="C246" s="5" t="s">
        <v>6264</v>
      </c>
      <c r="D246" s="5" t="s">
        <v>6313</v>
      </c>
      <c r="E246" s="5" t="s">
        <v>6312</v>
      </c>
      <c r="F246" s="5" t="s">
        <v>183</v>
      </c>
      <c r="G246" s="5" t="s">
        <v>143</v>
      </c>
      <c r="H246" s="5">
        <v>0.1</v>
      </c>
      <c r="I246" s="13">
        <v>100</v>
      </c>
      <c r="J246" s="5"/>
      <c r="K246" s="13"/>
      <c r="L246" s="13"/>
      <c r="M246" s="13"/>
      <c r="N246" s="13"/>
      <c r="O246" s="13"/>
      <c r="P246" s="13"/>
      <c r="Q246" s="13"/>
      <c r="R246" s="15">
        <f t="shared" si="13"/>
        <v>1.45</v>
      </c>
    </row>
    <row r="247" spans="1:18">
      <c r="A247" s="5">
        <v>40</v>
      </c>
      <c r="B247" s="5" t="s">
        <v>5969</v>
      </c>
      <c r="C247" s="5" t="s">
        <v>6264</v>
      </c>
      <c r="D247" s="5" t="s">
        <v>6313</v>
      </c>
      <c r="E247" s="5" t="s">
        <v>6312</v>
      </c>
      <c r="F247" s="5" t="s">
        <v>143</v>
      </c>
      <c r="G247" s="5" t="s">
        <v>278</v>
      </c>
      <c r="H247" s="5">
        <v>0.1</v>
      </c>
      <c r="I247" s="13">
        <v>100</v>
      </c>
      <c r="J247" s="5"/>
      <c r="K247" s="13"/>
      <c r="L247" s="13"/>
      <c r="M247" s="13"/>
      <c r="N247" s="13"/>
      <c r="O247" s="13"/>
      <c r="P247" s="13"/>
      <c r="Q247" s="13"/>
      <c r="R247" s="15">
        <f t="shared" si="13"/>
        <v>1.45</v>
      </c>
    </row>
    <row r="248" spans="1:18">
      <c r="A248" s="5">
        <v>41</v>
      </c>
      <c r="B248" s="5" t="s">
        <v>5969</v>
      </c>
      <c r="C248" s="5" t="s">
        <v>6264</v>
      </c>
      <c r="D248" s="5" t="s">
        <v>6313</v>
      </c>
      <c r="E248" s="5" t="s">
        <v>6312</v>
      </c>
      <c r="F248" s="5" t="s">
        <v>144</v>
      </c>
      <c r="G248" s="5" t="s">
        <v>136</v>
      </c>
      <c r="H248" s="5">
        <v>0.1</v>
      </c>
      <c r="I248" s="13">
        <v>100</v>
      </c>
      <c r="J248" s="5"/>
      <c r="K248" s="13"/>
      <c r="L248" s="13"/>
      <c r="M248" s="13"/>
      <c r="N248" s="13"/>
      <c r="O248" s="13"/>
      <c r="P248" s="13"/>
      <c r="Q248" s="13"/>
      <c r="R248" s="15">
        <f t="shared" si="13"/>
        <v>1.45</v>
      </c>
    </row>
    <row r="249" spans="1:18">
      <c r="A249" s="5">
        <v>42</v>
      </c>
      <c r="B249" s="5" t="s">
        <v>5969</v>
      </c>
      <c r="C249" s="5" t="s">
        <v>6264</v>
      </c>
      <c r="D249" s="5" t="s">
        <v>6314</v>
      </c>
      <c r="E249" s="5" t="s">
        <v>6315</v>
      </c>
      <c r="F249" s="5" t="s">
        <v>154</v>
      </c>
      <c r="G249" s="5" t="s">
        <v>112</v>
      </c>
      <c r="H249" s="5">
        <v>0.2</v>
      </c>
      <c r="I249" s="13">
        <v>200</v>
      </c>
      <c r="J249" s="5"/>
      <c r="K249" s="13"/>
      <c r="L249" s="13"/>
      <c r="M249" s="13"/>
      <c r="N249" s="13">
        <v>4</v>
      </c>
      <c r="O249" s="13"/>
      <c r="P249" s="13"/>
      <c r="Q249" s="13"/>
      <c r="R249" s="15">
        <f t="shared" si="13"/>
        <v>2.96</v>
      </c>
    </row>
    <row r="250" spans="1:18">
      <c r="A250" s="5">
        <v>43</v>
      </c>
      <c r="B250" s="5" t="s">
        <v>5969</v>
      </c>
      <c r="C250" s="5" t="s">
        <v>6264</v>
      </c>
      <c r="D250" s="5" t="s">
        <v>6316</v>
      </c>
      <c r="E250" s="5" t="s">
        <v>6317</v>
      </c>
      <c r="F250" s="5" t="s">
        <v>207</v>
      </c>
      <c r="G250" s="5" t="s">
        <v>54</v>
      </c>
      <c r="H250" s="5">
        <v>0.2</v>
      </c>
      <c r="I250" s="13">
        <v>200</v>
      </c>
      <c r="J250" s="5"/>
      <c r="K250" s="13"/>
      <c r="L250" s="13"/>
      <c r="M250" s="13"/>
      <c r="N250" s="13"/>
      <c r="O250" s="13"/>
      <c r="P250" s="13"/>
      <c r="Q250" s="13"/>
      <c r="R250" s="15">
        <f t="shared" si="13"/>
        <v>2.9</v>
      </c>
    </row>
    <row r="251" spans="1:18">
      <c r="A251" s="5">
        <v>44</v>
      </c>
      <c r="B251" s="5" t="s">
        <v>5969</v>
      </c>
      <c r="C251" s="5" t="s">
        <v>6264</v>
      </c>
      <c r="D251" s="5" t="s">
        <v>6299</v>
      </c>
      <c r="E251" s="5" t="s">
        <v>6300</v>
      </c>
      <c r="F251" s="5" t="s">
        <v>258</v>
      </c>
      <c r="G251" s="5" t="s">
        <v>133</v>
      </c>
      <c r="H251" s="5">
        <v>0.6</v>
      </c>
      <c r="I251" s="13">
        <v>600</v>
      </c>
      <c r="J251" s="5"/>
      <c r="K251" s="13"/>
      <c r="L251" s="13"/>
      <c r="M251" s="13"/>
      <c r="N251" s="13"/>
      <c r="O251" s="13"/>
      <c r="P251" s="13"/>
      <c r="Q251" s="13"/>
      <c r="R251" s="15">
        <f t="shared" si="13"/>
        <v>8.7</v>
      </c>
    </row>
    <row r="252" spans="1:18">
      <c r="A252" s="5">
        <v>45</v>
      </c>
      <c r="B252" s="5" t="s">
        <v>5969</v>
      </c>
      <c r="C252" s="5" t="s">
        <v>6264</v>
      </c>
      <c r="D252" s="5" t="s">
        <v>6318</v>
      </c>
      <c r="E252" s="5" t="s">
        <v>6319</v>
      </c>
      <c r="F252" s="5" t="s">
        <v>100</v>
      </c>
      <c r="G252" s="5" t="s">
        <v>60</v>
      </c>
      <c r="H252" s="5">
        <v>0.3</v>
      </c>
      <c r="I252" s="13">
        <v>300</v>
      </c>
      <c r="J252" s="5"/>
      <c r="K252" s="13"/>
      <c r="L252" s="13"/>
      <c r="M252" s="13"/>
      <c r="N252" s="13"/>
      <c r="O252" s="13"/>
      <c r="P252" s="13"/>
      <c r="Q252" s="13"/>
      <c r="R252" s="15">
        <f t="shared" si="13"/>
        <v>4.35</v>
      </c>
    </row>
    <row r="253" spans="1:18">
      <c r="A253" s="5">
        <v>46</v>
      </c>
      <c r="B253" s="5" t="s">
        <v>5969</v>
      </c>
      <c r="C253" s="5" t="s">
        <v>6264</v>
      </c>
      <c r="D253" s="5" t="s">
        <v>6320</v>
      </c>
      <c r="E253" s="5" t="s">
        <v>6321</v>
      </c>
      <c r="F253" s="5" t="s">
        <v>79</v>
      </c>
      <c r="G253" s="5" t="s">
        <v>351</v>
      </c>
      <c r="H253" s="5">
        <v>1.4</v>
      </c>
      <c r="I253" s="13">
        <v>1400</v>
      </c>
      <c r="J253" s="5"/>
      <c r="K253" s="13"/>
      <c r="L253" s="13"/>
      <c r="M253" s="13"/>
      <c r="N253" s="13"/>
      <c r="O253" s="13"/>
      <c r="P253" s="13"/>
      <c r="Q253" s="13"/>
      <c r="R253" s="15">
        <f t="shared" si="13"/>
        <v>20.3</v>
      </c>
    </row>
    <row r="254" spans="1:18">
      <c r="A254" s="5">
        <v>47</v>
      </c>
      <c r="B254" s="5" t="s">
        <v>5969</v>
      </c>
      <c r="C254" s="5" t="s">
        <v>6264</v>
      </c>
      <c r="D254" s="5" t="s">
        <v>6320</v>
      </c>
      <c r="E254" s="5" t="s">
        <v>6321</v>
      </c>
      <c r="F254" s="5" t="s">
        <v>351</v>
      </c>
      <c r="G254" s="5" t="s">
        <v>187</v>
      </c>
      <c r="H254" s="5">
        <v>0.2</v>
      </c>
      <c r="I254" s="13">
        <v>200</v>
      </c>
      <c r="J254" s="5"/>
      <c r="K254" s="13"/>
      <c r="L254" s="13"/>
      <c r="M254" s="13"/>
      <c r="N254" s="13"/>
      <c r="O254" s="13"/>
      <c r="P254" s="13"/>
      <c r="Q254" s="13"/>
      <c r="R254" s="15">
        <f t="shared" si="13"/>
        <v>2.9</v>
      </c>
    </row>
    <row r="255" spans="1:18">
      <c r="A255" s="5">
        <v>48</v>
      </c>
      <c r="B255" s="5" t="s">
        <v>5969</v>
      </c>
      <c r="C255" s="5" t="s">
        <v>6264</v>
      </c>
      <c r="D255" s="5" t="s">
        <v>6322</v>
      </c>
      <c r="E255" s="5" t="s">
        <v>6323</v>
      </c>
      <c r="F255" s="5" t="s">
        <v>176</v>
      </c>
      <c r="G255" s="5" t="s">
        <v>189</v>
      </c>
      <c r="H255" s="5">
        <v>0.4</v>
      </c>
      <c r="I255" s="13">
        <v>400</v>
      </c>
      <c r="J255" s="5"/>
      <c r="K255" s="13"/>
      <c r="L255" s="13"/>
      <c r="M255" s="13"/>
      <c r="N255" s="13"/>
      <c r="O255" s="13"/>
      <c r="P255" s="13"/>
      <c r="Q255" s="13"/>
      <c r="R255" s="15">
        <f t="shared" si="13"/>
        <v>5.8</v>
      </c>
    </row>
    <row r="256" spans="1:18">
      <c r="A256" s="5">
        <v>49</v>
      </c>
      <c r="B256" s="5" t="s">
        <v>5969</v>
      </c>
      <c r="C256" s="5" t="s">
        <v>6264</v>
      </c>
      <c r="D256" s="5" t="s">
        <v>6322</v>
      </c>
      <c r="E256" s="5" t="s">
        <v>6323</v>
      </c>
      <c r="F256" s="5" t="s">
        <v>183</v>
      </c>
      <c r="G256" s="5" t="s">
        <v>144</v>
      </c>
      <c r="H256" s="5">
        <v>0.3</v>
      </c>
      <c r="I256" s="13">
        <v>300</v>
      </c>
      <c r="J256" s="5"/>
      <c r="K256" s="13"/>
      <c r="L256" s="13"/>
      <c r="M256" s="13"/>
      <c r="N256" s="13"/>
      <c r="O256" s="13"/>
      <c r="P256" s="13"/>
      <c r="Q256" s="13"/>
      <c r="R256" s="15">
        <f t="shared" si="13"/>
        <v>4.35</v>
      </c>
    </row>
    <row r="257" spans="1:18">
      <c r="A257" s="5">
        <v>50</v>
      </c>
      <c r="B257" s="5" t="s">
        <v>5969</v>
      </c>
      <c r="C257" s="5" t="s">
        <v>6264</v>
      </c>
      <c r="D257" s="5" t="s">
        <v>6322</v>
      </c>
      <c r="E257" s="5" t="s">
        <v>6323</v>
      </c>
      <c r="F257" s="5" t="s">
        <v>57</v>
      </c>
      <c r="G257" s="5" t="s">
        <v>83</v>
      </c>
      <c r="H257" s="5">
        <v>0.1</v>
      </c>
      <c r="I257" s="13">
        <v>100</v>
      </c>
      <c r="J257" s="5"/>
      <c r="K257" s="13"/>
      <c r="L257" s="13"/>
      <c r="M257" s="13"/>
      <c r="N257" s="13"/>
      <c r="O257" s="13"/>
      <c r="P257" s="13"/>
      <c r="Q257" s="13"/>
      <c r="R257" s="15">
        <f t="shared" si="13"/>
        <v>1.45</v>
      </c>
    </row>
    <row r="258" spans="1:18">
      <c r="A258" s="5">
        <v>51</v>
      </c>
      <c r="B258" s="5" t="s">
        <v>5969</v>
      </c>
      <c r="C258" s="5" t="s">
        <v>6264</v>
      </c>
      <c r="D258" s="5" t="s">
        <v>6322</v>
      </c>
      <c r="E258" s="5" t="s">
        <v>6323</v>
      </c>
      <c r="F258" s="5" t="s">
        <v>100</v>
      </c>
      <c r="G258" s="5" t="s">
        <v>53</v>
      </c>
      <c r="H258" s="5">
        <v>0.1</v>
      </c>
      <c r="I258" s="13">
        <v>100</v>
      </c>
      <c r="J258" s="5"/>
      <c r="K258" s="13"/>
      <c r="L258" s="13"/>
      <c r="M258" s="13"/>
      <c r="N258" s="13"/>
      <c r="O258" s="13"/>
      <c r="P258" s="13"/>
      <c r="Q258" s="13"/>
      <c r="R258" s="15">
        <f t="shared" si="13"/>
        <v>1.45</v>
      </c>
    </row>
    <row r="259" spans="1:18">
      <c r="A259" s="5">
        <v>52</v>
      </c>
      <c r="B259" s="5" t="s">
        <v>5969</v>
      </c>
      <c r="C259" s="5" t="s">
        <v>6264</v>
      </c>
      <c r="D259" s="5" t="s">
        <v>6324</v>
      </c>
      <c r="E259" s="13" t="s">
        <v>6325</v>
      </c>
      <c r="F259" s="5" t="s">
        <v>82</v>
      </c>
      <c r="G259" s="5" t="s">
        <v>192</v>
      </c>
      <c r="H259" s="5">
        <v>0.3</v>
      </c>
      <c r="I259" s="13">
        <v>300</v>
      </c>
      <c r="J259" s="5"/>
      <c r="K259" s="13"/>
      <c r="L259" s="13"/>
      <c r="M259" s="13"/>
      <c r="N259" s="13"/>
      <c r="O259" s="13"/>
      <c r="P259" s="13"/>
      <c r="Q259" s="13"/>
      <c r="R259" s="15">
        <f t="shared" si="13"/>
        <v>4.35</v>
      </c>
    </row>
    <row r="260" spans="1:18">
      <c r="A260" s="5">
        <v>53</v>
      </c>
      <c r="B260" s="5" t="s">
        <v>5969</v>
      </c>
      <c r="C260" s="5" t="s">
        <v>6264</v>
      </c>
      <c r="D260" s="5" t="s">
        <v>6324</v>
      </c>
      <c r="E260" s="13" t="s">
        <v>6325</v>
      </c>
      <c r="F260" s="5" t="s">
        <v>106</v>
      </c>
      <c r="G260" s="5" t="s">
        <v>133</v>
      </c>
      <c r="H260" s="5">
        <v>0.1</v>
      </c>
      <c r="I260" s="13">
        <v>100</v>
      </c>
      <c r="J260" s="5"/>
      <c r="K260" s="13"/>
      <c r="L260" s="13"/>
      <c r="M260" s="13"/>
      <c r="N260" s="13">
        <v>4</v>
      </c>
      <c r="O260" s="13"/>
      <c r="P260" s="13"/>
      <c r="Q260" s="13"/>
      <c r="R260" s="15">
        <f t="shared" si="13"/>
        <v>1.51</v>
      </c>
    </row>
    <row r="261" spans="1:18">
      <c r="A261" s="5">
        <v>54</v>
      </c>
      <c r="B261" s="5" t="s">
        <v>5969</v>
      </c>
      <c r="C261" s="5" t="s">
        <v>6264</v>
      </c>
      <c r="D261" s="5" t="s">
        <v>6326</v>
      </c>
      <c r="E261" s="5" t="s">
        <v>6327</v>
      </c>
      <c r="F261" s="5" t="s">
        <v>53</v>
      </c>
      <c r="G261" s="5" t="s">
        <v>154</v>
      </c>
      <c r="H261" s="5">
        <v>0.3</v>
      </c>
      <c r="I261" s="13">
        <v>400</v>
      </c>
      <c r="J261" s="5"/>
      <c r="K261" s="13"/>
      <c r="L261" s="13"/>
      <c r="M261" s="13"/>
      <c r="N261" s="13"/>
      <c r="O261" s="13"/>
      <c r="P261" s="13"/>
      <c r="Q261" s="13"/>
      <c r="R261" s="15">
        <f t="shared" si="13"/>
        <v>5.8</v>
      </c>
    </row>
    <row r="262" spans="1:18">
      <c r="A262" s="5">
        <v>55</v>
      </c>
      <c r="B262" s="5" t="s">
        <v>5969</v>
      </c>
      <c r="C262" s="5" t="s">
        <v>6264</v>
      </c>
      <c r="D262" s="5" t="s">
        <v>6328</v>
      </c>
      <c r="E262" s="5" t="s">
        <v>6329</v>
      </c>
      <c r="F262" s="5" t="s">
        <v>278</v>
      </c>
      <c r="G262" s="5" t="s">
        <v>144</v>
      </c>
      <c r="H262" s="5">
        <v>0.1</v>
      </c>
      <c r="I262" s="13">
        <v>100</v>
      </c>
      <c r="J262" s="5"/>
      <c r="K262" s="13"/>
      <c r="L262" s="13"/>
      <c r="M262" s="13"/>
      <c r="N262" s="13"/>
      <c r="O262" s="13"/>
      <c r="P262" s="13"/>
      <c r="Q262" s="13"/>
      <c r="R262" s="15">
        <f t="shared" ref="R262" si="14">J262*0.4461+K262*0.1485+L262*0.15*0.004+I262*0.0145+M262*0.145+N262*0.015+O262*0.01+P262*0.16+Q262*0.2</f>
        <v>1.45</v>
      </c>
    </row>
    <row r="263" spans="1:18">
      <c r="A263" s="5">
        <v>56</v>
      </c>
      <c r="B263" s="5" t="s">
        <v>5969</v>
      </c>
      <c r="C263" s="5" t="s">
        <v>6264</v>
      </c>
      <c r="D263" s="5" t="s">
        <v>6328</v>
      </c>
      <c r="E263" s="5" t="s">
        <v>6329</v>
      </c>
      <c r="F263" s="5" t="s">
        <v>996</v>
      </c>
      <c r="G263" s="5" t="s">
        <v>124</v>
      </c>
      <c r="H263" s="5">
        <v>0.1</v>
      </c>
      <c r="I263" s="13">
        <v>100</v>
      </c>
      <c r="J263" s="5"/>
      <c r="K263" s="13"/>
      <c r="L263" s="13"/>
      <c r="M263" s="13"/>
      <c r="N263" s="13"/>
      <c r="O263" s="13"/>
      <c r="P263" s="13"/>
      <c r="Q263" s="13"/>
      <c r="R263" s="15">
        <f t="shared" ref="R263:R294" si="15">J263*0.4461+K263*0.1485+L263*0.15*0.004+I263*0.0145+M263*0.145+N263*0.015+O263*0.01+P263*0.16+Q263*0.2</f>
        <v>1.45</v>
      </c>
    </row>
    <row r="264" spans="1:18">
      <c r="A264" s="5">
        <v>57</v>
      </c>
      <c r="B264" s="5" t="s">
        <v>5969</v>
      </c>
      <c r="C264" s="5" t="s">
        <v>6264</v>
      </c>
      <c r="D264" s="5" t="s">
        <v>6328</v>
      </c>
      <c r="E264" s="5" t="s">
        <v>6329</v>
      </c>
      <c r="F264" s="5" t="s">
        <v>65</v>
      </c>
      <c r="G264" s="5" t="s">
        <v>263</v>
      </c>
      <c r="H264" s="5">
        <v>0.2</v>
      </c>
      <c r="I264" s="13">
        <v>200</v>
      </c>
      <c r="J264" s="5"/>
      <c r="K264" s="13"/>
      <c r="L264" s="13"/>
      <c r="M264" s="13"/>
      <c r="N264" s="13"/>
      <c r="O264" s="13"/>
      <c r="P264" s="13"/>
      <c r="Q264" s="13"/>
      <c r="R264" s="15">
        <f t="shared" si="15"/>
        <v>2.9</v>
      </c>
    </row>
    <row r="265" spans="1:18">
      <c r="A265" s="5">
        <v>58</v>
      </c>
      <c r="B265" s="5" t="s">
        <v>5969</v>
      </c>
      <c r="C265" s="5" t="s">
        <v>6264</v>
      </c>
      <c r="D265" s="5" t="s">
        <v>6328</v>
      </c>
      <c r="E265" s="5" t="s">
        <v>6329</v>
      </c>
      <c r="F265" s="5" t="s">
        <v>618</v>
      </c>
      <c r="G265" s="5" t="s">
        <v>187</v>
      </c>
      <c r="H265" s="5">
        <v>0.1</v>
      </c>
      <c r="I265" s="13">
        <v>100</v>
      </c>
      <c r="J265" s="5"/>
      <c r="K265" s="13"/>
      <c r="L265" s="13"/>
      <c r="M265" s="13"/>
      <c r="N265" s="13"/>
      <c r="O265" s="13"/>
      <c r="P265" s="13"/>
      <c r="Q265" s="13"/>
      <c r="R265" s="15">
        <f t="shared" si="15"/>
        <v>1.45</v>
      </c>
    </row>
    <row r="266" spans="1:18">
      <c r="A266" s="5">
        <v>59</v>
      </c>
      <c r="B266" s="5" t="s">
        <v>5969</v>
      </c>
      <c r="C266" s="5" t="s">
        <v>6264</v>
      </c>
      <c r="D266" s="5" t="s">
        <v>6328</v>
      </c>
      <c r="E266" s="5" t="s">
        <v>6329</v>
      </c>
      <c r="F266" s="5" t="s">
        <v>207</v>
      </c>
      <c r="G266" s="5" t="s">
        <v>54</v>
      </c>
      <c r="H266" s="5">
        <v>0.2</v>
      </c>
      <c r="I266" s="13">
        <v>200</v>
      </c>
      <c r="J266" s="5"/>
      <c r="K266" s="13"/>
      <c r="L266" s="13"/>
      <c r="M266" s="13"/>
      <c r="N266" s="13"/>
      <c r="O266" s="13"/>
      <c r="P266" s="13"/>
      <c r="Q266" s="13"/>
      <c r="R266" s="15">
        <f t="shared" si="15"/>
        <v>2.9</v>
      </c>
    </row>
    <row r="267" spans="1:18">
      <c r="A267" s="5">
        <v>60</v>
      </c>
      <c r="B267" s="5" t="s">
        <v>5969</v>
      </c>
      <c r="C267" s="5" t="s">
        <v>6264</v>
      </c>
      <c r="D267" s="5" t="s">
        <v>6330</v>
      </c>
      <c r="E267" s="5" t="s">
        <v>6331</v>
      </c>
      <c r="F267" s="5" t="s">
        <v>79</v>
      </c>
      <c r="G267" s="5" t="s">
        <v>72</v>
      </c>
      <c r="H267" s="5">
        <v>0.1</v>
      </c>
      <c r="I267" s="13">
        <v>100</v>
      </c>
      <c r="J267" s="5"/>
      <c r="K267" s="13"/>
      <c r="L267" s="13"/>
      <c r="M267" s="13"/>
      <c r="N267" s="13"/>
      <c r="O267" s="13"/>
      <c r="P267" s="13"/>
      <c r="Q267" s="13"/>
      <c r="R267" s="15">
        <f t="shared" si="15"/>
        <v>1.45</v>
      </c>
    </row>
    <row r="268" spans="1:18">
      <c r="A268" s="5">
        <v>61</v>
      </c>
      <c r="B268" s="5" t="s">
        <v>5969</v>
      </c>
      <c r="C268" s="5" t="s">
        <v>6264</v>
      </c>
      <c r="D268" s="5" t="s">
        <v>6332</v>
      </c>
      <c r="E268" s="5" t="s">
        <v>6333</v>
      </c>
      <c r="F268" s="5" t="s">
        <v>100</v>
      </c>
      <c r="G268" s="5" t="s">
        <v>54</v>
      </c>
      <c r="H268" s="5">
        <v>1.9</v>
      </c>
      <c r="I268" s="13">
        <v>1900</v>
      </c>
      <c r="J268" s="5"/>
      <c r="K268" s="13"/>
      <c r="L268" s="13"/>
      <c r="M268" s="13"/>
      <c r="N268" s="13">
        <v>4</v>
      </c>
      <c r="O268" s="13"/>
      <c r="P268" s="13"/>
      <c r="Q268" s="13"/>
      <c r="R268" s="15">
        <f t="shared" si="15"/>
        <v>27.61</v>
      </c>
    </row>
    <row r="269" spans="1:18">
      <c r="A269" s="5">
        <v>62</v>
      </c>
      <c r="B269" s="5" t="s">
        <v>5969</v>
      </c>
      <c r="C269" s="5" t="s">
        <v>6264</v>
      </c>
      <c r="D269" s="5" t="s">
        <v>6334</v>
      </c>
      <c r="E269" s="5" t="s">
        <v>6335</v>
      </c>
      <c r="F269" s="5" t="s">
        <v>1241</v>
      </c>
      <c r="G269" s="5" t="s">
        <v>1242</v>
      </c>
      <c r="H269" s="5">
        <v>0.6</v>
      </c>
      <c r="I269" s="13"/>
      <c r="J269" s="5"/>
      <c r="K269" s="13">
        <v>2</v>
      </c>
      <c r="L269" s="13"/>
      <c r="M269" s="13"/>
      <c r="N269" s="13"/>
      <c r="O269" s="13"/>
      <c r="P269" s="13"/>
      <c r="Q269" s="13"/>
      <c r="R269" s="15">
        <f t="shared" si="15"/>
        <v>0.297</v>
      </c>
    </row>
    <row r="270" spans="1:18">
      <c r="A270" s="5">
        <v>63</v>
      </c>
      <c r="B270" s="5" t="s">
        <v>5969</v>
      </c>
      <c r="C270" s="5" t="s">
        <v>6264</v>
      </c>
      <c r="D270" s="5" t="s">
        <v>6334</v>
      </c>
      <c r="E270" s="5" t="s">
        <v>6335</v>
      </c>
      <c r="F270" s="5" t="s">
        <v>1574</v>
      </c>
      <c r="G270" s="5" t="s">
        <v>2518</v>
      </c>
      <c r="H270" s="5">
        <v>0.2</v>
      </c>
      <c r="I270" s="13">
        <v>200</v>
      </c>
      <c r="J270" s="5"/>
      <c r="K270" s="13"/>
      <c r="L270" s="13"/>
      <c r="M270" s="13"/>
      <c r="N270" s="13"/>
      <c r="O270" s="13"/>
      <c r="P270" s="13"/>
      <c r="Q270" s="13"/>
      <c r="R270" s="15">
        <f t="shared" si="15"/>
        <v>2.9</v>
      </c>
    </row>
    <row r="271" spans="1:18">
      <c r="A271" s="5">
        <v>64</v>
      </c>
      <c r="B271" s="5" t="s">
        <v>5969</v>
      </c>
      <c r="C271" s="5" t="s">
        <v>6264</v>
      </c>
      <c r="D271" s="5" t="s">
        <v>6334</v>
      </c>
      <c r="E271" s="5" t="s">
        <v>6335</v>
      </c>
      <c r="F271" s="5" t="s">
        <v>270</v>
      </c>
      <c r="G271" s="5" t="s">
        <v>1574</v>
      </c>
      <c r="H271" s="5">
        <v>0.1</v>
      </c>
      <c r="I271" s="13">
        <v>100</v>
      </c>
      <c r="J271" s="5"/>
      <c r="K271" s="13">
        <v>2</v>
      </c>
      <c r="L271" s="13"/>
      <c r="M271" s="13"/>
      <c r="N271" s="13"/>
      <c r="O271" s="13"/>
      <c r="P271" s="13"/>
      <c r="Q271" s="13"/>
      <c r="R271" s="15">
        <f t="shared" si="15"/>
        <v>1.747</v>
      </c>
    </row>
    <row r="272" spans="1:18">
      <c r="A272" s="5">
        <v>65</v>
      </c>
      <c r="B272" s="5" t="s">
        <v>5969</v>
      </c>
      <c r="C272" s="5" t="s">
        <v>6264</v>
      </c>
      <c r="D272" s="5" t="s">
        <v>6334</v>
      </c>
      <c r="E272" s="5" t="s">
        <v>6335</v>
      </c>
      <c r="F272" s="5" t="s">
        <v>151</v>
      </c>
      <c r="G272" s="5" t="s">
        <v>1356</v>
      </c>
      <c r="H272" s="5">
        <v>0.2</v>
      </c>
      <c r="I272" s="13">
        <v>200</v>
      </c>
      <c r="J272" s="5"/>
      <c r="K272" s="13"/>
      <c r="L272" s="13"/>
      <c r="M272" s="13"/>
      <c r="N272" s="13"/>
      <c r="O272" s="13"/>
      <c r="P272" s="13"/>
      <c r="Q272" s="13"/>
      <c r="R272" s="15">
        <f t="shared" si="15"/>
        <v>2.9</v>
      </c>
    </row>
    <row r="273" spans="1:18">
      <c r="A273" s="5">
        <v>66</v>
      </c>
      <c r="B273" s="5" t="s">
        <v>5969</v>
      </c>
      <c r="C273" s="5" t="s">
        <v>6264</v>
      </c>
      <c r="D273" s="5" t="s">
        <v>6334</v>
      </c>
      <c r="E273" s="5" t="s">
        <v>6335</v>
      </c>
      <c r="F273" s="5" t="s">
        <v>189</v>
      </c>
      <c r="G273" s="5" t="s">
        <v>647</v>
      </c>
      <c r="H273" s="5">
        <v>0.2</v>
      </c>
      <c r="I273" s="13"/>
      <c r="J273" s="5"/>
      <c r="K273" s="13">
        <v>2</v>
      </c>
      <c r="L273" s="13"/>
      <c r="M273" s="13"/>
      <c r="N273" s="13"/>
      <c r="O273" s="13"/>
      <c r="P273" s="13"/>
      <c r="Q273" s="13"/>
      <c r="R273" s="15">
        <f t="shared" si="15"/>
        <v>0.297</v>
      </c>
    </row>
    <row r="274" spans="1:18">
      <c r="A274" s="5">
        <v>67</v>
      </c>
      <c r="B274" s="5" t="s">
        <v>5969</v>
      </c>
      <c r="C274" s="5" t="s">
        <v>6264</v>
      </c>
      <c r="D274" s="5" t="s">
        <v>6336</v>
      </c>
      <c r="E274" s="5" t="s">
        <v>6337</v>
      </c>
      <c r="F274" s="5" t="s">
        <v>72</v>
      </c>
      <c r="G274" s="5" t="s">
        <v>163</v>
      </c>
      <c r="H274" s="5">
        <v>0.2</v>
      </c>
      <c r="I274" s="13">
        <v>200</v>
      </c>
      <c r="J274" s="5"/>
      <c r="K274" s="13"/>
      <c r="L274" s="13"/>
      <c r="M274" s="13"/>
      <c r="N274" s="13"/>
      <c r="O274" s="13"/>
      <c r="P274" s="13"/>
      <c r="Q274" s="13"/>
      <c r="R274" s="15">
        <f t="shared" si="15"/>
        <v>2.9</v>
      </c>
    </row>
    <row r="275" spans="1:18">
      <c r="A275" s="5">
        <v>68</v>
      </c>
      <c r="B275" s="5" t="s">
        <v>5969</v>
      </c>
      <c r="C275" s="5" t="s">
        <v>6264</v>
      </c>
      <c r="D275" s="5" t="s">
        <v>6338</v>
      </c>
      <c r="E275" s="5" t="s">
        <v>6339</v>
      </c>
      <c r="F275" s="5" t="s">
        <v>163</v>
      </c>
      <c r="G275" s="5" t="s">
        <v>133</v>
      </c>
      <c r="H275" s="5">
        <v>0.4</v>
      </c>
      <c r="I275" s="13">
        <v>400</v>
      </c>
      <c r="J275" s="5"/>
      <c r="K275" s="13"/>
      <c r="L275" s="13"/>
      <c r="M275" s="13"/>
      <c r="N275" s="13"/>
      <c r="O275" s="13"/>
      <c r="P275" s="13"/>
      <c r="Q275" s="13"/>
      <c r="R275" s="15">
        <f t="shared" si="15"/>
        <v>5.8</v>
      </c>
    </row>
    <row r="276" spans="1:18">
      <c r="A276" s="5">
        <v>69</v>
      </c>
      <c r="B276" s="5" t="s">
        <v>5969</v>
      </c>
      <c r="C276" s="5" t="s">
        <v>6264</v>
      </c>
      <c r="D276" s="5" t="s">
        <v>6338</v>
      </c>
      <c r="E276" s="5" t="s">
        <v>6339</v>
      </c>
      <c r="F276" s="5" t="s">
        <v>82</v>
      </c>
      <c r="G276" s="5" t="s">
        <v>258</v>
      </c>
      <c r="H276" s="5">
        <v>0.6</v>
      </c>
      <c r="I276" s="13">
        <v>600</v>
      </c>
      <c r="J276" s="5"/>
      <c r="K276" s="13">
        <v>4</v>
      </c>
      <c r="L276" s="13"/>
      <c r="M276" s="13"/>
      <c r="N276" s="13">
        <v>4</v>
      </c>
      <c r="O276" s="13"/>
      <c r="P276" s="13"/>
      <c r="Q276" s="13"/>
      <c r="R276" s="15">
        <f t="shared" si="15"/>
        <v>9.354</v>
      </c>
    </row>
    <row r="277" spans="1:18">
      <c r="A277" s="5">
        <v>70</v>
      </c>
      <c r="B277" s="5" t="s">
        <v>5969</v>
      </c>
      <c r="C277" s="5" t="s">
        <v>6264</v>
      </c>
      <c r="D277" s="5" t="s">
        <v>6340</v>
      </c>
      <c r="E277" s="5" t="s">
        <v>6341</v>
      </c>
      <c r="F277" s="5" t="s">
        <v>106</v>
      </c>
      <c r="G277" s="5" t="s">
        <v>187</v>
      </c>
      <c r="H277" s="5">
        <v>1</v>
      </c>
      <c r="I277" s="13">
        <v>1000</v>
      </c>
      <c r="J277" s="5"/>
      <c r="K277" s="13"/>
      <c r="L277" s="13"/>
      <c r="M277" s="13"/>
      <c r="N277" s="13">
        <v>6</v>
      </c>
      <c r="O277" s="13"/>
      <c r="P277" s="13"/>
      <c r="Q277" s="13"/>
      <c r="R277" s="15">
        <f t="shared" si="15"/>
        <v>14.59</v>
      </c>
    </row>
    <row r="278" spans="1:18">
      <c r="A278" s="5">
        <v>71</v>
      </c>
      <c r="B278" s="5" t="s">
        <v>5969</v>
      </c>
      <c r="C278" s="5" t="s">
        <v>6264</v>
      </c>
      <c r="D278" s="5" t="s">
        <v>6342</v>
      </c>
      <c r="E278" s="5" t="s">
        <v>6343</v>
      </c>
      <c r="F278" s="5" t="s">
        <v>82</v>
      </c>
      <c r="G278" s="5" t="s">
        <v>258</v>
      </c>
      <c r="H278" s="5">
        <v>0.6</v>
      </c>
      <c r="I278" s="13">
        <v>600</v>
      </c>
      <c r="J278" s="5"/>
      <c r="K278" s="13"/>
      <c r="L278" s="13"/>
      <c r="M278" s="13"/>
      <c r="N278" s="13">
        <v>4</v>
      </c>
      <c r="O278" s="13"/>
      <c r="P278" s="13"/>
      <c r="Q278" s="13"/>
      <c r="R278" s="15">
        <f t="shared" si="15"/>
        <v>8.76</v>
      </c>
    </row>
    <row r="279" spans="1:18">
      <c r="A279" s="5">
        <v>72</v>
      </c>
      <c r="B279" s="5" t="s">
        <v>5969</v>
      </c>
      <c r="C279" s="5" t="s">
        <v>6264</v>
      </c>
      <c r="D279" s="5" t="s">
        <v>6342</v>
      </c>
      <c r="E279" s="5" t="s">
        <v>6343</v>
      </c>
      <c r="F279" s="5" t="s">
        <v>351</v>
      </c>
      <c r="G279" s="5" t="s">
        <v>618</v>
      </c>
      <c r="H279" s="5">
        <v>0.1</v>
      </c>
      <c r="I279" s="13"/>
      <c r="J279" s="5"/>
      <c r="K279" s="13">
        <v>2</v>
      </c>
      <c r="L279" s="13"/>
      <c r="M279" s="13"/>
      <c r="N279" s="13"/>
      <c r="O279" s="13"/>
      <c r="P279" s="13"/>
      <c r="Q279" s="13"/>
      <c r="R279" s="15">
        <f t="shared" si="15"/>
        <v>0.297</v>
      </c>
    </row>
    <row r="280" spans="1:18">
      <c r="A280" s="5">
        <v>73</v>
      </c>
      <c r="B280" s="5" t="s">
        <v>5969</v>
      </c>
      <c r="C280" s="5" t="s">
        <v>6264</v>
      </c>
      <c r="D280" s="5" t="s">
        <v>6344</v>
      </c>
      <c r="E280" s="5" t="s">
        <v>6345</v>
      </c>
      <c r="F280" s="5" t="s">
        <v>163</v>
      </c>
      <c r="G280" s="5" t="s">
        <v>57</v>
      </c>
      <c r="H280" s="5">
        <v>0.1</v>
      </c>
      <c r="I280" s="13">
        <v>100</v>
      </c>
      <c r="J280" s="5"/>
      <c r="K280" s="13"/>
      <c r="L280" s="13"/>
      <c r="M280" s="13"/>
      <c r="N280" s="13"/>
      <c r="O280" s="13"/>
      <c r="P280" s="13"/>
      <c r="Q280" s="13"/>
      <c r="R280" s="15">
        <f t="shared" si="15"/>
        <v>1.45</v>
      </c>
    </row>
    <row r="281" spans="1:18">
      <c r="A281" s="5">
        <v>74</v>
      </c>
      <c r="B281" s="5" t="s">
        <v>5969</v>
      </c>
      <c r="C281" s="5" t="s">
        <v>6264</v>
      </c>
      <c r="D281" s="5" t="s">
        <v>6346</v>
      </c>
      <c r="E281" s="5" t="s">
        <v>6347</v>
      </c>
      <c r="F281" s="5" t="s">
        <v>1671</v>
      </c>
      <c r="G281" s="5" t="s">
        <v>1341</v>
      </c>
      <c r="H281" s="5">
        <v>2</v>
      </c>
      <c r="I281" s="13">
        <v>2000</v>
      </c>
      <c r="J281" s="5"/>
      <c r="K281" s="13"/>
      <c r="L281" s="13"/>
      <c r="M281" s="13"/>
      <c r="N281" s="13"/>
      <c r="O281" s="13"/>
      <c r="P281" s="13"/>
      <c r="Q281" s="13"/>
      <c r="R281" s="15">
        <f t="shared" si="15"/>
        <v>29</v>
      </c>
    </row>
    <row r="282" spans="1:18">
      <c r="A282" s="5">
        <v>75</v>
      </c>
      <c r="B282" s="5" t="s">
        <v>5969</v>
      </c>
      <c r="C282" s="5" t="s">
        <v>6264</v>
      </c>
      <c r="D282" s="5" t="s">
        <v>6346</v>
      </c>
      <c r="E282" s="5" t="s">
        <v>6347</v>
      </c>
      <c r="F282" s="5" t="s">
        <v>255</v>
      </c>
      <c r="G282" s="5" t="s">
        <v>173</v>
      </c>
      <c r="H282" s="5">
        <v>1.2</v>
      </c>
      <c r="I282" s="13">
        <v>1200</v>
      </c>
      <c r="J282" s="5"/>
      <c r="K282" s="13"/>
      <c r="L282" s="13"/>
      <c r="M282" s="13"/>
      <c r="N282" s="13"/>
      <c r="O282" s="13"/>
      <c r="P282" s="13"/>
      <c r="Q282" s="13"/>
      <c r="R282" s="15">
        <f t="shared" si="15"/>
        <v>17.4</v>
      </c>
    </row>
    <row r="283" spans="1:18">
      <c r="A283" s="5">
        <v>76</v>
      </c>
      <c r="B283" s="5" t="s">
        <v>5969</v>
      </c>
      <c r="C283" s="5" t="s">
        <v>6264</v>
      </c>
      <c r="D283" s="5" t="s">
        <v>6346</v>
      </c>
      <c r="E283" s="5" t="s">
        <v>6347</v>
      </c>
      <c r="F283" s="5" t="s">
        <v>83</v>
      </c>
      <c r="G283" s="5" t="s">
        <v>133</v>
      </c>
      <c r="H283" s="5">
        <v>0.2</v>
      </c>
      <c r="I283" s="13">
        <v>200</v>
      </c>
      <c r="J283" s="5"/>
      <c r="K283" s="13"/>
      <c r="L283" s="13"/>
      <c r="M283" s="13"/>
      <c r="N283" s="13"/>
      <c r="O283" s="13"/>
      <c r="P283" s="13"/>
      <c r="Q283" s="13"/>
      <c r="R283" s="15">
        <f t="shared" si="15"/>
        <v>2.9</v>
      </c>
    </row>
    <row r="284" spans="1:18">
      <c r="A284" s="5">
        <v>77</v>
      </c>
      <c r="B284" s="5" t="s">
        <v>5969</v>
      </c>
      <c r="C284" s="5" t="s">
        <v>6264</v>
      </c>
      <c r="D284" s="5" t="s">
        <v>6346</v>
      </c>
      <c r="E284" s="5" t="s">
        <v>6347</v>
      </c>
      <c r="F284" s="5" t="s">
        <v>75</v>
      </c>
      <c r="G284" s="5" t="s">
        <v>112</v>
      </c>
      <c r="H284" s="5">
        <v>0.4</v>
      </c>
      <c r="I284" s="13">
        <v>400</v>
      </c>
      <c r="J284" s="5"/>
      <c r="K284" s="13"/>
      <c r="L284" s="13"/>
      <c r="M284" s="13"/>
      <c r="N284" s="13"/>
      <c r="O284" s="13"/>
      <c r="P284" s="13"/>
      <c r="Q284" s="13"/>
      <c r="R284" s="15">
        <f t="shared" si="15"/>
        <v>5.8</v>
      </c>
    </row>
    <row r="285" spans="1:18">
      <c r="A285" s="5">
        <v>1</v>
      </c>
      <c r="B285" s="5" t="s">
        <v>5969</v>
      </c>
      <c r="C285" s="5" t="s">
        <v>6348</v>
      </c>
      <c r="D285" s="5" t="s">
        <v>6349</v>
      </c>
      <c r="E285" s="5" t="s">
        <v>6350</v>
      </c>
      <c r="F285" s="17" t="s">
        <v>828</v>
      </c>
      <c r="G285" s="5" t="s">
        <v>1939</v>
      </c>
      <c r="H285" s="5">
        <f t="shared" ref="H285" si="16">I285/1000</f>
        <v>2.6</v>
      </c>
      <c r="I285" s="13">
        <v>2600</v>
      </c>
      <c r="J285" s="5"/>
      <c r="K285" s="13">
        <v>4</v>
      </c>
      <c r="L285" s="13"/>
      <c r="M285" s="13"/>
      <c r="N285" s="13">
        <v>4</v>
      </c>
      <c r="O285" s="13"/>
      <c r="P285" s="13"/>
      <c r="Q285" s="13"/>
      <c r="R285" s="15">
        <f t="shared" si="15"/>
        <v>38.354</v>
      </c>
    </row>
    <row r="286" spans="1:18">
      <c r="A286" s="5">
        <v>2</v>
      </c>
      <c r="B286" s="5" t="s">
        <v>5969</v>
      </c>
      <c r="C286" s="5" t="s">
        <v>6348</v>
      </c>
      <c r="D286" s="5" t="s">
        <v>6349</v>
      </c>
      <c r="E286" s="5" t="s">
        <v>6350</v>
      </c>
      <c r="F286" s="5" t="s">
        <v>1959</v>
      </c>
      <c r="G286" s="5" t="s">
        <v>2070</v>
      </c>
      <c r="H286" s="5">
        <f t="shared" ref="H286:H296" si="17">I286/1000</f>
        <v>1.2</v>
      </c>
      <c r="I286" s="13">
        <v>1200</v>
      </c>
      <c r="J286" s="5"/>
      <c r="K286" s="13">
        <v>4</v>
      </c>
      <c r="L286" s="13"/>
      <c r="M286" s="13"/>
      <c r="N286" s="13">
        <v>4</v>
      </c>
      <c r="O286" s="13"/>
      <c r="P286" s="13"/>
      <c r="Q286" s="13"/>
      <c r="R286" s="15">
        <f t="shared" si="15"/>
        <v>18.054</v>
      </c>
    </row>
    <row r="287" spans="1:18">
      <c r="A287" s="5">
        <v>3</v>
      </c>
      <c r="B287" s="5" t="s">
        <v>5969</v>
      </c>
      <c r="C287" s="5" t="s">
        <v>6348</v>
      </c>
      <c r="D287" s="5" t="s">
        <v>6349</v>
      </c>
      <c r="E287" s="5" t="s">
        <v>6350</v>
      </c>
      <c r="F287" s="17" t="s">
        <v>2077</v>
      </c>
      <c r="G287" s="5" t="s">
        <v>5814</v>
      </c>
      <c r="H287" s="5">
        <f t="shared" si="17"/>
        <v>0.6</v>
      </c>
      <c r="I287" s="13">
        <v>600</v>
      </c>
      <c r="J287" s="5"/>
      <c r="K287" s="13">
        <v>2</v>
      </c>
      <c r="L287" s="13"/>
      <c r="M287" s="13"/>
      <c r="N287" s="13">
        <v>2</v>
      </c>
      <c r="O287" s="13"/>
      <c r="P287" s="13">
        <v>1</v>
      </c>
      <c r="Q287" s="13"/>
      <c r="R287" s="15">
        <f t="shared" si="15"/>
        <v>9.187</v>
      </c>
    </row>
    <row r="288" spans="1:18">
      <c r="A288" s="5">
        <v>4</v>
      </c>
      <c r="B288" s="5" t="s">
        <v>5969</v>
      </c>
      <c r="C288" s="5" t="s">
        <v>6348</v>
      </c>
      <c r="D288" s="5" t="s">
        <v>6351</v>
      </c>
      <c r="E288" s="5" t="s">
        <v>3758</v>
      </c>
      <c r="F288" s="5" t="s">
        <v>1922</v>
      </c>
      <c r="G288" s="5" t="s">
        <v>828</v>
      </c>
      <c r="H288" s="5">
        <f t="shared" si="17"/>
        <v>0.4</v>
      </c>
      <c r="I288" s="13">
        <v>400</v>
      </c>
      <c r="J288" s="5"/>
      <c r="K288" s="13"/>
      <c r="L288" s="13"/>
      <c r="M288" s="13"/>
      <c r="N288" s="13"/>
      <c r="O288" s="13"/>
      <c r="P288" s="13"/>
      <c r="Q288" s="13"/>
      <c r="R288" s="15">
        <f t="shared" si="15"/>
        <v>5.8</v>
      </c>
    </row>
    <row r="289" spans="1:18">
      <c r="A289" s="5">
        <v>5</v>
      </c>
      <c r="B289" s="5" t="s">
        <v>5969</v>
      </c>
      <c r="C289" s="5" t="s">
        <v>6348</v>
      </c>
      <c r="D289" s="5" t="s">
        <v>6352</v>
      </c>
      <c r="E289" s="5" t="s">
        <v>6353</v>
      </c>
      <c r="F289" s="5" t="s">
        <v>1922</v>
      </c>
      <c r="G289" s="5" t="s">
        <v>752</v>
      </c>
      <c r="H289" s="5">
        <f t="shared" si="17"/>
        <v>2</v>
      </c>
      <c r="I289" s="13">
        <v>2000</v>
      </c>
      <c r="J289" s="5"/>
      <c r="K289" s="13"/>
      <c r="L289" s="13"/>
      <c r="M289" s="13"/>
      <c r="N289" s="13"/>
      <c r="O289" s="13"/>
      <c r="P289" s="13"/>
      <c r="Q289" s="13"/>
      <c r="R289" s="15">
        <f t="shared" si="15"/>
        <v>29</v>
      </c>
    </row>
    <row r="290" spans="1:18">
      <c r="A290" s="5">
        <v>6</v>
      </c>
      <c r="B290" s="5" t="s">
        <v>5969</v>
      </c>
      <c r="C290" s="5" t="s">
        <v>6348</v>
      </c>
      <c r="D290" s="5" t="s">
        <v>6354</v>
      </c>
      <c r="E290" s="5" t="s">
        <v>6355</v>
      </c>
      <c r="F290" s="5" t="s">
        <v>806</v>
      </c>
      <c r="G290" s="5" t="s">
        <v>748</v>
      </c>
      <c r="H290" s="5">
        <f t="shared" si="17"/>
        <v>0.6</v>
      </c>
      <c r="I290" s="13">
        <v>600</v>
      </c>
      <c r="J290" s="5"/>
      <c r="K290" s="13"/>
      <c r="L290" s="13"/>
      <c r="M290" s="13"/>
      <c r="N290" s="13"/>
      <c r="O290" s="13"/>
      <c r="P290" s="13">
        <v>4</v>
      </c>
      <c r="Q290" s="13"/>
      <c r="R290" s="15">
        <f t="shared" si="15"/>
        <v>9.34</v>
      </c>
    </row>
    <row r="291" spans="1:18">
      <c r="A291" s="5">
        <v>7</v>
      </c>
      <c r="B291" s="5" t="s">
        <v>5969</v>
      </c>
      <c r="C291" s="5" t="s">
        <v>6348</v>
      </c>
      <c r="D291" s="5" t="s">
        <v>6356</v>
      </c>
      <c r="E291" s="5" t="s">
        <v>6357</v>
      </c>
      <c r="F291" s="5" t="s">
        <v>1922</v>
      </c>
      <c r="G291" s="5" t="s">
        <v>1946</v>
      </c>
      <c r="H291" s="5">
        <f t="shared" si="17"/>
        <v>1.8</v>
      </c>
      <c r="I291" s="13">
        <v>1800</v>
      </c>
      <c r="J291" s="5"/>
      <c r="K291" s="13"/>
      <c r="L291" s="13"/>
      <c r="M291" s="13"/>
      <c r="N291" s="13"/>
      <c r="O291" s="13"/>
      <c r="P291" s="13"/>
      <c r="Q291" s="13"/>
      <c r="R291" s="15">
        <f t="shared" si="15"/>
        <v>26.1</v>
      </c>
    </row>
    <row r="292" spans="1:18">
      <c r="A292" s="5">
        <v>8</v>
      </c>
      <c r="B292" s="5" t="s">
        <v>5969</v>
      </c>
      <c r="C292" s="5" t="s">
        <v>6348</v>
      </c>
      <c r="D292" s="5" t="s">
        <v>6358</v>
      </c>
      <c r="E292" s="5" t="s">
        <v>6359</v>
      </c>
      <c r="F292" s="5" t="s">
        <v>1922</v>
      </c>
      <c r="G292" s="5" t="s">
        <v>1923</v>
      </c>
      <c r="H292" s="5">
        <f t="shared" si="17"/>
        <v>0.1</v>
      </c>
      <c r="I292" s="13">
        <v>100</v>
      </c>
      <c r="J292" s="5"/>
      <c r="K292" s="13"/>
      <c r="L292" s="13"/>
      <c r="M292" s="13"/>
      <c r="N292" s="13"/>
      <c r="O292" s="13"/>
      <c r="P292" s="13"/>
      <c r="Q292" s="13"/>
      <c r="R292" s="15">
        <f t="shared" si="15"/>
        <v>1.45</v>
      </c>
    </row>
    <row r="293" spans="1:18">
      <c r="A293" s="5">
        <v>9</v>
      </c>
      <c r="B293" s="5" t="s">
        <v>5969</v>
      </c>
      <c r="C293" s="5" t="s">
        <v>6348</v>
      </c>
      <c r="D293" s="5" t="s">
        <v>6358</v>
      </c>
      <c r="E293" s="5" t="s">
        <v>6359</v>
      </c>
      <c r="F293" s="5" t="s">
        <v>761</v>
      </c>
      <c r="G293" s="5" t="s">
        <v>748</v>
      </c>
      <c r="H293" s="5">
        <f t="shared" si="17"/>
        <v>1</v>
      </c>
      <c r="I293" s="13">
        <v>1000</v>
      </c>
      <c r="J293" s="5"/>
      <c r="K293" s="13"/>
      <c r="L293" s="13"/>
      <c r="M293" s="13"/>
      <c r="N293" s="13"/>
      <c r="O293" s="13"/>
      <c r="P293" s="13"/>
      <c r="Q293" s="13"/>
      <c r="R293" s="15">
        <f t="shared" si="15"/>
        <v>14.5</v>
      </c>
    </row>
    <row r="294" spans="1:18">
      <c r="A294" s="5">
        <v>10</v>
      </c>
      <c r="B294" s="5" t="s">
        <v>5969</v>
      </c>
      <c r="C294" s="5" t="s">
        <v>6348</v>
      </c>
      <c r="D294" s="5" t="s">
        <v>6358</v>
      </c>
      <c r="E294" s="5" t="s">
        <v>6360</v>
      </c>
      <c r="F294" s="5" t="s">
        <v>1922</v>
      </c>
      <c r="G294" s="5" t="s">
        <v>1924</v>
      </c>
      <c r="H294" s="5">
        <f t="shared" si="17"/>
        <v>1.2</v>
      </c>
      <c r="I294" s="13">
        <v>1200</v>
      </c>
      <c r="J294" s="5"/>
      <c r="K294" s="13"/>
      <c r="L294" s="13"/>
      <c r="M294" s="13"/>
      <c r="N294" s="13"/>
      <c r="O294" s="13"/>
      <c r="P294" s="13"/>
      <c r="Q294" s="13"/>
      <c r="R294" s="15">
        <f t="shared" si="15"/>
        <v>17.4</v>
      </c>
    </row>
    <row r="295" spans="1:18">
      <c r="A295" s="5">
        <v>11</v>
      </c>
      <c r="B295" s="5" t="s">
        <v>5969</v>
      </c>
      <c r="C295" s="5" t="s">
        <v>6348</v>
      </c>
      <c r="D295" s="5" t="s">
        <v>6358</v>
      </c>
      <c r="E295" s="5" t="s">
        <v>6361</v>
      </c>
      <c r="F295" s="5" t="s">
        <v>751</v>
      </c>
      <c r="G295" s="5" t="s">
        <v>831</v>
      </c>
      <c r="H295" s="5">
        <f t="shared" si="17"/>
        <v>0.7</v>
      </c>
      <c r="I295" s="13">
        <v>700</v>
      </c>
      <c r="J295" s="5"/>
      <c r="K295" s="13"/>
      <c r="L295" s="13"/>
      <c r="M295" s="13"/>
      <c r="N295" s="13"/>
      <c r="O295" s="13"/>
      <c r="P295" s="13"/>
      <c r="Q295" s="13"/>
      <c r="R295" s="15">
        <f t="shared" ref="R295:R326" si="18">J295*0.4461+K295*0.1485+L295*0.15*0.004+I295*0.0145+M295*0.145+N295*0.015+O295*0.01+P295*0.16+Q295*0.2</f>
        <v>10.15</v>
      </c>
    </row>
    <row r="296" spans="1:18">
      <c r="A296" s="5">
        <v>13</v>
      </c>
      <c r="B296" s="5" t="s">
        <v>5969</v>
      </c>
      <c r="C296" s="5" t="s">
        <v>6348</v>
      </c>
      <c r="D296" s="5" t="s">
        <v>6362</v>
      </c>
      <c r="E296" s="5" t="s">
        <v>6363</v>
      </c>
      <c r="F296" s="5" t="s">
        <v>1923</v>
      </c>
      <c r="G296" s="5" t="s">
        <v>801</v>
      </c>
      <c r="H296" s="5">
        <f t="shared" si="17"/>
        <v>0.9</v>
      </c>
      <c r="I296" s="13">
        <v>900</v>
      </c>
      <c r="J296" s="5"/>
      <c r="K296" s="13"/>
      <c r="L296" s="13"/>
      <c r="M296" s="13"/>
      <c r="N296" s="13"/>
      <c r="O296" s="13"/>
      <c r="P296" s="13"/>
      <c r="Q296" s="13"/>
      <c r="R296" s="15">
        <f t="shared" si="18"/>
        <v>13.05</v>
      </c>
    </row>
    <row r="297" spans="1:18">
      <c r="A297" s="5">
        <v>14</v>
      </c>
      <c r="B297" s="5" t="s">
        <v>5969</v>
      </c>
      <c r="C297" s="5" t="s">
        <v>6348</v>
      </c>
      <c r="D297" s="5" t="s">
        <v>6364</v>
      </c>
      <c r="E297" s="5" t="s">
        <v>6365</v>
      </c>
      <c r="F297" s="5" t="s">
        <v>761</v>
      </c>
      <c r="G297" s="5" t="s">
        <v>828</v>
      </c>
      <c r="H297" s="5">
        <v>0.1</v>
      </c>
      <c r="I297" s="13">
        <v>100</v>
      </c>
      <c r="J297" s="5"/>
      <c r="K297" s="13"/>
      <c r="L297" s="13"/>
      <c r="M297" s="13"/>
      <c r="N297" s="13"/>
      <c r="O297" s="13"/>
      <c r="P297" s="13"/>
      <c r="Q297" s="13"/>
      <c r="R297" s="15">
        <f t="shared" si="18"/>
        <v>1.45</v>
      </c>
    </row>
    <row r="298" spans="1:18">
      <c r="A298" s="5">
        <v>15</v>
      </c>
      <c r="B298" s="5" t="s">
        <v>5969</v>
      </c>
      <c r="C298" s="5" t="s">
        <v>6348</v>
      </c>
      <c r="D298" s="5" t="s">
        <v>6364</v>
      </c>
      <c r="E298" s="5" t="s">
        <v>6365</v>
      </c>
      <c r="F298" s="5" t="s">
        <v>828</v>
      </c>
      <c r="G298" s="5" t="s">
        <v>806</v>
      </c>
      <c r="H298" s="5">
        <v>0.3</v>
      </c>
      <c r="I298" s="13">
        <v>300</v>
      </c>
      <c r="J298" s="5"/>
      <c r="K298" s="13"/>
      <c r="L298" s="13"/>
      <c r="M298" s="13"/>
      <c r="N298" s="13"/>
      <c r="O298" s="13"/>
      <c r="P298" s="13"/>
      <c r="Q298" s="13"/>
      <c r="R298" s="15">
        <f t="shared" si="18"/>
        <v>4.35</v>
      </c>
    </row>
    <row r="299" spans="1:18">
      <c r="A299" s="5">
        <v>16</v>
      </c>
      <c r="B299" s="5" t="s">
        <v>5969</v>
      </c>
      <c r="C299" s="5" t="s">
        <v>6348</v>
      </c>
      <c r="D299" s="5" t="s">
        <v>6364</v>
      </c>
      <c r="E299" s="5" t="s">
        <v>6365</v>
      </c>
      <c r="F299" s="5" t="s">
        <v>806</v>
      </c>
      <c r="G299" s="5" t="s">
        <v>766</v>
      </c>
      <c r="H299" s="5">
        <f t="shared" ref="H299" si="19">I299/1000</f>
        <v>0.1</v>
      </c>
      <c r="I299" s="13">
        <v>100</v>
      </c>
      <c r="J299" s="5"/>
      <c r="K299" s="13"/>
      <c r="L299" s="13"/>
      <c r="M299" s="13"/>
      <c r="N299" s="13"/>
      <c r="O299" s="13"/>
      <c r="P299" s="13"/>
      <c r="Q299" s="13"/>
      <c r="R299" s="15">
        <f t="shared" si="18"/>
        <v>1.45</v>
      </c>
    </row>
    <row r="300" spans="1:18">
      <c r="A300" s="5">
        <v>17</v>
      </c>
      <c r="B300" s="5" t="s">
        <v>5969</v>
      </c>
      <c r="C300" s="5" t="s">
        <v>6348</v>
      </c>
      <c r="D300" s="5" t="s">
        <v>6364</v>
      </c>
      <c r="E300" s="5" t="s">
        <v>6365</v>
      </c>
      <c r="F300" s="5" t="s">
        <v>800</v>
      </c>
      <c r="G300" s="5" t="s">
        <v>1924</v>
      </c>
      <c r="H300" s="5">
        <f t="shared" ref="H300:H308" si="20">I300/1000</f>
        <v>0.3</v>
      </c>
      <c r="I300" s="13">
        <v>300</v>
      </c>
      <c r="J300" s="5"/>
      <c r="K300" s="13"/>
      <c r="L300" s="13"/>
      <c r="M300" s="13"/>
      <c r="N300" s="13"/>
      <c r="O300" s="13"/>
      <c r="P300" s="13"/>
      <c r="Q300" s="13"/>
      <c r="R300" s="15">
        <f t="shared" si="18"/>
        <v>4.35</v>
      </c>
    </row>
    <row r="301" spans="1:18">
      <c r="A301" s="5">
        <v>18</v>
      </c>
      <c r="B301" s="5" t="s">
        <v>5969</v>
      </c>
      <c r="C301" s="5" t="s">
        <v>6348</v>
      </c>
      <c r="D301" s="5" t="s">
        <v>6366</v>
      </c>
      <c r="E301" s="5" t="s">
        <v>6367</v>
      </c>
      <c r="F301" s="5" t="s">
        <v>1923</v>
      </c>
      <c r="G301" s="5" t="s">
        <v>813</v>
      </c>
      <c r="H301" s="5">
        <f t="shared" si="20"/>
        <v>0.1</v>
      </c>
      <c r="I301" s="13">
        <v>100</v>
      </c>
      <c r="J301" s="5"/>
      <c r="K301" s="13"/>
      <c r="L301" s="13"/>
      <c r="M301" s="13"/>
      <c r="N301" s="13"/>
      <c r="O301" s="13"/>
      <c r="P301" s="13"/>
      <c r="Q301" s="13"/>
      <c r="R301" s="15">
        <f t="shared" si="18"/>
        <v>1.45</v>
      </c>
    </row>
    <row r="302" spans="1:18">
      <c r="A302" s="5">
        <v>19</v>
      </c>
      <c r="B302" s="5" t="s">
        <v>5969</v>
      </c>
      <c r="C302" s="5" t="s">
        <v>6348</v>
      </c>
      <c r="D302" s="5" t="s">
        <v>6366</v>
      </c>
      <c r="E302" s="5" t="s">
        <v>6367</v>
      </c>
      <c r="F302" s="5" t="s">
        <v>813</v>
      </c>
      <c r="G302" s="5" t="s">
        <v>828</v>
      </c>
      <c r="H302" s="5">
        <f t="shared" si="20"/>
        <v>0.2</v>
      </c>
      <c r="I302" s="13">
        <v>200</v>
      </c>
      <c r="J302" s="5"/>
      <c r="K302" s="13"/>
      <c r="L302" s="13"/>
      <c r="M302" s="13"/>
      <c r="N302" s="13"/>
      <c r="O302" s="13"/>
      <c r="P302" s="13"/>
      <c r="Q302" s="13"/>
      <c r="R302" s="15">
        <f t="shared" si="18"/>
        <v>2.9</v>
      </c>
    </row>
    <row r="303" spans="1:18">
      <c r="A303" s="5">
        <v>20</v>
      </c>
      <c r="B303" s="5" t="s">
        <v>5969</v>
      </c>
      <c r="C303" s="5" t="s">
        <v>6348</v>
      </c>
      <c r="D303" s="5" t="s">
        <v>6366</v>
      </c>
      <c r="E303" s="5" t="s">
        <v>6367</v>
      </c>
      <c r="F303" s="5" t="s">
        <v>836</v>
      </c>
      <c r="G303" s="5" t="s">
        <v>800</v>
      </c>
      <c r="H303" s="5">
        <f t="shared" si="20"/>
        <v>0.3</v>
      </c>
      <c r="I303" s="13">
        <v>300</v>
      </c>
      <c r="J303" s="5"/>
      <c r="K303" s="13"/>
      <c r="L303" s="13"/>
      <c r="M303" s="13"/>
      <c r="N303" s="13"/>
      <c r="O303" s="13"/>
      <c r="P303" s="13"/>
      <c r="Q303" s="13"/>
      <c r="R303" s="15">
        <f t="shared" si="18"/>
        <v>4.35</v>
      </c>
    </row>
    <row r="304" spans="1:18">
      <c r="A304" s="5">
        <v>21</v>
      </c>
      <c r="B304" s="5" t="s">
        <v>5969</v>
      </c>
      <c r="C304" s="5" t="s">
        <v>6348</v>
      </c>
      <c r="D304" s="5" t="s">
        <v>6366</v>
      </c>
      <c r="E304" s="5" t="s">
        <v>6367</v>
      </c>
      <c r="F304" s="5" t="s">
        <v>801</v>
      </c>
      <c r="G304" s="5" t="s">
        <v>803</v>
      </c>
      <c r="H304" s="5">
        <f t="shared" si="20"/>
        <v>0.1</v>
      </c>
      <c r="I304" s="13">
        <v>100</v>
      </c>
      <c r="J304" s="5"/>
      <c r="K304" s="13"/>
      <c r="L304" s="13"/>
      <c r="M304" s="13"/>
      <c r="N304" s="13"/>
      <c r="O304" s="13"/>
      <c r="P304" s="13"/>
      <c r="Q304" s="13"/>
      <c r="R304" s="15">
        <f t="shared" si="18"/>
        <v>1.45</v>
      </c>
    </row>
    <row r="305" spans="1:18">
      <c r="A305" s="5">
        <v>22</v>
      </c>
      <c r="B305" s="5" t="s">
        <v>5969</v>
      </c>
      <c r="C305" s="5" t="s">
        <v>6348</v>
      </c>
      <c r="D305" s="5" t="s">
        <v>6368</v>
      </c>
      <c r="E305" s="5" t="s">
        <v>6369</v>
      </c>
      <c r="F305" s="5" t="s">
        <v>836</v>
      </c>
      <c r="G305" s="5" t="s">
        <v>806</v>
      </c>
      <c r="H305" s="5">
        <f t="shared" si="20"/>
        <v>0.1</v>
      </c>
      <c r="I305" s="13">
        <v>100</v>
      </c>
      <c r="J305" s="5"/>
      <c r="K305" s="13"/>
      <c r="L305" s="13"/>
      <c r="M305" s="13"/>
      <c r="N305" s="13"/>
      <c r="O305" s="13"/>
      <c r="P305" s="13"/>
      <c r="Q305" s="13"/>
      <c r="R305" s="15">
        <f t="shared" si="18"/>
        <v>1.45</v>
      </c>
    </row>
    <row r="306" spans="1:18">
      <c r="A306" s="5">
        <v>23</v>
      </c>
      <c r="B306" s="5" t="s">
        <v>5969</v>
      </c>
      <c r="C306" s="5" t="s">
        <v>6348</v>
      </c>
      <c r="D306" s="5" t="s">
        <v>6370</v>
      </c>
      <c r="E306" s="5" t="s">
        <v>6371</v>
      </c>
      <c r="F306" s="5" t="s">
        <v>1922</v>
      </c>
      <c r="G306" s="5" t="s">
        <v>1929</v>
      </c>
      <c r="H306" s="5">
        <f t="shared" si="20"/>
        <v>2.7</v>
      </c>
      <c r="I306" s="13">
        <v>2700</v>
      </c>
      <c r="J306" s="5"/>
      <c r="K306" s="13"/>
      <c r="L306" s="13"/>
      <c r="M306" s="13"/>
      <c r="N306" s="13"/>
      <c r="O306" s="13"/>
      <c r="P306" s="13"/>
      <c r="Q306" s="13"/>
      <c r="R306" s="15">
        <f t="shared" si="18"/>
        <v>39.15</v>
      </c>
    </row>
    <row r="307" spans="1:18">
      <c r="A307" s="5">
        <v>24</v>
      </c>
      <c r="B307" s="5" t="s">
        <v>5969</v>
      </c>
      <c r="C307" s="5" t="s">
        <v>6348</v>
      </c>
      <c r="D307" s="5" t="s">
        <v>6370</v>
      </c>
      <c r="E307" s="5" t="s">
        <v>6371</v>
      </c>
      <c r="F307" s="5" t="s">
        <v>1938</v>
      </c>
      <c r="G307" s="5" t="s">
        <v>1939</v>
      </c>
      <c r="H307" s="5">
        <f t="shared" si="20"/>
        <v>0.1</v>
      </c>
      <c r="I307" s="13">
        <v>100</v>
      </c>
      <c r="J307" s="5"/>
      <c r="K307" s="13"/>
      <c r="L307" s="13"/>
      <c r="M307" s="13"/>
      <c r="N307" s="13"/>
      <c r="O307" s="13"/>
      <c r="P307" s="13"/>
      <c r="Q307" s="13"/>
      <c r="R307" s="15">
        <f t="shared" si="18"/>
        <v>1.45</v>
      </c>
    </row>
    <row r="308" spans="1:18">
      <c r="A308" s="5">
        <v>25</v>
      </c>
      <c r="B308" s="5" t="s">
        <v>5969</v>
      </c>
      <c r="C308" s="5" t="s">
        <v>6348</v>
      </c>
      <c r="D308" s="5" t="s">
        <v>6370</v>
      </c>
      <c r="E308" s="5" t="s">
        <v>6371</v>
      </c>
      <c r="F308" s="5" t="s">
        <v>833</v>
      </c>
      <c r="G308" s="5" t="s">
        <v>1990</v>
      </c>
      <c r="H308" s="5">
        <f t="shared" si="20"/>
        <v>0.2</v>
      </c>
      <c r="I308" s="13">
        <v>200</v>
      </c>
      <c r="J308" s="5"/>
      <c r="K308" s="13"/>
      <c r="L308" s="13"/>
      <c r="M308" s="13"/>
      <c r="N308" s="13"/>
      <c r="O308" s="13"/>
      <c r="P308" s="13"/>
      <c r="Q308" s="13"/>
      <c r="R308" s="15">
        <f t="shared" si="18"/>
        <v>2.9</v>
      </c>
    </row>
    <row r="309" spans="1:18">
      <c r="A309" s="5">
        <v>26</v>
      </c>
      <c r="B309" s="5" t="s">
        <v>5969</v>
      </c>
      <c r="C309" s="5" t="s">
        <v>6348</v>
      </c>
      <c r="D309" s="5" t="s">
        <v>6372</v>
      </c>
      <c r="E309" s="5" t="s">
        <v>6373</v>
      </c>
      <c r="F309" s="5" t="s">
        <v>831</v>
      </c>
      <c r="G309" s="5" t="s">
        <v>2007</v>
      </c>
      <c r="H309" s="5">
        <v>0.2</v>
      </c>
      <c r="I309" s="13">
        <v>200</v>
      </c>
      <c r="J309" s="5"/>
      <c r="K309" s="13">
        <v>1</v>
      </c>
      <c r="L309" s="13"/>
      <c r="M309" s="13"/>
      <c r="N309" s="13"/>
      <c r="O309" s="13"/>
      <c r="P309" s="13"/>
      <c r="Q309" s="13"/>
      <c r="R309" s="15">
        <f t="shared" si="18"/>
        <v>3.0485</v>
      </c>
    </row>
    <row r="310" spans="1:18">
      <c r="A310" s="5">
        <v>27</v>
      </c>
      <c r="B310" s="5" t="s">
        <v>5969</v>
      </c>
      <c r="C310" s="5" t="s">
        <v>6348</v>
      </c>
      <c r="D310" s="5" t="s">
        <v>6374</v>
      </c>
      <c r="E310" s="5" t="s">
        <v>6375</v>
      </c>
      <c r="F310" s="5" t="s">
        <v>761</v>
      </c>
      <c r="G310" s="5" t="s">
        <v>800</v>
      </c>
      <c r="H310" s="5">
        <v>0.6</v>
      </c>
      <c r="I310" s="13">
        <v>600</v>
      </c>
      <c r="J310" s="5"/>
      <c r="K310" s="13"/>
      <c r="L310" s="13"/>
      <c r="M310" s="13"/>
      <c r="N310" s="13"/>
      <c r="O310" s="13"/>
      <c r="P310" s="13"/>
      <c r="Q310" s="13"/>
      <c r="R310" s="15">
        <f t="shared" si="18"/>
        <v>8.7</v>
      </c>
    </row>
    <row r="311" spans="1:18">
      <c r="A311" s="5">
        <v>28</v>
      </c>
      <c r="B311" s="5" t="s">
        <v>5969</v>
      </c>
      <c r="C311" s="5" t="s">
        <v>6348</v>
      </c>
      <c r="D311" s="5" t="s">
        <v>6376</v>
      </c>
      <c r="E311" s="5" t="s">
        <v>6377</v>
      </c>
      <c r="F311" s="5" t="s">
        <v>806</v>
      </c>
      <c r="G311" s="5" t="s">
        <v>800</v>
      </c>
      <c r="H311" s="5">
        <v>0.2</v>
      </c>
      <c r="I311" s="13">
        <v>200</v>
      </c>
      <c r="J311" s="5"/>
      <c r="K311" s="13"/>
      <c r="L311" s="13"/>
      <c r="M311" s="13"/>
      <c r="N311" s="13"/>
      <c r="O311" s="13"/>
      <c r="P311" s="13"/>
      <c r="Q311" s="13"/>
      <c r="R311" s="15">
        <f t="shared" si="18"/>
        <v>2.9</v>
      </c>
    </row>
    <row r="312" spans="1:18">
      <c r="A312" s="5">
        <v>29</v>
      </c>
      <c r="B312" s="5" t="s">
        <v>5969</v>
      </c>
      <c r="C312" s="5" t="s">
        <v>6348</v>
      </c>
      <c r="D312" s="5" t="s">
        <v>6376</v>
      </c>
      <c r="E312" s="5" t="s">
        <v>6377</v>
      </c>
      <c r="F312" s="5" t="s">
        <v>800</v>
      </c>
      <c r="G312" s="5" t="s">
        <v>1924</v>
      </c>
      <c r="H312" s="5">
        <v>0.3</v>
      </c>
      <c r="I312" s="13">
        <v>300</v>
      </c>
      <c r="J312" s="5"/>
      <c r="K312" s="13"/>
      <c r="L312" s="13"/>
      <c r="M312" s="13"/>
      <c r="N312" s="13"/>
      <c r="O312" s="13"/>
      <c r="P312" s="13"/>
      <c r="Q312" s="13"/>
      <c r="R312" s="15">
        <f t="shared" si="18"/>
        <v>4.35</v>
      </c>
    </row>
    <row r="313" spans="1:18">
      <c r="A313" s="5">
        <v>30</v>
      </c>
      <c r="B313" s="5" t="s">
        <v>5969</v>
      </c>
      <c r="C313" s="5" t="s">
        <v>6348</v>
      </c>
      <c r="D313" s="5" t="s">
        <v>6376</v>
      </c>
      <c r="E313" s="5" t="s">
        <v>6377</v>
      </c>
      <c r="F313" s="5" t="s">
        <v>1924</v>
      </c>
      <c r="G313" s="5" t="s">
        <v>748</v>
      </c>
      <c r="H313" s="5">
        <v>0.1</v>
      </c>
      <c r="I313" s="13">
        <v>100</v>
      </c>
      <c r="J313" s="5"/>
      <c r="K313" s="13"/>
      <c r="L313" s="13"/>
      <c r="M313" s="13"/>
      <c r="N313" s="13"/>
      <c r="O313" s="13"/>
      <c r="P313" s="13"/>
      <c r="Q313" s="13"/>
      <c r="R313" s="15">
        <f t="shared" si="18"/>
        <v>1.45</v>
      </c>
    </row>
    <row r="314" spans="1:18">
      <c r="A314" s="5">
        <v>31</v>
      </c>
      <c r="B314" s="5" t="s">
        <v>5969</v>
      </c>
      <c r="C314" s="5" t="s">
        <v>6348</v>
      </c>
      <c r="D314" s="5" t="s">
        <v>6376</v>
      </c>
      <c r="E314" s="5" t="s">
        <v>6377</v>
      </c>
      <c r="F314" s="5" t="s">
        <v>749</v>
      </c>
      <c r="G314" s="5" t="s">
        <v>751</v>
      </c>
      <c r="H314" s="5">
        <v>0.1</v>
      </c>
      <c r="I314" s="13">
        <v>100</v>
      </c>
      <c r="J314" s="5"/>
      <c r="K314" s="13"/>
      <c r="L314" s="13"/>
      <c r="M314" s="13"/>
      <c r="N314" s="13"/>
      <c r="O314" s="13">
        <v>6</v>
      </c>
      <c r="P314" s="13"/>
      <c r="Q314" s="13"/>
      <c r="R314" s="15">
        <f t="shared" si="18"/>
        <v>1.51</v>
      </c>
    </row>
    <row r="315" spans="1:18">
      <c r="A315" s="5">
        <v>35</v>
      </c>
      <c r="B315" s="5" t="s">
        <v>5969</v>
      </c>
      <c r="C315" s="5" t="s">
        <v>6348</v>
      </c>
      <c r="D315" s="5" t="s">
        <v>6378</v>
      </c>
      <c r="E315" s="5" t="s">
        <v>6379</v>
      </c>
      <c r="F315" s="5" t="s">
        <v>1922</v>
      </c>
      <c r="G315" s="5" t="s">
        <v>749</v>
      </c>
      <c r="H315" s="5">
        <v>1.5</v>
      </c>
      <c r="I315" s="13">
        <v>1500</v>
      </c>
      <c r="J315" s="5"/>
      <c r="K315" s="13"/>
      <c r="L315" s="13"/>
      <c r="M315" s="13"/>
      <c r="N315" s="13"/>
      <c r="O315" s="13">
        <v>2</v>
      </c>
      <c r="P315" s="13">
        <v>1</v>
      </c>
      <c r="Q315" s="13"/>
      <c r="R315" s="15">
        <f t="shared" si="18"/>
        <v>21.93</v>
      </c>
    </row>
    <row r="316" spans="1:18">
      <c r="A316" s="5">
        <v>36</v>
      </c>
      <c r="B316" s="5" t="s">
        <v>5969</v>
      </c>
      <c r="C316" s="5" t="s">
        <v>6348</v>
      </c>
      <c r="D316" s="5" t="s">
        <v>6380</v>
      </c>
      <c r="E316" s="5" t="s">
        <v>6381</v>
      </c>
      <c r="F316" s="5" t="s">
        <v>828</v>
      </c>
      <c r="G316" s="5" t="s">
        <v>751</v>
      </c>
      <c r="H316" s="5">
        <v>1.2</v>
      </c>
      <c r="I316" s="13">
        <v>1200</v>
      </c>
      <c r="J316" s="5"/>
      <c r="K316" s="13"/>
      <c r="L316" s="13"/>
      <c r="M316" s="13"/>
      <c r="N316" s="13"/>
      <c r="O316" s="13"/>
      <c r="P316" s="13"/>
      <c r="Q316" s="13"/>
      <c r="R316" s="15">
        <f t="shared" si="18"/>
        <v>17.4</v>
      </c>
    </row>
    <row r="317" spans="1:18">
      <c r="A317" s="5">
        <v>37</v>
      </c>
      <c r="B317" s="5" t="s">
        <v>5969</v>
      </c>
      <c r="C317" s="5" t="s">
        <v>6348</v>
      </c>
      <c r="D317" s="5" t="s">
        <v>6380</v>
      </c>
      <c r="E317" s="5" t="s">
        <v>6381</v>
      </c>
      <c r="F317" s="5" t="s">
        <v>826</v>
      </c>
      <c r="G317" s="5" t="s">
        <v>811</v>
      </c>
      <c r="H317" s="5">
        <v>0.2</v>
      </c>
      <c r="I317" s="13">
        <v>200</v>
      </c>
      <c r="J317" s="5"/>
      <c r="K317" s="13"/>
      <c r="L317" s="13"/>
      <c r="M317" s="13"/>
      <c r="N317" s="13"/>
      <c r="O317" s="13">
        <v>4</v>
      </c>
      <c r="P317" s="13"/>
      <c r="Q317" s="13"/>
      <c r="R317" s="15">
        <f t="shared" si="18"/>
        <v>2.94</v>
      </c>
    </row>
    <row r="318" spans="1:18">
      <c r="A318" s="5">
        <v>38</v>
      </c>
      <c r="B318" s="5" t="s">
        <v>5969</v>
      </c>
      <c r="C318" s="5" t="s">
        <v>6348</v>
      </c>
      <c r="D318" s="5" t="s">
        <v>6382</v>
      </c>
      <c r="E318" s="5" t="s">
        <v>6383</v>
      </c>
      <c r="F318" s="5" t="s">
        <v>1922</v>
      </c>
      <c r="G318" s="5" t="s">
        <v>751</v>
      </c>
      <c r="H318" s="5">
        <v>1.6</v>
      </c>
      <c r="I318" s="13">
        <v>1600</v>
      </c>
      <c r="J318" s="5"/>
      <c r="K318" s="13"/>
      <c r="L318" s="13"/>
      <c r="M318" s="13"/>
      <c r="N318" s="13"/>
      <c r="O318" s="13"/>
      <c r="P318" s="13"/>
      <c r="Q318" s="13"/>
      <c r="R318" s="15">
        <f t="shared" si="18"/>
        <v>23.2</v>
      </c>
    </row>
    <row r="319" spans="1:18">
      <c r="A319" s="5">
        <v>39</v>
      </c>
      <c r="B319" s="5" t="s">
        <v>5969</v>
      </c>
      <c r="C319" s="5" t="s">
        <v>6348</v>
      </c>
      <c r="D319" s="5" t="s">
        <v>6384</v>
      </c>
      <c r="E319" s="5" t="s">
        <v>6385</v>
      </c>
      <c r="F319" s="5" t="s">
        <v>1922</v>
      </c>
      <c r="G319" s="5" t="s">
        <v>1923</v>
      </c>
      <c r="H319" s="5">
        <v>0.1</v>
      </c>
      <c r="I319" s="13">
        <v>100</v>
      </c>
      <c r="J319" s="5"/>
      <c r="K319" s="13"/>
      <c r="L319" s="13"/>
      <c r="M319" s="13"/>
      <c r="N319" s="13"/>
      <c r="O319" s="13"/>
      <c r="P319" s="13"/>
      <c r="Q319" s="13"/>
      <c r="R319" s="15">
        <f t="shared" si="18"/>
        <v>1.45</v>
      </c>
    </row>
    <row r="320" spans="1:18">
      <c r="A320" s="5">
        <v>41</v>
      </c>
      <c r="B320" s="5" t="s">
        <v>5969</v>
      </c>
      <c r="C320" s="5" t="s">
        <v>6348</v>
      </c>
      <c r="D320" s="5" t="s">
        <v>6384</v>
      </c>
      <c r="E320" s="5" t="s">
        <v>6385</v>
      </c>
      <c r="F320" s="5" t="s">
        <v>805</v>
      </c>
      <c r="G320" s="5" t="s">
        <v>803</v>
      </c>
      <c r="H320" s="5">
        <v>0.5</v>
      </c>
      <c r="I320" s="13">
        <v>500</v>
      </c>
      <c r="J320" s="5"/>
      <c r="K320" s="13"/>
      <c r="L320" s="13"/>
      <c r="M320" s="13"/>
      <c r="N320" s="13"/>
      <c r="O320" s="13"/>
      <c r="P320" s="13"/>
      <c r="Q320" s="13"/>
      <c r="R320" s="15">
        <f t="shared" si="18"/>
        <v>7.25</v>
      </c>
    </row>
    <row r="321" spans="1:18">
      <c r="A321" s="5">
        <v>42</v>
      </c>
      <c r="B321" s="5" t="s">
        <v>5969</v>
      </c>
      <c r="C321" s="5" t="s">
        <v>6348</v>
      </c>
      <c r="D321" s="5" t="s">
        <v>6384</v>
      </c>
      <c r="E321" s="5" t="s">
        <v>6385</v>
      </c>
      <c r="F321" s="5" t="s">
        <v>811</v>
      </c>
      <c r="G321" s="5" t="s">
        <v>1924</v>
      </c>
      <c r="H321" s="5">
        <v>0.1</v>
      </c>
      <c r="I321" s="13">
        <v>100</v>
      </c>
      <c r="J321" s="5"/>
      <c r="K321" s="13"/>
      <c r="L321" s="13"/>
      <c r="M321" s="13"/>
      <c r="N321" s="13"/>
      <c r="O321" s="13"/>
      <c r="P321" s="13"/>
      <c r="Q321" s="13"/>
      <c r="R321" s="15">
        <f t="shared" si="18"/>
        <v>1.45</v>
      </c>
    </row>
    <row r="322" spans="1:18">
      <c r="A322" s="5">
        <v>43</v>
      </c>
      <c r="B322" s="5" t="s">
        <v>5969</v>
      </c>
      <c r="C322" s="5" t="s">
        <v>6348</v>
      </c>
      <c r="D322" s="5" t="s">
        <v>6386</v>
      </c>
      <c r="E322" s="5" t="s">
        <v>6387</v>
      </c>
      <c r="F322" s="5" t="s">
        <v>1922</v>
      </c>
      <c r="G322" s="5" t="s">
        <v>766</v>
      </c>
      <c r="H322" s="5">
        <v>0.8</v>
      </c>
      <c r="I322" s="13">
        <v>800</v>
      </c>
      <c r="J322" s="5"/>
      <c r="K322" s="13"/>
      <c r="L322" s="13"/>
      <c r="M322" s="13"/>
      <c r="N322" s="13"/>
      <c r="O322" s="13"/>
      <c r="P322" s="13"/>
      <c r="Q322" s="13"/>
      <c r="R322" s="15">
        <f t="shared" si="18"/>
        <v>11.6</v>
      </c>
    </row>
    <row r="323" spans="1:18">
      <c r="A323" s="5">
        <v>44</v>
      </c>
      <c r="B323" s="5" t="s">
        <v>5969</v>
      </c>
      <c r="C323" s="5" t="s">
        <v>6348</v>
      </c>
      <c r="D323" s="5" t="s">
        <v>6386</v>
      </c>
      <c r="E323" s="5" t="s">
        <v>6387</v>
      </c>
      <c r="F323" s="5" t="s">
        <v>803</v>
      </c>
      <c r="G323" s="5" t="s">
        <v>1924</v>
      </c>
      <c r="H323" s="5">
        <v>0.1</v>
      </c>
      <c r="I323" s="13">
        <v>100</v>
      </c>
      <c r="J323" s="5"/>
      <c r="K323" s="13"/>
      <c r="L323" s="13"/>
      <c r="M323" s="13"/>
      <c r="N323" s="13"/>
      <c r="O323" s="13"/>
      <c r="P323" s="13"/>
      <c r="Q323" s="13"/>
      <c r="R323" s="15">
        <f t="shared" si="18"/>
        <v>1.45</v>
      </c>
    </row>
    <row r="324" spans="1:18">
      <c r="A324" s="5">
        <v>45</v>
      </c>
      <c r="B324" s="5" t="s">
        <v>5969</v>
      </c>
      <c r="C324" s="5" t="s">
        <v>6348</v>
      </c>
      <c r="D324" s="5" t="s">
        <v>6388</v>
      </c>
      <c r="E324" s="5" t="s">
        <v>6389</v>
      </c>
      <c r="F324" s="5" t="s">
        <v>1922</v>
      </c>
      <c r="G324" s="5" t="s">
        <v>800</v>
      </c>
      <c r="H324" s="5">
        <v>0.9</v>
      </c>
      <c r="I324" s="13">
        <v>900</v>
      </c>
      <c r="J324" s="5"/>
      <c r="K324" s="13"/>
      <c r="L324" s="13"/>
      <c r="M324" s="13"/>
      <c r="N324" s="13"/>
      <c r="O324" s="13"/>
      <c r="P324" s="13"/>
      <c r="Q324" s="13"/>
      <c r="R324" s="15">
        <f t="shared" si="18"/>
        <v>13.05</v>
      </c>
    </row>
    <row r="325" spans="1:18">
      <c r="A325" s="5">
        <v>46</v>
      </c>
      <c r="B325" s="5" t="s">
        <v>5969</v>
      </c>
      <c r="C325" s="5" t="s">
        <v>6348</v>
      </c>
      <c r="D325" s="5" t="s">
        <v>6388</v>
      </c>
      <c r="E325" s="5" t="s">
        <v>6389</v>
      </c>
      <c r="F325" s="5" t="s">
        <v>801</v>
      </c>
      <c r="G325" s="5" t="s">
        <v>803</v>
      </c>
      <c r="H325" s="5">
        <v>0.1</v>
      </c>
      <c r="I325" s="13">
        <v>100</v>
      </c>
      <c r="J325" s="5"/>
      <c r="K325" s="13"/>
      <c r="L325" s="13"/>
      <c r="M325" s="13"/>
      <c r="N325" s="13"/>
      <c r="O325" s="13"/>
      <c r="P325" s="13"/>
      <c r="Q325" s="13"/>
      <c r="R325" s="15">
        <f t="shared" si="18"/>
        <v>1.45</v>
      </c>
    </row>
    <row r="326" spans="1:18">
      <c r="A326" s="5">
        <v>47</v>
      </c>
      <c r="B326" s="5" t="s">
        <v>5969</v>
      </c>
      <c r="C326" s="5" t="s">
        <v>6348</v>
      </c>
      <c r="D326" s="5" t="s">
        <v>6388</v>
      </c>
      <c r="E326" s="5" t="s">
        <v>6389</v>
      </c>
      <c r="F326" s="5" t="s">
        <v>1925</v>
      </c>
      <c r="G326" s="5" t="s">
        <v>749</v>
      </c>
      <c r="H326" s="5">
        <v>0.1</v>
      </c>
      <c r="I326" s="13">
        <v>100</v>
      </c>
      <c r="J326" s="5"/>
      <c r="K326" s="13"/>
      <c r="L326" s="13"/>
      <c r="M326" s="13"/>
      <c r="N326" s="17"/>
      <c r="O326" s="13">
        <v>2</v>
      </c>
      <c r="P326" s="13"/>
      <c r="Q326" s="13"/>
      <c r="R326" s="15">
        <f t="shared" ref="R326" si="21">J326*0.4461+K326*0.1485+L326*0.15*0.004+I326*0.0145+M326*0.145+N326*0.015+O326*0.01+P326*0.16+Q326*0.2</f>
        <v>1.47</v>
      </c>
    </row>
    <row r="327" spans="1:18">
      <c r="A327" s="5">
        <v>48</v>
      </c>
      <c r="B327" s="5" t="s">
        <v>5969</v>
      </c>
      <c r="C327" s="5" t="s">
        <v>6348</v>
      </c>
      <c r="D327" s="5" t="s">
        <v>6388</v>
      </c>
      <c r="E327" s="5" t="s">
        <v>6389</v>
      </c>
      <c r="F327" s="5" t="s">
        <v>749</v>
      </c>
      <c r="G327" s="5" t="s">
        <v>826</v>
      </c>
      <c r="H327" s="5">
        <v>0.2</v>
      </c>
      <c r="I327" s="13">
        <v>200</v>
      </c>
      <c r="J327" s="5"/>
      <c r="K327" s="13"/>
      <c r="L327" s="13"/>
      <c r="M327" s="13"/>
      <c r="N327" s="13"/>
      <c r="O327" s="13"/>
      <c r="P327" s="13"/>
      <c r="Q327" s="13"/>
      <c r="R327" s="15">
        <f t="shared" ref="R327:R358" si="22">J327*0.4461+K327*0.1485+L327*0.15*0.004+I327*0.0145+M327*0.145+N327*0.015+O327*0.01+P327*0.16+Q327*0.2</f>
        <v>2.9</v>
      </c>
    </row>
    <row r="328" spans="1:18">
      <c r="A328" s="5">
        <v>49</v>
      </c>
      <c r="B328" s="5" t="s">
        <v>5969</v>
      </c>
      <c r="C328" s="5" t="s">
        <v>6348</v>
      </c>
      <c r="D328" s="5" t="s">
        <v>6390</v>
      </c>
      <c r="E328" s="5" t="s">
        <v>6391</v>
      </c>
      <c r="F328" s="5" t="s">
        <v>1922</v>
      </c>
      <c r="G328" s="5" t="s">
        <v>1928</v>
      </c>
      <c r="H328" s="5">
        <v>2.6</v>
      </c>
      <c r="I328" s="13">
        <v>2600</v>
      </c>
      <c r="J328" s="5"/>
      <c r="K328" s="13"/>
      <c r="L328" s="13"/>
      <c r="M328" s="13"/>
      <c r="N328" s="13"/>
      <c r="O328" s="13">
        <v>2</v>
      </c>
      <c r="P328" s="13"/>
      <c r="Q328" s="13"/>
      <c r="R328" s="15">
        <f t="shared" si="22"/>
        <v>37.72</v>
      </c>
    </row>
    <row r="329" spans="1:18">
      <c r="A329" s="5">
        <v>50</v>
      </c>
      <c r="B329" s="5" t="s">
        <v>5969</v>
      </c>
      <c r="C329" s="5" t="s">
        <v>6348</v>
      </c>
      <c r="D329" s="5" t="s">
        <v>6392</v>
      </c>
      <c r="E329" s="5" t="s">
        <v>6393</v>
      </c>
      <c r="F329" s="5" t="s">
        <v>761</v>
      </c>
      <c r="G329" s="5" t="s">
        <v>805</v>
      </c>
      <c r="H329" s="5">
        <v>0.2</v>
      </c>
      <c r="I329" s="13">
        <v>200</v>
      </c>
      <c r="J329" s="5"/>
      <c r="K329" s="13"/>
      <c r="L329" s="13"/>
      <c r="M329" s="13"/>
      <c r="N329" s="13"/>
      <c r="O329" s="13"/>
      <c r="P329" s="13"/>
      <c r="Q329" s="13"/>
      <c r="R329" s="15">
        <f t="shared" si="22"/>
        <v>2.9</v>
      </c>
    </row>
    <row r="330" spans="1:18">
      <c r="A330" s="5">
        <v>51</v>
      </c>
      <c r="B330" s="5" t="s">
        <v>5969</v>
      </c>
      <c r="C330" s="5" t="s">
        <v>6348</v>
      </c>
      <c r="D330" s="5" t="s">
        <v>6392</v>
      </c>
      <c r="E330" s="5" t="s">
        <v>6393</v>
      </c>
      <c r="F330" s="5" t="s">
        <v>836</v>
      </c>
      <c r="G330" s="5" t="s">
        <v>1925</v>
      </c>
      <c r="H330" s="5">
        <v>0.8</v>
      </c>
      <c r="I330" s="13">
        <v>800</v>
      </c>
      <c r="J330" s="5"/>
      <c r="K330" s="13"/>
      <c r="L330" s="13"/>
      <c r="M330" s="13"/>
      <c r="N330" s="13"/>
      <c r="O330" s="13"/>
      <c r="P330" s="13"/>
      <c r="Q330" s="13"/>
      <c r="R330" s="15">
        <f t="shared" si="22"/>
        <v>11.6</v>
      </c>
    </row>
    <row r="331" spans="1:18">
      <c r="A331" s="5">
        <v>52</v>
      </c>
      <c r="B331" s="5" t="s">
        <v>5969</v>
      </c>
      <c r="C331" s="5" t="s">
        <v>6348</v>
      </c>
      <c r="D331" s="5" t="s">
        <v>6392</v>
      </c>
      <c r="E331" s="5" t="s">
        <v>6393</v>
      </c>
      <c r="F331" s="5" t="s">
        <v>749</v>
      </c>
      <c r="G331" s="5" t="s">
        <v>1929</v>
      </c>
      <c r="H331" s="5">
        <v>1.2</v>
      </c>
      <c r="I331" s="13">
        <v>1200</v>
      </c>
      <c r="J331" s="5"/>
      <c r="K331" s="13"/>
      <c r="L331" s="13"/>
      <c r="M331" s="13"/>
      <c r="N331" s="13"/>
      <c r="O331" s="13"/>
      <c r="P331" s="13"/>
      <c r="Q331" s="13"/>
      <c r="R331" s="15">
        <f t="shared" si="22"/>
        <v>17.4</v>
      </c>
    </row>
    <row r="332" spans="1:18">
      <c r="A332" s="5">
        <v>53</v>
      </c>
      <c r="B332" s="5" t="s">
        <v>5969</v>
      </c>
      <c r="C332" s="5" t="s">
        <v>6348</v>
      </c>
      <c r="D332" s="5" t="s">
        <v>6394</v>
      </c>
      <c r="E332" s="5" t="s">
        <v>4942</v>
      </c>
      <c r="F332" s="5" t="s">
        <v>1922</v>
      </c>
      <c r="G332" s="5" t="s">
        <v>801</v>
      </c>
      <c r="H332" s="5">
        <v>1</v>
      </c>
      <c r="I332" s="13">
        <v>1000</v>
      </c>
      <c r="J332" s="5"/>
      <c r="K332" s="13"/>
      <c r="L332" s="13"/>
      <c r="M332" s="13"/>
      <c r="N332" s="13"/>
      <c r="O332" s="13"/>
      <c r="P332" s="13"/>
      <c r="Q332" s="13"/>
      <c r="R332" s="15">
        <f t="shared" si="22"/>
        <v>14.5</v>
      </c>
    </row>
    <row r="333" spans="1:18">
      <c r="A333" s="5">
        <v>54</v>
      </c>
      <c r="B333" s="5" t="s">
        <v>5969</v>
      </c>
      <c r="C333" s="5" t="s">
        <v>6348</v>
      </c>
      <c r="D333" s="5" t="s">
        <v>6395</v>
      </c>
      <c r="E333" s="5" t="s">
        <v>6396</v>
      </c>
      <c r="F333" s="5" t="s">
        <v>761</v>
      </c>
      <c r="G333" s="5" t="s">
        <v>749</v>
      </c>
      <c r="H333" s="5">
        <v>1.2</v>
      </c>
      <c r="I333" s="13">
        <v>1200</v>
      </c>
      <c r="J333" s="5"/>
      <c r="K333" s="13"/>
      <c r="L333" s="13"/>
      <c r="M333" s="13"/>
      <c r="N333" s="13"/>
      <c r="O333" s="13">
        <v>2</v>
      </c>
      <c r="P333" s="13"/>
      <c r="Q333" s="13"/>
      <c r="R333" s="15">
        <f t="shared" si="22"/>
        <v>17.42</v>
      </c>
    </row>
    <row r="334" spans="1:18">
      <c r="A334" s="5">
        <v>55</v>
      </c>
      <c r="B334" s="5" t="s">
        <v>5969</v>
      </c>
      <c r="C334" s="5" t="s">
        <v>6348</v>
      </c>
      <c r="D334" s="5" t="s">
        <v>6397</v>
      </c>
      <c r="E334" s="5" t="s">
        <v>6398</v>
      </c>
      <c r="F334" s="5" t="s">
        <v>1922</v>
      </c>
      <c r="G334" s="5" t="s">
        <v>1924</v>
      </c>
      <c r="H334" s="5">
        <v>1.2</v>
      </c>
      <c r="I334" s="13">
        <v>2200</v>
      </c>
      <c r="J334" s="5"/>
      <c r="K334" s="13"/>
      <c r="L334" s="13"/>
      <c r="M334" s="13"/>
      <c r="N334" s="13"/>
      <c r="O334" s="13">
        <v>2</v>
      </c>
      <c r="P334" s="13"/>
      <c r="Q334" s="13"/>
      <c r="R334" s="15">
        <f t="shared" si="22"/>
        <v>31.92</v>
      </c>
    </row>
    <row r="335" spans="1:18">
      <c r="A335" s="5">
        <v>56</v>
      </c>
      <c r="B335" s="5" t="s">
        <v>5969</v>
      </c>
      <c r="C335" s="5" t="s">
        <v>6348</v>
      </c>
      <c r="D335" s="5" t="s">
        <v>6399</v>
      </c>
      <c r="E335" s="5" t="s">
        <v>3758</v>
      </c>
      <c r="F335" s="5" t="s">
        <v>1922</v>
      </c>
      <c r="G335" s="5" t="s">
        <v>1924</v>
      </c>
      <c r="H335" s="5">
        <v>1.2</v>
      </c>
      <c r="I335" s="13">
        <v>1200</v>
      </c>
      <c r="J335" s="5"/>
      <c r="K335" s="13"/>
      <c r="L335" s="13"/>
      <c r="M335" s="13"/>
      <c r="N335" s="13"/>
      <c r="O335" s="13"/>
      <c r="P335" s="13"/>
      <c r="Q335" s="13"/>
      <c r="R335" s="15">
        <f t="shared" si="22"/>
        <v>17.4</v>
      </c>
    </row>
    <row r="336" spans="1:18">
      <c r="A336" s="5">
        <v>57</v>
      </c>
      <c r="B336" s="5" t="s">
        <v>5969</v>
      </c>
      <c r="C336" s="5" t="s">
        <v>6348</v>
      </c>
      <c r="D336" s="5" t="s">
        <v>6399</v>
      </c>
      <c r="E336" s="5" t="s">
        <v>3758</v>
      </c>
      <c r="F336" s="5" t="s">
        <v>1925</v>
      </c>
      <c r="G336" s="5" t="s">
        <v>749</v>
      </c>
      <c r="H336" s="5">
        <v>0.1</v>
      </c>
      <c r="I336" s="13">
        <v>100</v>
      </c>
      <c r="J336" s="5"/>
      <c r="K336" s="13"/>
      <c r="L336" s="13"/>
      <c r="M336" s="13"/>
      <c r="N336" s="13"/>
      <c r="O336" s="13"/>
      <c r="P336" s="13"/>
      <c r="Q336" s="13"/>
      <c r="R336" s="15">
        <f t="shared" si="22"/>
        <v>1.45</v>
      </c>
    </row>
    <row r="337" spans="1:18">
      <c r="A337" s="5">
        <v>58</v>
      </c>
      <c r="B337" s="5" t="s">
        <v>5969</v>
      </c>
      <c r="C337" s="5" t="s">
        <v>6348</v>
      </c>
      <c r="D337" s="5" t="s">
        <v>6400</v>
      </c>
      <c r="E337" s="5" t="s">
        <v>6401</v>
      </c>
      <c r="F337" s="5" t="s">
        <v>1922</v>
      </c>
      <c r="G337" s="5" t="s">
        <v>1946</v>
      </c>
      <c r="H337" s="5">
        <v>1.8</v>
      </c>
      <c r="I337" s="13">
        <v>1800</v>
      </c>
      <c r="J337" s="5"/>
      <c r="K337" s="13"/>
      <c r="L337" s="13"/>
      <c r="M337" s="13"/>
      <c r="N337" s="13"/>
      <c r="O337" s="13"/>
      <c r="P337" s="13"/>
      <c r="Q337" s="13"/>
      <c r="R337" s="15">
        <f t="shared" si="22"/>
        <v>26.1</v>
      </c>
    </row>
    <row r="338" spans="1:18">
      <c r="A338" s="5">
        <v>59</v>
      </c>
      <c r="B338" s="5" t="s">
        <v>5969</v>
      </c>
      <c r="C338" s="5" t="s">
        <v>6348</v>
      </c>
      <c r="D338" s="5" t="s">
        <v>6402</v>
      </c>
      <c r="E338" s="5" t="s">
        <v>6403</v>
      </c>
      <c r="F338" s="5" t="s">
        <v>813</v>
      </c>
      <c r="G338" s="17" t="s">
        <v>836</v>
      </c>
      <c r="H338" s="5">
        <v>0.4</v>
      </c>
      <c r="I338" s="13">
        <v>400</v>
      </c>
      <c r="J338" s="5"/>
      <c r="K338" s="13"/>
      <c r="L338" s="13"/>
      <c r="M338" s="13"/>
      <c r="N338" s="13"/>
      <c r="O338" s="13">
        <v>2</v>
      </c>
      <c r="P338" s="13"/>
      <c r="Q338" s="13"/>
      <c r="R338" s="15">
        <f t="shared" si="22"/>
        <v>5.82</v>
      </c>
    </row>
    <row r="339" spans="1:18">
      <c r="A339" s="5">
        <v>60</v>
      </c>
      <c r="B339" s="5" t="s">
        <v>5969</v>
      </c>
      <c r="C339" s="5" t="s">
        <v>6348</v>
      </c>
      <c r="D339" s="5" t="s">
        <v>6402</v>
      </c>
      <c r="E339" s="5" t="s">
        <v>6403</v>
      </c>
      <c r="F339" s="5" t="s">
        <v>766</v>
      </c>
      <c r="G339" s="5" t="s">
        <v>831</v>
      </c>
      <c r="H339" s="5">
        <v>1.5</v>
      </c>
      <c r="I339" s="13">
        <v>1500</v>
      </c>
      <c r="J339" s="5"/>
      <c r="K339" s="13"/>
      <c r="L339" s="13"/>
      <c r="M339" s="13"/>
      <c r="N339" s="13"/>
      <c r="O339" s="13">
        <v>4</v>
      </c>
      <c r="P339" s="13"/>
      <c r="Q339" s="13"/>
      <c r="R339" s="15">
        <f t="shared" si="22"/>
        <v>21.79</v>
      </c>
    </row>
    <row r="340" spans="1:18">
      <c r="A340" s="5">
        <v>61</v>
      </c>
      <c r="B340" s="5" t="s">
        <v>5969</v>
      </c>
      <c r="C340" s="5" t="s">
        <v>6348</v>
      </c>
      <c r="D340" s="5" t="s">
        <v>6402</v>
      </c>
      <c r="E340" s="5" t="s">
        <v>6403</v>
      </c>
      <c r="F340" s="5" t="s">
        <v>2007</v>
      </c>
      <c r="G340" s="5" t="s">
        <v>2001</v>
      </c>
      <c r="H340" s="5">
        <v>0.3</v>
      </c>
      <c r="I340" s="13">
        <v>300</v>
      </c>
      <c r="J340" s="5"/>
      <c r="K340" s="13"/>
      <c r="L340" s="13"/>
      <c r="M340" s="13"/>
      <c r="N340" s="13"/>
      <c r="O340" s="13"/>
      <c r="P340" s="13"/>
      <c r="Q340" s="13"/>
      <c r="R340" s="15">
        <f t="shared" si="22"/>
        <v>4.35</v>
      </c>
    </row>
    <row r="341" spans="1:18">
      <c r="A341" s="5">
        <v>62</v>
      </c>
      <c r="B341" s="5" t="s">
        <v>5969</v>
      </c>
      <c r="C341" s="5" t="s">
        <v>6348</v>
      </c>
      <c r="D341" s="5" t="s">
        <v>6404</v>
      </c>
      <c r="E341" s="5" t="s">
        <v>6405</v>
      </c>
      <c r="F341" s="5" t="s">
        <v>766</v>
      </c>
      <c r="G341" s="5" t="s">
        <v>748</v>
      </c>
      <c r="H341" s="5">
        <v>0.5</v>
      </c>
      <c r="I341" s="13">
        <v>500</v>
      </c>
      <c r="J341" s="5"/>
      <c r="K341" s="13"/>
      <c r="L341" s="13"/>
      <c r="M341" s="13"/>
      <c r="N341" s="13"/>
      <c r="O341" s="13">
        <v>2</v>
      </c>
      <c r="P341" s="13"/>
      <c r="Q341" s="13"/>
      <c r="R341" s="15">
        <f t="shared" si="22"/>
        <v>7.27</v>
      </c>
    </row>
    <row r="342" spans="1:18">
      <c r="A342" s="5">
        <v>63</v>
      </c>
      <c r="B342" s="5" t="s">
        <v>5969</v>
      </c>
      <c r="C342" s="5" t="s">
        <v>6348</v>
      </c>
      <c r="D342" s="5" t="s">
        <v>6404</v>
      </c>
      <c r="E342" s="5" t="s">
        <v>6405</v>
      </c>
      <c r="F342" s="5" t="s">
        <v>1924</v>
      </c>
      <c r="G342" s="5" t="s">
        <v>748</v>
      </c>
      <c r="H342" s="5">
        <v>0.1</v>
      </c>
      <c r="I342" s="13">
        <v>100</v>
      </c>
      <c r="J342" s="5"/>
      <c r="K342" s="13"/>
      <c r="L342" s="13"/>
      <c r="M342" s="13"/>
      <c r="N342" s="13"/>
      <c r="O342" s="13"/>
      <c r="P342" s="13"/>
      <c r="Q342" s="13"/>
      <c r="R342" s="15">
        <f t="shared" si="22"/>
        <v>1.45</v>
      </c>
    </row>
    <row r="343" spans="1:18">
      <c r="A343" s="5">
        <v>64</v>
      </c>
      <c r="B343" s="5" t="s">
        <v>5969</v>
      </c>
      <c r="C343" s="5" t="s">
        <v>6348</v>
      </c>
      <c r="D343" s="5" t="s">
        <v>6406</v>
      </c>
      <c r="E343" s="5" t="s">
        <v>6407</v>
      </c>
      <c r="F343" s="5" t="s">
        <v>1922</v>
      </c>
      <c r="G343" s="5" t="s">
        <v>828</v>
      </c>
      <c r="H343" s="5">
        <v>0.4</v>
      </c>
      <c r="I343" s="13">
        <v>400</v>
      </c>
      <c r="J343" s="5"/>
      <c r="K343" s="13"/>
      <c r="L343" s="13"/>
      <c r="M343" s="13"/>
      <c r="N343" s="13"/>
      <c r="O343" s="13"/>
      <c r="P343" s="13"/>
      <c r="Q343" s="13"/>
      <c r="R343" s="15">
        <f t="shared" si="22"/>
        <v>5.8</v>
      </c>
    </row>
    <row r="344" spans="1:18">
      <c r="A344" s="5">
        <v>65</v>
      </c>
      <c r="B344" s="5" t="s">
        <v>5969</v>
      </c>
      <c r="C344" s="5" t="s">
        <v>6348</v>
      </c>
      <c r="D344" s="5" t="s">
        <v>6406</v>
      </c>
      <c r="E344" s="5" t="s">
        <v>6407</v>
      </c>
      <c r="F344" s="5" t="s">
        <v>836</v>
      </c>
      <c r="G344" s="5" t="s">
        <v>1937</v>
      </c>
      <c r="H344" s="5">
        <v>1.8</v>
      </c>
      <c r="I344" s="13">
        <v>1800</v>
      </c>
      <c r="J344" s="5"/>
      <c r="K344" s="13"/>
      <c r="L344" s="13"/>
      <c r="M344" s="13"/>
      <c r="N344" s="13"/>
      <c r="O344" s="13"/>
      <c r="P344" s="13"/>
      <c r="Q344" s="13"/>
      <c r="R344" s="15">
        <f t="shared" si="22"/>
        <v>26.1</v>
      </c>
    </row>
    <row r="345" spans="1:18">
      <c r="A345" s="5">
        <v>66</v>
      </c>
      <c r="B345" s="5" t="s">
        <v>5969</v>
      </c>
      <c r="C345" s="5" t="s">
        <v>6348</v>
      </c>
      <c r="D345" s="5" t="s">
        <v>6406</v>
      </c>
      <c r="E345" s="5" t="s">
        <v>6407</v>
      </c>
      <c r="F345" s="5" t="s">
        <v>1929</v>
      </c>
      <c r="G345" s="5" t="s">
        <v>2042</v>
      </c>
      <c r="H345" s="5">
        <v>1.3</v>
      </c>
      <c r="I345" s="13">
        <v>1300</v>
      </c>
      <c r="J345" s="5"/>
      <c r="K345" s="13"/>
      <c r="L345" s="13"/>
      <c r="M345" s="13"/>
      <c r="N345" s="13"/>
      <c r="O345" s="13"/>
      <c r="P345" s="13"/>
      <c r="Q345" s="13"/>
      <c r="R345" s="15">
        <f t="shared" si="22"/>
        <v>18.85</v>
      </c>
    </row>
    <row r="346" spans="1:18">
      <c r="A346" s="5">
        <v>69</v>
      </c>
      <c r="B346" s="5" t="s">
        <v>5969</v>
      </c>
      <c r="C346" s="5" t="s">
        <v>6348</v>
      </c>
      <c r="D346" s="5" t="s">
        <v>6408</v>
      </c>
      <c r="E346" s="5" t="s">
        <v>6409</v>
      </c>
      <c r="F346" s="5" t="s">
        <v>801</v>
      </c>
      <c r="G346" s="5" t="s">
        <v>803</v>
      </c>
      <c r="H346" s="5">
        <v>0.1</v>
      </c>
      <c r="I346" s="13">
        <v>100</v>
      </c>
      <c r="J346" s="5"/>
      <c r="K346" s="13"/>
      <c r="L346" s="13"/>
      <c r="M346" s="13"/>
      <c r="N346" s="13"/>
      <c r="O346" s="13"/>
      <c r="P346" s="13"/>
      <c r="Q346" s="13"/>
      <c r="R346" s="15">
        <f t="shared" si="22"/>
        <v>1.45</v>
      </c>
    </row>
    <row r="347" spans="1:18">
      <c r="A347" s="5">
        <v>70</v>
      </c>
      <c r="B347" s="5" t="s">
        <v>5969</v>
      </c>
      <c r="C347" s="5" t="s">
        <v>6348</v>
      </c>
      <c r="D347" s="5" t="s">
        <v>6408</v>
      </c>
      <c r="E347" s="5" t="s">
        <v>6409</v>
      </c>
      <c r="F347" s="5" t="s">
        <v>751</v>
      </c>
      <c r="G347" s="5" t="s">
        <v>1946</v>
      </c>
      <c r="H347" s="5">
        <v>0.2</v>
      </c>
      <c r="I347" s="13">
        <v>200</v>
      </c>
      <c r="J347" s="5"/>
      <c r="K347" s="13"/>
      <c r="L347" s="13"/>
      <c r="M347" s="13"/>
      <c r="N347" s="13"/>
      <c r="O347" s="13"/>
      <c r="P347" s="13"/>
      <c r="Q347" s="13"/>
      <c r="R347" s="15">
        <f t="shared" si="22"/>
        <v>2.9</v>
      </c>
    </row>
    <row r="348" spans="1:18">
      <c r="A348" s="5">
        <v>71</v>
      </c>
      <c r="B348" s="5" t="s">
        <v>5969</v>
      </c>
      <c r="C348" s="5" t="s">
        <v>6348</v>
      </c>
      <c r="D348" s="5" t="s">
        <v>6410</v>
      </c>
      <c r="E348" s="5" t="s">
        <v>6411</v>
      </c>
      <c r="F348" s="5" t="s">
        <v>813</v>
      </c>
      <c r="G348" s="5" t="s">
        <v>836</v>
      </c>
      <c r="H348" s="5">
        <v>0.4</v>
      </c>
      <c r="I348" s="13">
        <v>400</v>
      </c>
      <c r="J348" s="5"/>
      <c r="K348" s="13"/>
      <c r="L348" s="13"/>
      <c r="M348" s="13"/>
      <c r="N348" s="13"/>
      <c r="O348" s="13"/>
      <c r="P348" s="13"/>
      <c r="Q348" s="13"/>
      <c r="R348" s="15">
        <f t="shared" si="22"/>
        <v>5.8</v>
      </c>
    </row>
    <row r="349" spans="1:18">
      <c r="A349" s="5">
        <v>72</v>
      </c>
      <c r="B349" s="5" t="s">
        <v>5969</v>
      </c>
      <c r="C349" s="5" t="s">
        <v>6348</v>
      </c>
      <c r="D349" s="5" t="s">
        <v>6410</v>
      </c>
      <c r="E349" s="5" t="s">
        <v>6411</v>
      </c>
      <c r="F349" s="5" t="s">
        <v>1924</v>
      </c>
      <c r="G349" s="5" t="s">
        <v>748</v>
      </c>
      <c r="H349" s="5">
        <v>0.1</v>
      </c>
      <c r="I349" s="13">
        <v>100</v>
      </c>
      <c r="J349" s="5"/>
      <c r="K349" s="13"/>
      <c r="L349" s="13"/>
      <c r="M349" s="13"/>
      <c r="N349" s="13"/>
      <c r="O349" s="13">
        <v>2</v>
      </c>
      <c r="P349" s="13"/>
      <c r="Q349" s="13"/>
      <c r="R349" s="15">
        <f t="shared" si="22"/>
        <v>1.47</v>
      </c>
    </row>
    <row r="350" spans="1:18">
      <c r="A350" s="5">
        <v>73</v>
      </c>
      <c r="B350" s="5" t="s">
        <v>5969</v>
      </c>
      <c r="C350" s="5" t="s">
        <v>6348</v>
      </c>
      <c r="D350" s="5" t="s">
        <v>6410</v>
      </c>
      <c r="E350" s="5" t="s">
        <v>6411</v>
      </c>
      <c r="F350" s="5" t="s">
        <v>1925</v>
      </c>
      <c r="G350" s="5" t="s">
        <v>1927</v>
      </c>
      <c r="H350" s="5">
        <v>0.8</v>
      </c>
      <c r="I350" s="13">
        <v>800</v>
      </c>
      <c r="J350" s="5"/>
      <c r="K350" s="13"/>
      <c r="L350" s="13"/>
      <c r="M350" s="13"/>
      <c r="N350" s="13"/>
      <c r="O350" s="13">
        <v>2</v>
      </c>
      <c r="P350" s="13"/>
      <c r="Q350" s="13"/>
      <c r="R350" s="15">
        <f t="shared" si="22"/>
        <v>11.62</v>
      </c>
    </row>
    <row r="351" spans="1:18">
      <c r="A351" s="5">
        <v>74</v>
      </c>
      <c r="B351" s="5" t="s">
        <v>5969</v>
      </c>
      <c r="C351" s="5" t="s">
        <v>6348</v>
      </c>
      <c r="D351" s="5" t="s">
        <v>6410</v>
      </c>
      <c r="E351" s="5" t="s">
        <v>6411</v>
      </c>
      <c r="F351" s="5" t="s">
        <v>1937</v>
      </c>
      <c r="G351" s="5" t="s">
        <v>1928</v>
      </c>
      <c r="H351" s="5">
        <v>0.2</v>
      </c>
      <c r="I351" s="13">
        <v>200</v>
      </c>
      <c r="J351" s="5"/>
      <c r="K351" s="13"/>
      <c r="L351" s="13"/>
      <c r="M351" s="13"/>
      <c r="N351" s="13"/>
      <c r="O351" s="13"/>
      <c r="P351" s="13"/>
      <c r="Q351" s="13"/>
      <c r="R351" s="15">
        <f t="shared" si="22"/>
        <v>2.9</v>
      </c>
    </row>
    <row r="352" spans="1:18">
      <c r="A352" s="5">
        <v>75</v>
      </c>
      <c r="B352" s="5" t="s">
        <v>5969</v>
      </c>
      <c r="C352" s="5" t="s">
        <v>6348</v>
      </c>
      <c r="D352" s="5" t="s">
        <v>6412</v>
      </c>
      <c r="E352" s="5" t="s">
        <v>6413</v>
      </c>
      <c r="F352" s="5" t="s">
        <v>1946</v>
      </c>
      <c r="G352" s="5" t="s">
        <v>831</v>
      </c>
      <c r="H352" s="5">
        <v>0.5</v>
      </c>
      <c r="I352" s="13">
        <v>500</v>
      </c>
      <c r="J352" s="5"/>
      <c r="K352" s="13"/>
      <c r="L352" s="13"/>
      <c r="M352" s="13"/>
      <c r="N352" s="13"/>
      <c r="O352" s="13"/>
      <c r="P352" s="13"/>
      <c r="Q352" s="13"/>
      <c r="R352" s="15">
        <f t="shared" si="22"/>
        <v>7.25</v>
      </c>
    </row>
    <row r="353" spans="1:18">
      <c r="A353" s="5">
        <v>77</v>
      </c>
      <c r="B353" s="5" t="s">
        <v>5969</v>
      </c>
      <c r="C353" s="5" t="s">
        <v>6348</v>
      </c>
      <c r="D353" s="5" t="s">
        <v>6414</v>
      </c>
      <c r="E353" s="5" t="s">
        <v>616</v>
      </c>
      <c r="F353" s="5" t="s">
        <v>828</v>
      </c>
      <c r="G353" s="5" t="s">
        <v>836</v>
      </c>
      <c r="H353" s="5">
        <v>0.2</v>
      </c>
      <c r="I353" s="13">
        <v>200</v>
      </c>
      <c r="J353" s="5"/>
      <c r="K353" s="13"/>
      <c r="L353" s="13"/>
      <c r="M353" s="13"/>
      <c r="N353" s="13"/>
      <c r="O353" s="13"/>
      <c r="P353" s="13"/>
      <c r="Q353" s="13"/>
      <c r="R353" s="15">
        <f t="shared" si="22"/>
        <v>2.9</v>
      </c>
    </row>
    <row r="354" spans="1:18">
      <c r="A354" s="5">
        <v>78</v>
      </c>
      <c r="B354" s="5" t="s">
        <v>5969</v>
      </c>
      <c r="C354" s="5" t="s">
        <v>6348</v>
      </c>
      <c r="D354" s="5" t="s">
        <v>6414</v>
      </c>
      <c r="E354" s="5" t="s">
        <v>616</v>
      </c>
      <c r="F354" s="5" t="s">
        <v>766</v>
      </c>
      <c r="G354" s="5" t="s">
        <v>800</v>
      </c>
      <c r="H354" s="5">
        <v>0.1</v>
      </c>
      <c r="I354" s="13">
        <v>100</v>
      </c>
      <c r="J354" s="5"/>
      <c r="K354" s="13"/>
      <c r="L354" s="13"/>
      <c r="M354" s="13"/>
      <c r="N354" s="13"/>
      <c r="O354" s="13"/>
      <c r="P354" s="13"/>
      <c r="Q354" s="13"/>
      <c r="R354" s="15">
        <f t="shared" si="22"/>
        <v>1.45</v>
      </c>
    </row>
    <row r="355" spans="1:18">
      <c r="A355" s="5">
        <v>79</v>
      </c>
      <c r="B355" s="5" t="s">
        <v>5969</v>
      </c>
      <c r="C355" s="5" t="s">
        <v>6348</v>
      </c>
      <c r="D355" s="5" t="s">
        <v>6414</v>
      </c>
      <c r="E355" s="5" t="s">
        <v>616</v>
      </c>
      <c r="F355" s="5" t="s">
        <v>801</v>
      </c>
      <c r="G355" s="5" t="s">
        <v>1924</v>
      </c>
      <c r="H355" s="5">
        <v>0.2</v>
      </c>
      <c r="I355" s="13">
        <v>200</v>
      </c>
      <c r="J355" s="5"/>
      <c r="K355" s="13"/>
      <c r="L355" s="13"/>
      <c r="M355" s="13"/>
      <c r="N355" s="13"/>
      <c r="O355" s="13"/>
      <c r="P355" s="13"/>
      <c r="Q355" s="13"/>
      <c r="R355" s="15">
        <f t="shared" si="22"/>
        <v>2.9</v>
      </c>
    </row>
    <row r="356" spans="1:18">
      <c r="A356" s="5">
        <v>80</v>
      </c>
      <c r="B356" s="5" t="s">
        <v>5969</v>
      </c>
      <c r="C356" s="5" t="s">
        <v>6348</v>
      </c>
      <c r="D356" s="5" t="s">
        <v>6415</v>
      </c>
      <c r="E356" s="5" t="s">
        <v>6416</v>
      </c>
      <c r="F356" s="5" t="s">
        <v>811</v>
      </c>
      <c r="G356" s="5" t="s">
        <v>752</v>
      </c>
      <c r="H356" s="5">
        <v>0.1</v>
      </c>
      <c r="I356" s="13">
        <f t="shared" ref="I356:I361" si="23">H356*1000</f>
        <v>100</v>
      </c>
      <c r="J356" s="5"/>
      <c r="K356" s="13"/>
      <c r="L356" s="13"/>
      <c r="M356" s="13"/>
      <c r="N356" s="13"/>
      <c r="O356" s="13"/>
      <c r="P356" s="13"/>
      <c r="Q356" s="13"/>
      <c r="R356" s="15">
        <f t="shared" si="22"/>
        <v>1.45</v>
      </c>
    </row>
    <row r="357" spans="1:18">
      <c r="A357" s="5">
        <v>81</v>
      </c>
      <c r="B357" s="5" t="s">
        <v>5969</v>
      </c>
      <c r="C357" s="5" t="s">
        <v>6348</v>
      </c>
      <c r="D357" s="5" t="s">
        <v>6415</v>
      </c>
      <c r="E357" s="5" t="s">
        <v>6416</v>
      </c>
      <c r="F357" s="5" t="s">
        <v>752</v>
      </c>
      <c r="G357" s="5" t="s">
        <v>1926</v>
      </c>
      <c r="H357" s="5">
        <v>0.1</v>
      </c>
      <c r="I357" s="13">
        <f t="shared" si="23"/>
        <v>100</v>
      </c>
      <c r="J357" s="5"/>
      <c r="K357" s="13"/>
      <c r="L357" s="13"/>
      <c r="M357" s="13"/>
      <c r="N357" s="13"/>
      <c r="O357" s="13"/>
      <c r="P357" s="13"/>
      <c r="Q357" s="13"/>
      <c r="R357" s="15">
        <f t="shared" si="22"/>
        <v>1.45</v>
      </c>
    </row>
    <row r="358" spans="1:18">
      <c r="A358" s="5">
        <v>83</v>
      </c>
      <c r="B358" s="5" t="s">
        <v>5969</v>
      </c>
      <c r="C358" s="5" t="s">
        <v>6348</v>
      </c>
      <c r="D358" s="5" t="s">
        <v>6417</v>
      </c>
      <c r="E358" s="5" t="s">
        <v>6418</v>
      </c>
      <c r="F358" s="5" t="s">
        <v>801</v>
      </c>
      <c r="G358" s="5" t="s">
        <v>803</v>
      </c>
      <c r="H358" s="5">
        <v>0.1</v>
      </c>
      <c r="I358" s="13">
        <f t="shared" si="23"/>
        <v>100</v>
      </c>
      <c r="J358" s="5"/>
      <c r="K358" s="13"/>
      <c r="L358" s="13"/>
      <c r="M358" s="13"/>
      <c r="N358" s="13"/>
      <c r="O358" s="13"/>
      <c r="P358" s="13"/>
      <c r="Q358" s="13"/>
      <c r="R358" s="15">
        <f t="shared" si="22"/>
        <v>1.45</v>
      </c>
    </row>
    <row r="359" spans="1:18">
      <c r="A359" s="5">
        <v>84</v>
      </c>
      <c r="B359" s="5" t="s">
        <v>5969</v>
      </c>
      <c r="C359" s="5" t="s">
        <v>6348</v>
      </c>
      <c r="D359" s="5" t="s">
        <v>6417</v>
      </c>
      <c r="E359" s="5" t="s">
        <v>6418</v>
      </c>
      <c r="F359" s="5" t="s">
        <v>1925</v>
      </c>
      <c r="G359" s="5" t="s">
        <v>1946</v>
      </c>
      <c r="H359" s="5">
        <v>0.4</v>
      </c>
      <c r="I359" s="13">
        <f t="shared" si="23"/>
        <v>400</v>
      </c>
      <c r="J359" s="5"/>
      <c r="K359" s="13"/>
      <c r="L359" s="13"/>
      <c r="M359" s="13"/>
      <c r="N359" s="13"/>
      <c r="O359" s="13"/>
      <c r="P359" s="13"/>
      <c r="Q359" s="13"/>
      <c r="R359" s="15">
        <f t="shared" ref="R359:R390" si="24">J359*0.4461+K359*0.1485+L359*0.15*0.004+I359*0.0145+M359*0.145+N359*0.015+O359*0.01+P359*0.16+Q359*0.2</f>
        <v>5.8</v>
      </c>
    </row>
    <row r="360" spans="1:18">
      <c r="A360" s="5">
        <v>88</v>
      </c>
      <c r="B360" s="5" t="s">
        <v>5969</v>
      </c>
      <c r="C360" s="5" t="s">
        <v>6348</v>
      </c>
      <c r="D360" s="5" t="s">
        <v>6419</v>
      </c>
      <c r="E360" s="5" t="s">
        <v>2202</v>
      </c>
      <c r="F360" s="5" t="s">
        <v>826</v>
      </c>
      <c r="G360" s="5" t="s">
        <v>811</v>
      </c>
      <c r="H360" s="5">
        <v>0.2</v>
      </c>
      <c r="I360" s="13">
        <f t="shared" si="23"/>
        <v>200</v>
      </c>
      <c r="J360" s="5"/>
      <c r="K360" s="13"/>
      <c r="L360" s="13"/>
      <c r="M360" s="13"/>
      <c r="N360" s="13"/>
      <c r="O360" s="13"/>
      <c r="P360" s="13"/>
      <c r="Q360" s="13"/>
      <c r="R360" s="15">
        <f t="shared" si="24"/>
        <v>2.9</v>
      </c>
    </row>
    <row r="361" spans="1:18">
      <c r="A361" s="5">
        <v>89</v>
      </c>
      <c r="B361" s="5" t="s">
        <v>5969</v>
      </c>
      <c r="C361" s="5" t="s">
        <v>6348</v>
      </c>
      <c r="D361" s="5" t="s">
        <v>6420</v>
      </c>
      <c r="E361" s="5" t="s">
        <v>6421</v>
      </c>
      <c r="F361" s="5" t="s">
        <v>1924</v>
      </c>
      <c r="G361" s="5" t="s">
        <v>1925</v>
      </c>
      <c r="H361" s="5">
        <v>0.2</v>
      </c>
      <c r="I361" s="13">
        <f t="shared" si="23"/>
        <v>200</v>
      </c>
      <c r="J361" s="5"/>
      <c r="K361" s="13"/>
      <c r="L361" s="13"/>
      <c r="M361" s="13"/>
      <c r="N361" s="13"/>
      <c r="O361" s="13"/>
      <c r="P361" s="13"/>
      <c r="Q361" s="13"/>
      <c r="R361" s="15">
        <f t="shared" si="24"/>
        <v>2.9</v>
      </c>
    </row>
    <row r="362" spans="1:18">
      <c r="A362" s="5">
        <v>90</v>
      </c>
      <c r="B362" s="5" t="s">
        <v>5969</v>
      </c>
      <c r="C362" s="5" t="s">
        <v>6348</v>
      </c>
      <c r="D362" s="5" t="s">
        <v>6420</v>
      </c>
      <c r="E362" s="5" t="s">
        <v>6421</v>
      </c>
      <c r="F362" s="5" t="s">
        <v>801</v>
      </c>
      <c r="G362" s="5" t="s">
        <v>826</v>
      </c>
      <c r="H362" s="5">
        <v>0.7</v>
      </c>
      <c r="I362" s="13">
        <v>700</v>
      </c>
      <c r="J362" s="5"/>
      <c r="K362" s="13"/>
      <c r="L362" s="13"/>
      <c r="M362" s="13"/>
      <c r="N362" s="13"/>
      <c r="O362" s="13">
        <v>4</v>
      </c>
      <c r="P362" s="13"/>
      <c r="Q362" s="13"/>
      <c r="R362" s="15">
        <f t="shared" si="24"/>
        <v>10.19</v>
      </c>
    </row>
    <row r="363" spans="1:18">
      <c r="A363" s="5">
        <v>91</v>
      </c>
      <c r="B363" s="5" t="s">
        <v>5969</v>
      </c>
      <c r="C363" s="5" t="s">
        <v>6348</v>
      </c>
      <c r="D363" s="5" t="s">
        <v>6422</v>
      </c>
      <c r="E363" s="5" t="s">
        <v>5278</v>
      </c>
      <c r="F363" s="5" t="s">
        <v>813</v>
      </c>
      <c r="G363" s="5" t="s">
        <v>1924</v>
      </c>
      <c r="H363" s="5">
        <v>1</v>
      </c>
      <c r="I363" s="13">
        <f t="shared" ref="I363" si="25">H363*1000</f>
        <v>1000</v>
      </c>
      <c r="J363" s="5"/>
      <c r="K363" s="13"/>
      <c r="L363" s="13"/>
      <c r="M363" s="13"/>
      <c r="N363" s="13"/>
      <c r="O363" s="13">
        <v>2</v>
      </c>
      <c r="P363" s="13"/>
      <c r="Q363" s="13"/>
      <c r="R363" s="15">
        <f t="shared" si="24"/>
        <v>14.52</v>
      </c>
    </row>
    <row r="364" spans="1:18">
      <c r="A364" s="5">
        <v>92</v>
      </c>
      <c r="B364" s="5" t="s">
        <v>5969</v>
      </c>
      <c r="C364" s="5" t="s">
        <v>6348</v>
      </c>
      <c r="D364" s="5" t="s">
        <v>6423</v>
      </c>
      <c r="E364" s="5" t="s">
        <v>1531</v>
      </c>
      <c r="F364" s="5" t="s">
        <v>1922</v>
      </c>
      <c r="G364" s="5" t="s">
        <v>1923</v>
      </c>
      <c r="H364" s="5">
        <v>0.1</v>
      </c>
      <c r="I364" s="13">
        <f t="shared" ref="I364:I405" si="26">H364*1000</f>
        <v>100</v>
      </c>
      <c r="J364" s="5"/>
      <c r="K364" s="13"/>
      <c r="L364" s="13"/>
      <c r="M364" s="13"/>
      <c r="N364" s="13"/>
      <c r="O364" s="13"/>
      <c r="P364" s="13"/>
      <c r="Q364" s="13"/>
      <c r="R364" s="15">
        <f t="shared" si="24"/>
        <v>1.45</v>
      </c>
    </row>
    <row r="365" spans="1:18">
      <c r="A365" s="5">
        <v>94</v>
      </c>
      <c r="B365" s="5" t="s">
        <v>5969</v>
      </c>
      <c r="C365" s="5" t="s">
        <v>6348</v>
      </c>
      <c r="D365" s="5" t="s">
        <v>6423</v>
      </c>
      <c r="E365" s="5" t="s">
        <v>1531</v>
      </c>
      <c r="F365" s="5" t="s">
        <v>828</v>
      </c>
      <c r="G365" s="5" t="s">
        <v>811</v>
      </c>
      <c r="H365" s="5">
        <v>1.5</v>
      </c>
      <c r="I365" s="13">
        <f t="shared" si="26"/>
        <v>1500</v>
      </c>
      <c r="J365" s="5"/>
      <c r="K365" s="13"/>
      <c r="L365" s="13"/>
      <c r="M365" s="13"/>
      <c r="N365" s="13"/>
      <c r="O365" s="17"/>
      <c r="P365" s="13"/>
      <c r="Q365" s="13"/>
      <c r="R365" s="15">
        <f t="shared" si="24"/>
        <v>21.75</v>
      </c>
    </row>
    <row r="366" spans="1:18">
      <c r="A366" s="5">
        <v>96</v>
      </c>
      <c r="B366" s="5" t="s">
        <v>5969</v>
      </c>
      <c r="C366" s="5" t="s">
        <v>6348</v>
      </c>
      <c r="D366" s="5" t="s">
        <v>6424</v>
      </c>
      <c r="E366" s="5" t="s">
        <v>6425</v>
      </c>
      <c r="F366" s="5" t="s">
        <v>828</v>
      </c>
      <c r="G366" s="5" t="s">
        <v>766</v>
      </c>
      <c r="H366" s="5">
        <v>0.4</v>
      </c>
      <c r="I366" s="13">
        <f t="shared" si="26"/>
        <v>400</v>
      </c>
      <c r="J366" s="5"/>
      <c r="K366" s="13"/>
      <c r="L366" s="13"/>
      <c r="M366" s="13"/>
      <c r="N366" s="13"/>
      <c r="O366" s="13"/>
      <c r="P366" s="13"/>
      <c r="Q366" s="13"/>
      <c r="R366" s="15">
        <f t="shared" si="24"/>
        <v>5.8</v>
      </c>
    </row>
    <row r="367" spans="1:18">
      <c r="A367" s="5">
        <v>97</v>
      </c>
      <c r="B367" s="5" t="s">
        <v>5969</v>
      </c>
      <c r="C367" s="5" t="s">
        <v>6348</v>
      </c>
      <c r="D367" s="5" t="s">
        <v>6424</v>
      </c>
      <c r="E367" s="5" t="s">
        <v>6425</v>
      </c>
      <c r="F367" s="5" t="s">
        <v>1925</v>
      </c>
      <c r="G367" s="5" t="s">
        <v>749</v>
      </c>
      <c r="H367" s="5">
        <v>0.1</v>
      </c>
      <c r="I367" s="13">
        <f t="shared" si="26"/>
        <v>100</v>
      </c>
      <c r="J367" s="5"/>
      <c r="K367" s="13"/>
      <c r="L367" s="13"/>
      <c r="M367" s="13"/>
      <c r="N367" s="13"/>
      <c r="O367" s="13"/>
      <c r="P367" s="13"/>
      <c r="Q367" s="13"/>
      <c r="R367" s="15">
        <f t="shared" si="24"/>
        <v>1.45</v>
      </c>
    </row>
    <row r="368" spans="1:18">
      <c r="A368" s="5">
        <v>98</v>
      </c>
      <c r="B368" s="5" t="s">
        <v>5969</v>
      </c>
      <c r="C368" s="5" t="s">
        <v>6348</v>
      </c>
      <c r="D368" s="5" t="s">
        <v>6424</v>
      </c>
      <c r="E368" s="5" t="s">
        <v>6425</v>
      </c>
      <c r="F368" s="5" t="s">
        <v>1946</v>
      </c>
      <c r="G368" s="5" t="s">
        <v>752</v>
      </c>
      <c r="H368" s="5">
        <v>0.4</v>
      </c>
      <c r="I368" s="13">
        <f t="shared" si="26"/>
        <v>400</v>
      </c>
      <c r="J368" s="5"/>
      <c r="K368" s="13"/>
      <c r="L368" s="13"/>
      <c r="M368" s="13"/>
      <c r="N368" s="13"/>
      <c r="O368" s="13"/>
      <c r="P368" s="13"/>
      <c r="Q368" s="13"/>
      <c r="R368" s="15">
        <f t="shared" si="24"/>
        <v>5.8</v>
      </c>
    </row>
    <row r="369" spans="1:18">
      <c r="A369" s="5">
        <v>99</v>
      </c>
      <c r="B369" s="5" t="s">
        <v>5969</v>
      </c>
      <c r="C369" s="5" t="s">
        <v>6348</v>
      </c>
      <c r="D369" s="5" t="s">
        <v>6424</v>
      </c>
      <c r="E369" s="5" t="s">
        <v>6425</v>
      </c>
      <c r="F369" s="5" t="s">
        <v>831</v>
      </c>
      <c r="G369" s="5" t="s">
        <v>1959</v>
      </c>
      <c r="H369" s="5">
        <v>1.3</v>
      </c>
      <c r="I369" s="13">
        <f t="shared" si="26"/>
        <v>1300</v>
      </c>
      <c r="J369" s="5"/>
      <c r="K369" s="13"/>
      <c r="L369" s="13"/>
      <c r="M369" s="13"/>
      <c r="N369" s="13"/>
      <c r="O369" s="13"/>
      <c r="P369" s="13"/>
      <c r="Q369" s="13"/>
      <c r="R369" s="15">
        <f t="shared" si="24"/>
        <v>18.85</v>
      </c>
    </row>
    <row r="370" spans="1:18">
      <c r="A370" s="5">
        <v>100</v>
      </c>
      <c r="B370" s="5" t="s">
        <v>5969</v>
      </c>
      <c r="C370" s="5" t="s">
        <v>6348</v>
      </c>
      <c r="D370" s="5" t="s">
        <v>6426</v>
      </c>
      <c r="E370" s="5" t="s">
        <v>562</v>
      </c>
      <c r="F370" s="5" t="s">
        <v>1922</v>
      </c>
      <c r="G370" s="5" t="s">
        <v>811</v>
      </c>
      <c r="H370" s="5">
        <v>1.9</v>
      </c>
      <c r="I370" s="13">
        <f t="shared" si="26"/>
        <v>1900</v>
      </c>
      <c r="J370" s="5"/>
      <c r="K370" s="13"/>
      <c r="L370" s="13"/>
      <c r="M370" s="13"/>
      <c r="N370" s="13"/>
      <c r="O370" s="13">
        <v>2</v>
      </c>
      <c r="P370" s="13"/>
      <c r="Q370" s="13"/>
      <c r="R370" s="15">
        <f t="shared" si="24"/>
        <v>27.57</v>
      </c>
    </row>
    <row r="371" spans="1:18">
      <c r="A371" s="5">
        <v>101</v>
      </c>
      <c r="B371" s="5" t="s">
        <v>5969</v>
      </c>
      <c r="C371" s="5" t="s">
        <v>6348</v>
      </c>
      <c r="D371" s="5" t="s">
        <v>6427</v>
      </c>
      <c r="E371" s="5" t="s">
        <v>6428</v>
      </c>
      <c r="F371" s="5" t="s">
        <v>1922</v>
      </c>
      <c r="G371" s="5" t="s">
        <v>1926</v>
      </c>
      <c r="H371" s="5">
        <v>2.1</v>
      </c>
      <c r="I371" s="13">
        <f t="shared" si="26"/>
        <v>2100</v>
      </c>
      <c r="J371" s="5"/>
      <c r="K371" s="13"/>
      <c r="L371" s="13"/>
      <c r="M371" s="13"/>
      <c r="N371" s="13"/>
      <c r="O371" s="13"/>
      <c r="P371" s="13"/>
      <c r="Q371" s="13"/>
      <c r="R371" s="15">
        <f t="shared" si="24"/>
        <v>30.45</v>
      </c>
    </row>
    <row r="372" spans="1:18">
      <c r="A372" s="5">
        <v>102</v>
      </c>
      <c r="B372" s="5" t="s">
        <v>5969</v>
      </c>
      <c r="C372" s="5" t="s">
        <v>6348</v>
      </c>
      <c r="D372" s="5" t="s">
        <v>6429</v>
      </c>
      <c r="E372" s="5" t="s">
        <v>6430</v>
      </c>
      <c r="F372" s="5" t="s">
        <v>1922</v>
      </c>
      <c r="G372" s="5" t="s">
        <v>761</v>
      </c>
      <c r="H372" s="5">
        <v>0.3</v>
      </c>
      <c r="I372" s="13">
        <f t="shared" si="26"/>
        <v>300</v>
      </c>
      <c r="J372" s="5"/>
      <c r="K372" s="13"/>
      <c r="L372" s="13"/>
      <c r="M372" s="13"/>
      <c r="N372" s="13"/>
      <c r="O372" s="13"/>
      <c r="P372" s="13"/>
      <c r="Q372" s="13"/>
      <c r="R372" s="15">
        <f t="shared" si="24"/>
        <v>4.35</v>
      </c>
    </row>
    <row r="373" spans="1:18">
      <c r="A373" s="5">
        <v>103</v>
      </c>
      <c r="B373" s="5" t="s">
        <v>5969</v>
      </c>
      <c r="C373" s="5" t="s">
        <v>6348</v>
      </c>
      <c r="D373" s="5" t="s">
        <v>6429</v>
      </c>
      <c r="E373" s="5" t="s">
        <v>6430</v>
      </c>
      <c r="F373" s="5" t="s">
        <v>761</v>
      </c>
      <c r="G373" s="5" t="s">
        <v>1946</v>
      </c>
      <c r="H373" s="5">
        <v>1.5</v>
      </c>
      <c r="I373" s="13">
        <f t="shared" si="26"/>
        <v>1500</v>
      </c>
      <c r="J373" s="5"/>
      <c r="K373" s="13"/>
      <c r="L373" s="13"/>
      <c r="M373" s="13"/>
      <c r="N373" s="13"/>
      <c r="O373" s="13"/>
      <c r="P373" s="13"/>
      <c r="Q373" s="13"/>
      <c r="R373" s="15">
        <f t="shared" si="24"/>
        <v>21.75</v>
      </c>
    </row>
    <row r="374" spans="1:18">
      <c r="A374" s="5">
        <v>104</v>
      </c>
      <c r="B374" s="5" t="s">
        <v>5969</v>
      </c>
      <c r="C374" s="5" t="s">
        <v>6348</v>
      </c>
      <c r="D374" s="5" t="s">
        <v>6431</v>
      </c>
      <c r="E374" s="5" t="s">
        <v>6432</v>
      </c>
      <c r="F374" s="5" t="s">
        <v>1922</v>
      </c>
      <c r="G374" s="5" t="s">
        <v>836</v>
      </c>
      <c r="H374" s="5">
        <v>0.6</v>
      </c>
      <c r="I374" s="13">
        <f t="shared" si="26"/>
        <v>600</v>
      </c>
      <c r="J374" s="5"/>
      <c r="K374" s="13"/>
      <c r="L374" s="13"/>
      <c r="M374" s="13"/>
      <c r="N374" s="13"/>
      <c r="O374" s="13"/>
      <c r="P374" s="13"/>
      <c r="Q374" s="13"/>
      <c r="R374" s="15">
        <f t="shared" si="24"/>
        <v>8.7</v>
      </c>
    </row>
    <row r="375" spans="1:18">
      <c r="A375" s="5">
        <v>105</v>
      </c>
      <c r="B375" s="5" t="s">
        <v>5969</v>
      </c>
      <c r="C375" s="5" t="s">
        <v>6348</v>
      </c>
      <c r="D375" s="5" t="s">
        <v>6431</v>
      </c>
      <c r="E375" s="5" t="s">
        <v>6432</v>
      </c>
      <c r="F375" s="5" t="s">
        <v>766</v>
      </c>
      <c r="G375" s="5" t="s">
        <v>821</v>
      </c>
      <c r="H375" s="5">
        <v>2.4</v>
      </c>
      <c r="I375" s="13">
        <f t="shared" si="26"/>
        <v>2400</v>
      </c>
      <c r="J375" s="5"/>
      <c r="K375" s="13"/>
      <c r="L375" s="13"/>
      <c r="M375" s="13"/>
      <c r="N375" s="13"/>
      <c r="O375" s="13">
        <v>2</v>
      </c>
      <c r="P375" s="13"/>
      <c r="Q375" s="13"/>
      <c r="R375" s="15">
        <f t="shared" si="24"/>
        <v>34.82</v>
      </c>
    </row>
    <row r="376" spans="1:18">
      <c r="A376" s="5">
        <v>106</v>
      </c>
      <c r="B376" s="5" t="s">
        <v>5969</v>
      </c>
      <c r="C376" s="5" t="s">
        <v>6348</v>
      </c>
      <c r="D376" s="5" t="s">
        <v>6433</v>
      </c>
      <c r="E376" s="5" t="s">
        <v>6434</v>
      </c>
      <c r="F376" s="5" t="s">
        <v>1922</v>
      </c>
      <c r="G376" s="5" t="s">
        <v>761</v>
      </c>
      <c r="H376" s="5">
        <v>0.3</v>
      </c>
      <c r="I376" s="13">
        <f t="shared" si="26"/>
        <v>300</v>
      </c>
      <c r="J376" s="5"/>
      <c r="K376" s="13"/>
      <c r="L376" s="13"/>
      <c r="M376" s="13"/>
      <c r="N376" s="13"/>
      <c r="O376" s="13"/>
      <c r="P376" s="13"/>
      <c r="Q376" s="13"/>
      <c r="R376" s="15">
        <f t="shared" si="24"/>
        <v>4.35</v>
      </c>
    </row>
    <row r="377" spans="1:18">
      <c r="A377" s="5">
        <v>108</v>
      </c>
      <c r="B377" s="5" t="s">
        <v>5969</v>
      </c>
      <c r="C377" s="5" t="s">
        <v>6348</v>
      </c>
      <c r="D377" s="5" t="s">
        <v>6435</v>
      </c>
      <c r="E377" s="5" t="s">
        <v>6107</v>
      </c>
      <c r="F377" s="5" t="s">
        <v>1922</v>
      </c>
      <c r="G377" s="5" t="s">
        <v>800</v>
      </c>
      <c r="H377" s="5">
        <v>0.9</v>
      </c>
      <c r="I377" s="13">
        <f t="shared" si="26"/>
        <v>900</v>
      </c>
      <c r="J377" s="5"/>
      <c r="K377" s="13"/>
      <c r="L377" s="13"/>
      <c r="M377" s="13"/>
      <c r="N377" s="13"/>
      <c r="O377" s="13"/>
      <c r="P377" s="13"/>
      <c r="Q377" s="13"/>
      <c r="R377" s="15">
        <f t="shared" si="24"/>
        <v>13.05</v>
      </c>
    </row>
    <row r="378" spans="1:18">
      <c r="A378" s="5">
        <v>109</v>
      </c>
      <c r="B378" s="5" t="s">
        <v>5969</v>
      </c>
      <c r="C378" s="5" t="s">
        <v>6348</v>
      </c>
      <c r="D378" s="5" t="s">
        <v>6435</v>
      </c>
      <c r="E378" s="5" t="s">
        <v>6107</v>
      </c>
      <c r="F378" s="5" t="s">
        <v>801</v>
      </c>
      <c r="G378" s="5" t="s">
        <v>1939</v>
      </c>
      <c r="H378" s="5">
        <v>2</v>
      </c>
      <c r="I378" s="13">
        <f t="shared" si="26"/>
        <v>2000</v>
      </c>
      <c r="J378" s="5"/>
      <c r="K378" s="13"/>
      <c r="L378" s="13"/>
      <c r="M378" s="13"/>
      <c r="N378" s="13"/>
      <c r="O378" s="13">
        <v>2</v>
      </c>
      <c r="P378" s="13"/>
      <c r="Q378" s="13"/>
      <c r="R378" s="15">
        <f t="shared" si="24"/>
        <v>29.02</v>
      </c>
    </row>
    <row r="379" spans="1:18">
      <c r="A379" s="5">
        <v>110</v>
      </c>
      <c r="B379" s="5" t="s">
        <v>5969</v>
      </c>
      <c r="C379" s="5" t="s">
        <v>6348</v>
      </c>
      <c r="D379" s="5" t="s">
        <v>6436</v>
      </c>
      <c r="E379" s="5" t="s">
        <v>6437</v>
      </c>
      <c r="F379" s="5" t="s">
        <v>1922</v>
      </c>
      <c r="G379" s="5" t="s">
        <v>805</v>
      </c>
      <c r="H379" s="5">
        <v>0.5</v>
      </c>
      <c r="I379" s="13">
        <f t="shared" si="26"/>
        <v>500</v>
      </c>
      <c r="J379" s="5"/>
      <c r="K379" s="13"/>
      <c r="L379" s="13"/>
      <c r="M379" s="13"/>
      <c r="N379" s="13"/>
      <c r="O379" s="13"/>
      <c r="P379" s="13"/>
      <c r="Q379" s="13"/>
      <c r="R379" s="15">
        <f t="shared" si="24"/>
        <v>7.25</v>
      </c>
    </row>
    <row r="380" spans="1:18">
      <c r="A380" s="5">
        <v>111</v>
      </c>
      <c r="B380" s="5" t="s">
        <v>5969</v>
      </c>
      <c r="C380" s="5" t="s">
        <v>6348</v>
      </c>
      <c r="D380" s="5" t="s">
        <v>6436</v>
      </c>
      <c r="E380" s="5" t="s">
        <v>6437</v>
      </c>
      <c r="F380" s="5" t="s">
        <v>806</v>
      </c>
      <c r="G380" s="5" t="s">
        <v>801</v>
      </c>
      <c r="H380" s="5">
        <v>0.3</v>
      </c>
      <c r="I380" s="13">
        <f t="shared" si="26"/>
        <v>300</v>
      </c>
      <c r="J380" s="5"/>
      <c r="K380" s="13"/>
      <c r="L380" s="13"/>
      <c r="M380" s="13"/>
      <c r="N380" s="13"/>
      <c r="O380" s="13"/>
      <c r="P380" s="13"/>
      <c r="Q380" s="13"/>
      <c r="R380" s="15">
        <f t="shared" si="24"/>
        <v>4.35</v>
      </c>
    </row>
    <row r="381" spans="1:18">
      <c r="A381" s="5">
        <v>112</v>
      </c>
      <c r="B381" s="5" t="s">
        <v>5969</v>
      </c>
      <c r="C381" s="5" t="s">
        <v>6348</v>
      </c>
      <c r="D381" s="5" t="s">
        <v>6438</v>
      </c>
      <c r="E381" s="5" t="s">
        <v>6439</v>
      </c>
      <c r="F381" s="5" t="s">
        <v>1922</v>
      </c>
      <c r="G381" s="5" t="s">
        <v>805</v>
      </c>
      <c r="H381" s="5">
        <v>0.5</v>
      </c>
      <c r="I381" s="13">
        <f t="shared" si="26"/>
        <v>500</v>
      </c>
      <c r="J381" s="5"/>
      <c r="K381" s="13"/>
      <c r="L381" s="13"/>
      <c r="M381" s="13"/>
      <c r="N381" s="13"/>
      <c r="O381" s="13"/>
      <c r="P381" s="13"/>
      <c r="Q381" s="13"/>
      <c r="R381" s="15">
        <f t="shared" si="24"/>
        <v>7.25</v>
      </c>
    </row>
    <row r="382" spans="1:18">
      <c r="A382" s="5">
        <v>113</v>
      </c>
      <c r="B382" s="5" t="s">
        <v>5969</v>
      </c>
      <c r="C382" s="5" t="s">
        <v>6348</v>
      </c>
      <c r="D382" s="5" t="s">
        <v>6438</v>
      </c>
      <c r="E382" s="5" t="s">
        <v>6439</v>
      </c>
      <c r="F382" s="5" t="s">
        <v>828</v>
      </c>
      <c r="G382" s="5" t="s">
        <v>766</v>
      </c>
      <c r="H382" s="5">
        <v>0.4</v>
      </c>
      <c r="I382" s="13">
        <f t="shared" si="26"/>
        <v>400</v>
      </c>
      <c r="J382" s="5"/>
      <c r="K382" s="13"/>
      <c r="L382" s="13"/>
      <c r="M382" s="13"/>
      <c r="N382" s="13"/>
      <c r="O382" s="13">
        <v>2</v>
      </c>
      <c r="P382" s="13"/>
      <c r="Q382" s="13"/>
      <c r="R382" s="15">
        <f t="shared" si="24"/>
        <v>5.82</v>
      </c>
    </row>
    <row r="383" spans="1:18">
      <c r="A383" s="5">
        <v>114</v>
      </c>
      <c r="B383" s="5" t="s">
        <v>5969</v>
      </c>
      <c r="C383" s="5" t="s">
        <v>6348</v>
      </c>
      <c r="D383" s="5" t="s">
        <v>6440</v>
      </c>
      <c r="E383" s="5" t="s">
        <v>6441</v>
      </c>
      <c r="F383" s="5" t="s">
        <v>1922</v>
      </c>
      <c r="G383" s="5" t="s">
        <v>813</v>
      </c>
      <c r="H383" s="5">
        <v>0.2</v>
      </c>
      <c r="I383" s="13">
        <f t="shared" si="26"/>
        <v>200</v>
      </c>
      <c r="J383" s="5"/>
      <c r="K383" s="13"/>
      <c r="L383" s="13"/>
      <c r="M383" s="13"/>
      <c r="N383" s="13"/>
      <c r="O383" s="13">
        <v>2</v>
      </c>
      <c r="P383" s="13"/>
      <c r="Q383" s="13"/>
      <c r="R383" s="15">
        <f t="shared" si="24"/>
        <v>2.92</v>
      </c>
    </row>
    <row r="384" spans="1:18">
      <c r="A384" s="5">
        <v>115</v>
      </c>
      <c r="B384" s="5" t="s">
        <v>5969</v>
      </c>
      <c r="C384" s="5" t="s">
        <v>6348</v>
      </c>
      <c r="D384" s="5" t="s">
        <v>6440</v>
      </c>
      <c r="E384" s="5" t="s">
        <v>6441</v>
      </c>
      <c r="F384" s="5" t="s">
        <v>813</v>
      </c>
      <c r="G384" s="5" t="s">
        <v>748</v>
      </c>
      <c r="H384" s="5">
        <v>1.1</v>
      </c>
      <c r="I384" s="13">
        <f t="shared" si="26"/>
        <v>1100</v>
      </c>
      <c r="J384" s="5"/>
      <c r="K384" s="13"/>
      <c r="L384" s="13"/>
      <c r="M384" s="13"/>
      <c r="N384" s="13"/>
      <c r="O384" s="13"/>
      <c r="P384" s="13"/>
      <c r="Q384" s="13"/>
      <c r="R384" s="15">
        <f t="shared" si="24"/>
        <v>15.95</v>
      </c>
    </row>
    <row r="385" spans="1:18">
      <c r="A385" s="5">
        <v>116</v>
      </c>
      <c r="B385" s="5" t="s">
        <v>5969</v>
      </c>
      <c r="C385" s="5" t="s">
        <v>6348</v>
      </c>
      <c r="D385" s="5" t="s">
        <v>6442</v>
      </c>
      <c r="E385" s="5" t="s">
        <v>6443</v>
      </c>
      <c r="F385" s="5" t="s">
        <v>1922</v>
      </c>
      <c r="G385" s="5" t="s">
        <v>749</v>
      </c>
      <c r="H385" s="5">
        <v>1.5</v>
      </c>
      <c r="I385" s="13">
        <f t="shared" si="26"/>
        <v>1500</v>
      </c>
      <c r="J385" s="5"/>
      <c r="K385" s="13"/>
      <c r="L385" s="13"/>
      <c r="M385" s="13"/>
      <c r="N385" s="13"/>
      <c r="O385" s="13"/>
      <c r="P385" s="13"/>
      <c r="Q385" s="13"/>
      <c r="R385" s="15">
        <f t="shared" si="24"/>
        <v>21.75</v>
      </c>
    </row>
    <row r="386" spans="1:18">
      <c r="A386" s="5">
        <v>117</v>
      </c>
      <c r="B386" s="5" t="s">
        <v>5969</v>
      </c>
      <c r="C386" s="5" t="s">
        <v>6348</v>
      </c>
      <c r="D386" s="5" t="s">
        <v>6444</v>
      </c>
      <c r="E386" s="5" t="s">
        <v>6445</v>
      </c>
      <c r="F386" s="5" t="s">
        <v>1922</v>
      </c>
      <c r="G386" s="5" t="s">
        <v>748</v>
      </c>
      <c r="H386" s="5">
        <v>1.3</v>
      </c>
      <c r="I386" s="13">
        <f t="shared" si="26"/>
        <v>1300</v>
      </c>
      <c r="J386" s="5"/>
      <c r="K386" s="13"/>
      <c r="L386" s="13"/>
      <c r="M386" s="13"/>
      <c r="N386" s="13"/>
      <c r="O386" s="13"/>
      <c r="P386" s="13"/>
      <c r="Q386" s="13"/>
      <c r="R386" s="15">
        <f t="shared" si="24"/>
        <v>18.85</v>
      </c>
    </row>
    <row r="387" spans="1:18">
      <c r="A387" s="5">
        <v>118</v>
      </c>
      <c r="B387" s="5" t="s">
        <v>5969</v>
      </c>
      <c r="C387" s="5" t="s">
        <v>6348</v>
      </c>
      <c r="D387" s="5" t="s">
        <v>6446</v>
      </c>
      <c r="E387" s="5" t="s">
        <v>6447</v>
      </c>
      <c r="F387" s="5" t="s">
        <v>1922</v>
      </c>
      <c r="G387" s="5" t="s">
        <v>828</v>
      </c>
      <c r="H387" s="5">
        <v>0.4</v>
      </c>
      <c r="I387" s="13">
        <f t="shared" si="26"/>
        <v>400</v>
      </c>
      <c r="J387" s="5"/>
      <c r="K387" s="13"/>
      <c r="L387" s="13"/>
      <c r="M387" s="13"/>
      <c r="N387" s="13"/>
      <c r="O387" s="13"/>
      <c r="P387" s="13"/>
      <c r="Q387" s="13"/>
      <c r="R387" s="15">
        <f t="shared" si="24"/>
        <v>5.8</v>
      </c>
    </row>
    <row r="388" spans="1:18">
      <c r="A388" s="5">
        <v>120</v>
      </c>
      <c r="B388" s="5" t="s">
        <v>5969</v>
      </c>
      <c r="C388" s="5" t="s">
        <v>6348</v>
      </c>
      <c r="D388" s="5" t="s">
        <v>6446</v>
      </c>
      <c r="E388" s="5" t="s">
        <v>6447</v>
      </c>
      <c r="F388" s="5" t="s">
        <v>836</v>
      </c>
      <c r="G388" s="5" t="s">
        <v>1925</v>
      </c>
      <c r="H388" s="5">
        <v>0.8</v>
      </c>
      <c r="I388" s="13">
        <f t="shared" si="26"/>
        <v>800</v>
      </c>
      <c r="J388" s="5"/>
      <c r="K388" s="13"/>
      <c r="L388" s="13"/>
      <c r="M388" s="13"/>
      <c r="N388" s="13"/>
      <c r="O388" s="13"/>
      <c r="P388" s="13"/>
      <c r="Q388" s="13"/>
      <c r="R388" s="15">
        <f t="shared" si="24"/>
        <v>11.6</v>
      </c>
    </row>
    <row r="389" spans="1:18">
      <c r="A389" s="5">
        <v>121</v>
      </c>
      <c r="B389" s="5" t="s">
        <v>5969</v>
      </c>
      <c r="C389" s="5" t="s">
        <v>6348</v>
      </c>
      <c r="D389" s="5" t="s">
        <v>6448</v>
      </c>
      <c r="E389" s="5" t="s">
        <v>6449</v>
      </c>
      <c r="F389" s="5" t="s">
        <v>805</v>
      </c>
      <c r="G389" s="5" t="s">
        <v>801</v>
      </c>
      <c r="H389" s="5">
        <v>0.5</v>
      </c>
      <c r="I389" s="13">
        <f t="shared" si="26"/>
        <v>500</v>
      </c>
      <c r="J389" s="5"/>
      <c r="K389" s="13"/>
      <c r="L389" s="13"/>
      <c r="M389" s="13"/>
      <c r="N389" s="13"/>
      <c r="O389" s="13">
        <v>2</v>
      </c>
      <c r="P389" s="13"/>
      <c r="Q389" s="13"/>
      <c r="R389" s="15">
        <f t="shared" si="24"/>
        <v>7.27</v>
      </c>
    </row>
    <row r="390" spans="1:18">
      <c r="A390" s="5">
        <v>122</v>
      </c>
      <c r="B390" s="5" t="s">
        <v>5969</v>
      </c>
      <c r="C390" s="5" t="s">
        <v>6348</v>
      </c>
      <c r="D390" s="5" t="s">
        <v>6450</v>
      </c>
      <c r="E390" s="5" t="s">
        <v>6451</v>
      </c>
      <c r="F390" s="5" t="s">
        <v>1922</v>
      </c>
      <c r="G390" s="5" t="s">
        <v>761</v>
      </c>
      <c r="H390" s="5">
        <v>0.3</v>
      </c>
      <c r="I390" s="13">
        <f t="shared" si="26"/>
        <v>300</v>
      </c>
      <c r="J390" s="5"/>
      <c r="K390" s="13"/>
      <c r="L390" s="13"/>
      <c r="M390" s="13"/>
      <c r="N390" s="13"/>
      <c r="O390" s="13"/>
      <c r="P390" s="13"/>
      <c r="Q390" s="13"/>
      <c r="R390" s="15">
        <f t="shared" ref="R390" si="27">J390*0.4461+K390*0.1485+L390*0.15*0.004+I390*0.0145+M390*0.145+N390*0.015+O390*0.01+P390*0.16+Q390*0.2</f>
        <v>4.35</v>
      </c>
    </row>
    <row r="391" spans="1:18">
      <c r="A391" s="5">
        <v>123</v>
      </c>
      <c r="B391" s="5" t="s">
        <v>5969</v>
      </c>
      <c r="C391" s="5" t="s">
        <v>6348</v>
      </c>
      <c r="D391" s="5" t="s">
        <v>6452</v>
      </c>
      <c r="E391" s="5" t="s">
        <v>6045</v>
      </c>
      <c r="F391" s="5" t="s">
        <v>1922</v>
      </c>
      <c r="G391" s="5" t="s">
        <v>1946</v>
      </c>
      <c r="H391" s="5">
        <v>1.8</v>
      </c>
      <c r="I391" s="13">
        <f t="shared" si="26"/>
        <v>1800</v>
      </c>
      <c r="J391" s="5"/>
      <c r="K391" s="13"/>
      <c r="L391" s="13"/>
      <c r="M391" s="13"/>
      <c r="N391" s="13"/>
      <c r="O391" s="13"/>
      <c r="P391" s="13"/>
      <c r="Q391" s="13"/>
      <c r="R391" s="15">
        <f t="shared" ref="R391:R422" si="28">J391*0.4461+K391*0.1485+L391*0.15*0.004+I391*0.0145+M391*0.145+N391*0.015+O391*0.01+P391*0.16+Q391*0.2</f>
        <v>26.1</v>
      </c>
    </row>
    <row r="392" spans="1:18">
      <c r="A392" s="5">
        <v>124</v>
      </c>
      <c r="B392" s="5" t="s">
        <v>5969</v>
      </c>
      <c r="C392" s="5" t="s">
        <v>6348</v>
      </c>
      <c r="D392" s="5" t="s">
        <v>6452</v>
      </c>
      <c r="E392" s="5" t="s">
        <v>6045</v>
      </c>
      <c r="F392" s="5" t="s">
        <v>1946</v>
      </c>
      <c r="G392" s="5" t="s">
        <v>1937</v>
      </c>
      <c r="H392" s="5">
        <v>0.6</v>
      </c>
      <c r="I392" s="13">
        <f t="shared" si="26"/>
        <v>600</v>
      </c>
      <c r="J392" s="5"/>
      <c r="K392" s="13"/>
      <c r="L392" s="13"/>
      <c r="M392" s="13"/>
      <c r="N392" s="13"/>
      <c r="O392" s="13"/>
      <c r="P392" s="13"/>
      <c r="Q392" s="13"/>
      <c r="R392" s="15">
        <f t="shared" si="28"/>
        <v>8.7</v>
      </c>
    </row>
    <row r="393" spans="1:18">
      <c r="A393" s="5">
        <v>125</v>
      </c>
      <c r="B393" s="5" t="s">
        <v>5969</v>
      </c>
      <c r="C393" s="5" t="s">
        <v>6348</v>
      </c>
      <c r="D393" s="5" t="s">
        <v>6453</v>
      </c>
      <c r="E393" s="5" t="s">
        <v>6454</v>
      </c>
      <c r="F393" s="5" t="s">
        <v>1922</v>
      </c>
      <c r="G393" s="5" t="s">
        <v>761</v>
      </c>
      <c r="H393" s="5">
        <v>0.3</v>
      </c>
      <c r="I393" s="13">
        <f t="shared" si="26"/>
        <v>300</v>
      </c>
      <c r="J393" s="5"/>
      <c r="K393" s="13"/>
      <c r="L393" s="13"/>
      <c r="M393" s="13"/>
      <c r="N393" s="13"/>
      <c r="O393" s="13"/>
      <c r="P393" s="13"/>
      <c r="Q393" s="13"/>
      <c r="R393" s="15">
        <f t="shared" si="28"/>
        <v>4.35</v>
      </c>
    </row>
    <row r="394" spans="1:18">
      <c r="A394" s="5">
        <v>126</v>
      </c>
      <c r="B394" s="5" t="s">
        <v>5969</v>
      </c>
      <c r="C394" s="5" t="s">
        <v>6348</v>
      </c>
      <c r="D394" s="5" t="s">
        <v>6453</v>
      </c>
      <c r="E394" s="5" t="s">
        <v>6454</v>
      </c>
      <c r="F394" s="5" t="s">
        <v>828</v>
      </c>
      <c r="G394" s="5" t="s">
        <v>806</v>
      </c>
      <c r="H394" s="5">
        <v>0.3</v>
      </c>
      <c r="I394" s="13">
        <f t="shared" si="26"/>
        <v>300</v>
      </c>
      <c r="J394" s="5"/>
      <c r="K394" s="13"/>
      <c r="L394" s="13"/>
      <c r="M394" s="13"/>
      <c r="N394" s="13"/>
      <c r="O394" s="13"/>
      <c r="P394" s="13"/>
      <c r="Q394" s="13"/>
      <c r="R394" s="15">
        <f t="shared" si="28"/>
        <v>4.35</v>
      </c>
    </row>
    <row r="395" spans="1:18">
      <c r="A395" s="5">
        <v>127</v>
      </c>
      <c r="B395" s="5" t="s">
        <v>5969</v>
      </c>
      <c r="C395" s="5" t="s">
        <v>6348</v>
      </c>
      <c r="D395" s="5" t="s">
        <v>6455</v>
      </c>
      <c r="E395" s="5" t="s">
        <v>6456</v>
      </c>
      <c r="F395" s="5" t="s">
        <v>828</v>
      </c>
      <c r="G395" s="5" t="s">
        <v>1926</v>
      </c>
      <c r="H395" s="5">
        <v>1.7</v>
      </c>
      <c r="I395" s="13">
        <f t="shared" si="26"/>
        <v>1700</v>
      </c>
      <c r="J395" s="5"/>
      <c r="K395" s="13"/>
      <c r="L395" s="13"/>
      <c r="M395" s="13"/>
      <c r="N395" s="13"/>
      <c r="O395" s="13"/>
      <c r="P395" s="13"/>
      <c r="Q395" s="13"/>
      <c r="R395" s="15">
        <f t="shared" si="28"/>
        <v>24.65</v>
      </c>
    </row>
    <row r="396" spans="1:18">
      <c r="A396" s="5">
        <v>128</v>
      </c>
      <c r="B396" s="5" t="s">
        <v>5969</v>
      </c>
      <c r="C396" s="5" t="s">
        <v>6348</v>
      </c>
      <c r="D396" s="5" t="s">
        <v>6457</v>
      </c>
      <c r="E396" s="5" t="s">
        <v>6458</v>
      </c>
      <c r="F396" s="5" t="s">
        <v>1922</v>
      </c>
      <c r="G396" s="5" t="s">
        <v>749</v>
      </c>
      <c r="H396" s="5">
        <v>1.5</v>
      </c>
      <c r="I396" s="13">
        <f t="shared" si="26"/>
        <v>1500</v>
      </c>
      <c r="J396" s="5"/>
      <c r="K396" s="13"/>
      <c r="L396" s="13"/>
      <c r="M396" s="13"/>
      <c r="N396" s="13"/>
      <c r="O396" s="13"/>
      <c r="P396" s="13"/>
      <c r="Q396" s="13"/>
      <c r="R396" s="15">
        <f t="shared" si="28"/>
        <v>21.75</v>
      </c>
    </row>
    <row r="397" spans="1:18">
      <c r="A397" s="5">
        <v>129</v>
      </c>
      <c r="B397" s="5" t="s">
        <v>5969</v>
      </c>
      <c r="C397" s="5" t="s">
        <v>6348</v>
      </c>
      <c r="D397" s="5" t="s">
        <v>6459</v>
      </c>
      <c r="E397" s="5" t="s">
        <v>6460</v>
      </c>
      <c r="F397" s="5" t="s">
        <v>1922</v>
      </c>
      <c r="G397" s="5" t="s">
        <v>1937</v>
      </c>
      <c r="H397" s="5">
        <v>2.4</v>
      </c>
      <c r="I397" s="13">
        <f t="shared" si="26"/>
        <v>2400</v>
      </c>
      <c r="J397" s="5"/>
      <c r="K397" s="13"/>
      <c r="L397" s="13"/>
      <c r="M397" s="13"/>
      <c r="N397" s="13"/>
      <c r="O397" s="13">
        <v>8</v>
      </c>
      <c r="P397" s="13"/>
      <c r="Q397" s="13"/>
      <c r="R397" s="15">
        <f t="shared" si="28"/>
        <v>34.88</v>
      </c>
    </row>
    <row r="398" spans="1:18">
      <c r="A398" s="5">
        <v>130</v>
      </c>
      <c r="B398" s="5" t="s">
        <v>5969</v>
      </c>
      <c r="C398" s="5" t="s">
        <v>6348</v>
      </c>
      <c r="D398" s="5" t="s">
        <v>6459</v>
      </c>
      <c r="E398" s="5" t="s">
        <v>6460</v>
      </c>
      <c r="F398" s="5" t="s">
        <v>1937</v>
      </c>
      <c r="G398" s="5" t="s">
        <v>1938</v>
      </c>
      <c r="H398" s="5">
        <v>0.5</v>
      </c>
      <c r="I398" s="13">
        <f t="shared" si="26"/>
        <v>500</v>
      </c>
      <c r="J398" s="5"/>
      <c r="K398" s="13"/>
      <c r="L398" s="13"/>
      <c r="M398" s="13"/>
      <c r="N398" s="13"/>
      <c r="O398" s="13"/>
      <c r="P398" s="13"/>
      <c r="Q398" s="13"/>
      <c r="R398" s="15">
        <f t="shared" si="28"/>
        <v>7.25</v>
      </c>
    </row>
    <row r="399" spans="1:18">
      <c r="A399" s="5">
        <v>131</v>
      </c>
      <c r="B399" s="5" t="s">
        <v>5969</v>
      </c>
      <c r="C399" s="5" t="s">
        <v>6348</v>
      </c>
      <c r="D399" s="5" t="s">
        <v>6461</v>
      </c>
      <c r="E399" s="5" t="s">
        <v>6462</v>
      </c>
      <c r="F399" s="5" t="s">
        <v>801</v>
      </c>
      <c r="G399" s="5" t="s">
        <v>2030</v>
      </c>
      <c r="H399" s="5">
        <v>2.1</v>
      </c>
      <c r="I399" s="13">
        <f t="shared" si="26"/>
        <v>2100</v>
      </c>
      <c r="J399" s="5"/>
      <c r="K399" s="13"/>
      <c r="L399" s="13"/>
      <c r="M399" s="13"/>
      <c r="N399" s="13"/>
      <c r="O399" s="13">
        <v>6</v>
      </c>
      <c r="P399" s="13"/>
      <c r="Q399" s="13"/>
      <c r="R399" s="15">
        <f t="shared" si="28"/>
        <v>30.51</v>
      </c>
    </row>
    <row r="400" spans="1:18">
      <c r="A400" s="5">
        <v>132</v>
      </c>
      <c r="B400" s="5" t="s">
        <v>5969</v>
      </c>
      <c r="C400" s="5" t="s">
        <v>6348</v>
      </c>
      <c r="D400" s="5" t="s">
        <v>6461</v>
      </c>
      <c r="E400" s="5" t="s">
        <v>6462</v>
      </c>
      <c r="F400" s="5" t="s">
        <v>2030</v>
      </c>
      <c r="G400" s="5" t="s">
        <v>97</v>
      </c>
      <c r="H400" s="5">
        <v>2.9</v>
      </c>
      <c r="I400" s="13">
        <f t="shared" si="26"/>
        <v>2900</v>
      </c>
      <c r="J400" s="5"/>
      <c r="K400" s="13"/>
      <c r="L400" s="13"/>
      <c r="M400" s="13"/>
      <c r="N400" s="13"/>
      <c r="O400" s="13">
        <v>2</v>
      </c>
      <c r="P400" s="13"/>
      <c r="Q400" s="13"/>
      <c r="R400" s="15">
        <f t="shared" si="28"/>
        <v>42.07</v>
      </c>
    </row>
    <row r="401" spans="1:18">
      <c r="A401" s="5">
        <v>132</v>
      </c>
      <c r="B401" s="5" t="s">
        <v>5969</v>
      </c>
      <c r="C401" s="5" t="s">
        <v>6348</v>
      </c>
      <c r="D401" s="5" t="s">
        <v>6461</v>
      </c>
      <c r="E401" s="5" t="s">
        <v>6462</v>
      </c>
      <c r="F401" s="5" t="s">
        <v>738</v>
      </c>
      <c r="G401" s="5" t="s">
        <v>6463</v>
      </c>
      <c r="H401" s="5">
        <v>1</v>
      </c>
      <c r="I401" s="13">
        <f t="shared" si="26"/>
        <v>1000</v>
      </c>
      <c r="J401" s="5"/>
      <c r="K401" s="13"/>
      <c r="L401" s="13"/>
      <c r="M401" s="13"/>
      <c r="N401" s="13"/>
      <c r="O401" s="13"/>
      <c r="P401" s="13"/>
      <c r="Q401" s="13"/>
      <c r="R401" s="15">
        <f t="shared" si="28"/>
        <v>14.5</v>
      </c>
    </row>
    <row r="402" spans="1:18">
      <c r="A402" s="5">
        <v>133</v>
      </c>
      <c r="B402" s="5" t="s">
        <v>5969</v>
      </c>
      <c r="C402" s="5" t="s">
        <v>6348</v>
      </c>
      <c r="D402" s="5" t="s">
        <v>6464</v>
      </c>
      <c r="E402" s="5" t="s">
        <v>6465</v>
      </c>
      <c r="F402" s="5" t="s">
        <v>828</v>
      </c>
      <c r="G402" s="5" t="s">
        <v>836</v>
      </c>
      <c r="H402" s="5">
        <v>0.2</v>
      </c>
      <c r="I402" s="13">
        <f t="shared" si="26"/>
        <v>200</v>
      </c>
      <c r="J402" s="5"/>
      <c r="K402" s="13"/>
      <c r="L402" s="13"/>
      <c r="M402" s="13"/>
      <c r="N402" s="13"/>
      <c r="O402" s="13"/>
      <c r="P402" s="13"/>
      <c r="Q402" s="13"/>
      <c r="R402" s="15">
        <f t="shared" si="28"/>
        <v>2.9</v>
      </c>
    </row>
    <row r="403" spans="1:18">
      <c r="A403" s="5">
        <v>134</v>
      </c>
      <c r="B403" s="5" t="s">
        <v>5969</v>
      </c>
      <c r="C403" s="5" t="s">
        <v>6348</v>
      </c>
      <c r="D403" s="5" t="s">
        <v>6464</v>
      </c>
      <c r="E403" s="5" t="s">
        <v>6465</v>
      </c>
      <c r="F403" s="5" t="s">
        <v>766</v>
      </c>
      <c r="G403" s="5" t="s">
        <v>1926</v>
      </c>
      <c r="H403" s="5">
        <v>1.3</v>
      </c>
      <c r="I403" s="13">
        <f t="shared" si="26"/>
        <v>1300</v>
      </c>
      <c r="J403" s="5"/>
      <c r="K403" s="13"/>
      <c r="L403" s="13"/>
      <c r="M403" s="13"/>
      <c r="N403" s="13"/>
      <c r="O403" s="13">
        <v>2</v>
      </c>
      <c r="P403" s="13"/>
      <c r="Q403" s="13"/>
      <c r="R403" s="15">
        <f t="shared" si="28"/>
        <v>18.87</v>
      </c>
    </row>
    <row r="404" spans="1:18">
      <c r="A404" s="5">
        <v>135</v>
      </c>
      <c r="B404" s="5" t="s">
        <v>5969</v>
      </c>
      <c r="C404" s="5" t="s">
        <v>6348</v>
      </c>
      <c r="D404" s="5" t="s">
        <v>6453</v>
      </c>
      <c r="E404" s="5" t="s">
        <v>6466</v>
      </c>
      <c r="F404" s="5" t="s">
        <v>738</v>
      </c>
      <c r="G404" s="5" t="s">
        <v>2295</v>
      </c>
      <c r="H404" s="5">
        <v>2.9</v>
      </c>
      <c r="I404" s="13">
        <f t="shared" si="26"/>
        <v>2900</v>
      </c>
      <c r="J404" s="5"/>
      <c r="K404" s="13"/>
      <c r="L404" s="13"/>
      <c r="M404" s="13"/>
      <c r="N404" s="13"/>
      <c r="O404" s="13">
        <v>4</v>
      </c>
      <c r="P404" s="13"/>
      <c r="Q404" s="13"/>
      <c r="R404" s="15">
        <f t="shared" si="28"/>
        <v>42.09</v>
      </c>
    </row>
    <row r="405" spans="1:18">
      <c r="A405" s="5">
        <v>136</v>
      </c>
      <c r="B405" s="5" t="s">
        <v>5969</v>
      </c>
      <c r="C405" s="5" t="s">
        <v>6348</v>
      </c>
      <c r="D405" s="5" t="s">
        <v>6467</v>
      </c>
      <c r="E405" s="5" t="s">
        <v>6468</v>
      </c>
      <c r="F405" s="5" t="s">
        <v>1923</v>
      </c>
      <c r="G405" s="5" t="s">
        <v>748</v>
      </c>
      <c r="H405" s="5">
        <v>1.2</v>
      </c>
      <c r="I405" s="13">
        <f t="shared" si="26"/>
        <v>1200</v>
      </c>
      <c r="J405" s="5"/>
      <c r="K405" s="13"/>
      <c r="L405" s="13"/>
      <c r="M405" s="13"/>
      <c r="N405" s="13"/>
      <c r="O405" s="13">
        <v>2</v>
      </c>
      <c r="P405" s="13"/>
      <c r="Q405" s="13"/>
      <c r="R405" s="15">
        <f t="shared" si="28"/>
        <v>17.42</v>
      </c>
    </row>
    <row r="406" spans="1:18">
      <c r="A406" s="5">
        <v>137</v>
      </c>
      <c r="B406" s="5" t="s">
        <v>5969</v>
      </c>
      <c r="C406" s="5" t="s">
        <v>6348</v>
      </c>
      <c r="D406" s="5" t="s">
        <v>6469</v>
      </c>
      <c r="E406" s="5" t="s">
        <v>6470</v>
      </c>
      <c r="F406" s="5" t="s">
        <v>1922</v>
      </c>
      <c r="G406" s="5" t="s">
        <v>813</v>
      </c>
      <c r="H406" s="5">
        <v>0.2</v>
      </c>
      <c r="I406" s="13">
        <v>200</v>
      </c>
      <c r="J406" s="5"/>
      <c r="K406" s="13"/>
      <c r="L406" s="13"/>
      <c r="M406" s="13"/>
      <c r="N406" s="13"/>
      <c r="O406" s="13">
        <v>2</v>
      </c>
      <c r="P406" s="13"/>
      <c r="Q406" s="13"/>
      <c r="R406" s="15">
        <f t="shared" si="28"/>
        <v>2.92</v>
      </c>
    </row>
    <row r="407" spans="1:18">
      <c r="A407" s="5">
        <v>138</v>
      </c>
      <c r="B407" s="5" t="s">
        <v>5969</v>
      </c>
      <c r="C407" s="5" t="s">
        <v>6348</v>
      </c>
      <c r="D407" s="5" t="s">
        <v>6469</v>
      </c>
      <c r="E407" s="5" t="s">
        <v>6470</v>
      </c>
      <c r="F407" s="5" t="s">
        <v>813</v>
      </c>
      <c r="G407" s="5" t="s">
        <v>766</v>
      </c>
      <c r="H407" s="5">
        <v>0.6</v>
      </c>
      <c r="I407" s="13">
        <v>600</v>
      </c>
      <c r="J407" s="5"/>
      <c r="K407" s="13"/>
      <c r="L407" s="13"/>
      <c r="M407" s="13"/>
      <c r="N407" s="13"/>
      <c r="O407" s="13"/>
      <c r="P407" s="13"/>
      <c r="Q407" s="13"/>
      <c r="R407" s="15">
        <f t="shared" si="28"/>
        <v>8.7</v>
      </c>
    </row>
    <row r="408" spans="1:18">
      <c r="A408" s="5">
        <v>139</v>
      </c>
      <c r="B408" s="5" t="s">
        <v>5969</v>
      </c>
      <c r="C408" s="5" t="s">
        <v>6348</v>
      </c>
      <c r="D408" s="5" t="s">
        <v>6471</v>
      </c>
      <c r="E408" s="5" t="s">
        <v>6472</v>
      </c>
      <c r="F408" s="5" t="s">
        <v>1922</v>
      </c>
      <c r="G408" s="5" t="s">
        <v>813</v>
      </c>
      <c r="H408" s="5">
        <v>0.2</v>
      </c>
      <c r="I408" s="13">
        <v>200</v>
      </c>
      <c r="J408" s="5"/>
      <c r="K408" s="13"/>
      <c r="L408" s="13"/>
      <c r="M408" s="13"/>
      <c r="N408" s="13"/>
      <c r="O408" s="13">
        <v>2</v>
      </c>
      <c r="P408" s="13"/>
      <c r="Q408" s="13"/>
      <c r="R408" s="15">
        <f t="shared" si="28"/>
        <v>2.92</v>
      </c>
    </row>
    <row r="409" spans="1:18">
      <c r="A409" s="5">
        <v>140</v>
      </c>
      <c r="B409" s="5" t="s">
        <v>5969</v>
      </c>
      <c r="C409" s="5" t="s">
        <v>6348</v>
      </c>
      <c r="D409" s="5" t="s">
        <v>6471</v>
      </c>
      <c r="E409" s="5" t="s">
        <v>6472</v>
      </c>
      <c r="F409" s="5" t="s">
        <v>813</v>
      </c>
      <c r="G409" s="5" t="s">
        <v>805</v>
      </c>
      <c r="H409" s="5">
        <v>0.3</v>
      </c>
      <c r="I409" s="13">
        <f t="shared" ref="I409" si="29">H409*1000</f>
        <v>300</v>
      </c>
      <c r="J409" s="5"/>
      <c r="K409" s="13"/>
      <c r="L409" s="13"/>
      <c r="M409" s="13"/>
      <c r="N409" s="13"/>
      <c r="O409" s="13"/>
      <c r="P409" s="13"/>
      <c r="Q409" s="13"/>
      <c r="R409" s="15">
        <f t="shared" si="28"/>
        <v>4.35</v>
      </c>
    </row>
    <row r="410" spans="1:18">
      <c r="A410" s="5">
        <v>141</v>
      </c>
      <c r="B410" s="5" t="s">
        <v>5969</v>
      </c>
      <c r="C410" s="5" t="s">
        <v>6348</v>
      </c>
      <c r="D410" s="5" t="s">
        <v>6471</v>
      </c>
      <c r="E410" s="5" t="s">
        <v>6472</v>
      </c>
      <c r="F410" s="5" t="s">
        <v>806</v>
      </c>
      <c r="G410" s="5" t="s">
        <v>766</v>
      </c>
      <c r="H410" s="5">
        <v>0.1</v>
      </c>
      <c r="I410" s="13">
        <f t="shared" ref="I410:I440" si="30">H410*1000</f>
        <v>100</v>
      </c>
      <c r="J410" s="5"/>
      <c r="K410" s="13"/>
      <c r="L410" s="13"/>
      <c r="M410" s="13"/>
      <c r="N410" s="13"/>
      <c r="O410" s="13">
        <v>2</v>
      </c>
      <c r="P410" s="13"/>
      <c r="Q410" s="13"/>
      <c r="R410" s="15">
        <f t="shared" si="28"/>
        <v>1.47</v>
      </c>
    </row>
    <row r="411" spans="1:18">
      <c r="A411" s="5">
        <v>142</v>
      </c>
      <c r="B411" s="5" t="s">
        <v>5969</v>
      </c>
      <c r="C411" s="5" t="s">
        <v>6348</v>
      </c>
      <c r="D411" s="5" t="s">
        <v>6471</v>
      </c>
      <c r="E411" s="5" t="s">
        <v>6472</v>
      </c>
      <c r="F411" s="5" t="s">
        <v>749</v>
      </c>
      <c r="G411" s="5" t="s">
        <v>1928</v>
      </c>
      <c r="H411" s="5">
        <v>1.1</v>
      </c>
      <c r="I411" s="13">
        <f t="shared" si="30"/>
        <v>1100</v>
      </c>
      <c r="J411" s="5"/>
      <c r="K411" s="13"/>
      <c r="L411" s="13"/>
      <c r="M411" s="13"/>
      <c r="N411" s="13"/>
      <c r="O411" s="13"/>
      <c r="P411" s="13"/>
      <c r="Q411" s="13"/>
      <c r="R411" s="15">
        <f t="shared" si="28"/>
        <v>15.95</v>
      </c>
    </row>
    <row r="412" spans="1:18">
      <c r="A412" s="5">
        <v>143</v>
      </c>
      <c r="B412" s="5" t="s">
        <v>5969</v>
      </c>
      <c r="C412" s="5" t="s">
        <v>6348</v>
      </c>
      <c r="D412" s="5" t="s">
        <v>6473</v>
      </c>
      <c r="E412" s="5" t="s">
        <v>6474</v>
      </c>
      <c r="F412" s="5" t="s">
        <v>1922</v>
      </c>
      <c r="G412" s="5" t="s">
        <v>1923</v>
      </c>
      <c r="H412" s="5">
        <v>0.1</v>
      </c>
      <c r="I412" s="13">
        <f t="shared" si="30"/>
        <v>100</v>
      </c>
      <c r="J412" s="5"/>
      <c r="K412" s="13"/>
      <c r="L412" s="13"/>
      <c r="M412" s="13"/>
      <c r="N412" s="13"/>
      <c r="O412" s="13">
        <v>2</v>
      </c>
      <c r="P412" s="13"/>
      <c r="Q412" s="13"/>
      <c r="R412" s="15">
        <f t="shared" si="28"/>
        <v>1.47</v>
      </c>
    </row>
    <row r="413" spans="1:18">
      <c r="A413" s="5">
        <v>144</v>
      </c>
      <c r="B413" s="5" t="s">
        <v>5969</v>
      </c>
      <c r="C413" s="5" t="s">
        <v>6348</v>
      </c>
      <c r="D413" s="5" t="s">
        <v>6475</v>
      </c>
      <c r="E413" s="5" t="s">
        <v>6476</v>
      </c>
      <c r="F413" s="5" t="s">
        <v>1922</v>
      </c>
      <c r="G413" s="5" t="s">
        <v>813</v>
      </c>
      <c r="H413" s="5">
        <v>0.2</v>
      </c>
      <c r="I413" s="13">
        <f t="shared" si="30"/>
        <v>200</v>
      </c>
      <c r="J413" s="5"/>
      <c r="K413" s="13"/>
      <c r="L413" s="13"/>
      <c r="M413" s="13"/>
      <c r="N413" s="13"/>
      <c r="O413" s="13">
        <v>2</v>
      </c>
      <c r="P413" s="13"/>
      <c r="Q413" s="13"/>
      <c r="R413" s="15">
        <f t="shared" si="28"/>
        <v>2.92</v>
      </c>
    </row>
    <row r="414" spans="1:18">
      <c r="A414" s="5">
        <v>145</v>
      </c>
      <c r="B414" s="5" t="s">
        <v>5969</v>
      </c>
      <c r="C414" s="5" t="s">
        <v>6348</v>
      </c>
      <c r="D414" s="5" t="s">
        <v>6475</v>
      </c>
      <c r="E414" s="5" t="s">
        <v>6476</v>
      </c>
      <c r="F414" s="5" t="s">
        <v>836</v>
      </c>
      <c r="G414" s="5" t="s">
        <v>801</v>
      </c>
      <c r="H414" s="5">
        <v>0.4</v>
      </c>
      <c r="I414" s="13">
        <f t="shared" si="30"/>
        <v>400</v>
      </c>
      <c r="J414" s="5"/>
      <c r="K414" s="13"/>
      <c r="L414" s="13"/>
      <c r="M414" s="13"/>
      <c r="N414" s="13"/>
      <c r="O414" s="13"/>
      <c r="P414" s="13"/>
      <c r="Q414" s="13"/>
      <c r="R414" s="15">
        <f t="shared" si="28"/>
        <v>5.8</v>
      </c>
    </row>
    <row r="415" spans="1:18">
      <c r="A415" s="5">
        <v>146</v>
      </c>
      <c r="B415" s="5" t="s">
        <v>5969</v>
      </c>
      <c r="C415" s="5" t="s">
        <v>6348</v>
      </c>
      <c r="D415" s="5" t="s">
        <v>6477</v>
      </c>
      <c r="E415" s="5" t="s">
        <v>6478</v>
      </c>
      <c r="F415" s="5" t="s">
        <v>766</v>
      </c>
      <c r="G415" s="5" t="s">
        <v>803</v>
      </c>
      <c r="H415" s="5">
        <v>0.3</v>
      </c>
      <c r="I415" s="13">
        <f t="shared" si="30"/>
        <v>300</v>
      </c>
      <c r="J415" s="5"/>
      <c r="K415" s="13"/>
      <c r="L415" s="13"/>
      <c r="M415" s="13"/>
      <c r="N415" s="13"/>
      <c r="O415" s="13"/>
      <c r="P415" s="13"/>
      <c r="Q415" s="13"/>
      <c r="R415" s="15">
        <f t="shared" si="28"/>
        <v>4.35</v>
      </c>
    </row>
    <row r="416" spans="1:18">
      <c r="A416" s="5">
        <v>147</v>
      </c>
      <c r="B416" s="5" t="s">
        <v>5969</v>
      </c>
      <c r="C416" s="5" t="s">
        <v>6348</v>
      </c>
      <c r="D416" s="5" t="s">
        <v>6477</v>
      </c>
      <c r="E416" s="5" t="s">
        <v>6478</v>
      </c>
      <c r="F416" s="5" t="s">
        <v>1925</v>
      </c>
      <c r="G416" s="5" t="s">
        <v>1929</v>
      </c>
      <c r="H416" s="5">
        <v>1.3</v>
      </c>
      <c r="I416" s="13">
        <f t="shared" si="30"/>
        <v>1300</v>
      </c>
      <c r="J416" s="5"/>
      <c r="K416" s="13"/>
      <c r="L416" s="13"/>
      <c r="M416" s="13"/>
      <c r="N416" s="13"/>
      <c r="O416" s="13"/>
      <c r="P416" s="13"/>
      <c r="Q416" s="13"/>
      <c r="R416" s="15">
        <f t="shared" si="28"/>
        <v>18.85</v>
      </c>
    </row>
    <row r="417" spans="1:18">
      <c r="A417" s="5">
        <v>148</v>
      </c>
      <c r="B417" s="5" t="s">
        <v>5969</v>
      </c>
      <c r="C417" s="5" t="s">
        <v>6348</v>
      </c>
      <c r="D417" s="5" t="s">
        <v>6477</v>
      </c>
      <c r="E417" s="5" t="s">
        <v>6478</v>
      </c>
      <c r="F417" s="5" t="s">
        <v>1938</v>
      </c>
      <c r="G417" s="5" t="s">
        <v>1960</v>
      </c>
      <c r="H417" s="5">
        <v>0.9</v>
      </c>
      <c r="I417" s="13">
        <f t="shared" si="30"/>
        <v>900</v>
      </c>
      <c r="J417" s="5"/>
      <c r="K417" s="13"/>
      <c r="L417" s="13"/>
      <c r="M417" s="13"/>
      <c r="N417" s="13"/>
      <c r="O417" s="13"/>
      <c r="P417" s="13"/>
      <c r="Q417" s="13"/>
      <c r="R417" s="15">
        <f t="shared" si="28"/>
        <v>13.05</v>
      </c>
    </row>
    <row r="418" spans="1:18">
      <c r="A418" s="5">
        <v>149</v>
      </c>
      <c r="B418" s="5" t="s">
        <v>5969</v>
      </c>
      <c r="C418" s="5" t="s">
        <v>6348</v>
      </c>
      <c r="D418" s="5" t="s">
        <v>6479</v>
      </c>
      <c r="E418" s="5" t="s">
        <v>6480</v>
      </c>
      <c r="F418" s="5" t="s">
        <v>1922</v>
      </c>
      <c r="G418" s="5" t="s">
        <v>1923</v>
      </c>
      <c r="H418" s="5">
        <v>0.1</v>
      </c>
      <c r="I418" s="13">
        <f t="shared" si="30"/>
        <v>100</v>
      </c>
      <c r="J418" s="5"/>
      <c r="K418" s="13"/>
      <c r="L418" s="13"/>
      <c r="M418" s="13"/>
      <c r="N418" s="13"/>
      <c r="O418" s="13"/>
      <c r="P418" s="13"/>
      <c r="Q418" s="13"/>
      <c r="R418" s="15">
        <f t="shared" si="28"/>
        <v>1.45</v>
      </c>
    </row>
    <row r="419" spans="1:18">
      <c r="A419" s="5">
        <v>150</v>
      </c>
      <c r="B419" s="5" t="s">
        <v>5969</v>
      </c>
      <c r="C419" s="5" t="s">
        <v>6348</v>
      </c>
      <c r="D419" s="5" t="s">
        <v>6479</v>
      </c>
      <c r="E419" s="5" t="s">
        <v>6480</v>
      </c>
      <c r="F419" s="5" t="s">
        <v>813</v>
      </c>
      <c r="G419" s="5" t="s">
        <v>828</v>
      </c>
      <c r="H419" s="5">
        <v>0.2</v>
      </c>
      <c r="I419" s="13">
        <f t="shared" si="30"/>
        <v>200</v>
      </c>
      <c r="J419" s="5"/>
      <c r="K419" s="13"/>
      <c r="L419" s="13"/>
      <c r="M419" s="13"/>
      <c r="N419" s="13"/>
      <c r="O419" s="13"/>
      <c r="P419" s="13"/>
      <c r="Q419" s="13"/>
      <c r="R419" s="15">
        <f t="shared" si="28"/>
        <v>2.9</v>
      </c>
    </row>
    <row r="420" spans="1:18">
      <c r="A420" s="5">
        <v>151</v>
      </c>
      <c r="B420" s="5" t="s">
        <v>5969</v>
      </c>
      <c r="C420" s="5" t="s">
        <v>6348</v>
      </c>
      <c r="D420" s="5" t="s">
        <v>6479</v>
      </c>
      <c r="E420" s="5" t="s">
        <v>6480</v>
      </c>
      <c r="F420" s="5" t="s">
        <v>805</v>
      </c>
      <c r="G420" s="5" t="s">
        <v>836</v>
      </c>
      <c r="H420" s="5">
        <v>0.1</v>
      </c>
      <c r="I420" s="13">
        <f t="shared" si="30"/>
        <v>100</v>
      </c>
      <c r="J420" s="5"/>
      <c r="K420" s="13"/>
      <c r="L420" s="13"/>
      <c r="M420" s="13"/>
      <c r="N420" s="13"/>
      <c r="O420" s="13">
        <v>2</v>
      </c>
      <c r="P420" s="13"/>
      <c r="Q420" s="13"/>
      <c r="R420" s="15">
        <f t="shared" si="28"/>
        <v>1.47</v>
      </c>
    </row>
    <row r="421" spans="1:18">
      <c r="A421" s="5">
        <v>152</v>
      </c>
      <c r="B421" s="5" t="s">
        <v>5969</v>
      </c>
      <c r="C421" s="5" t="s">
        <v>6348</v>
      </c>
      <c r="D421" s="5" t="s">
        <v>6479</v>
      </c>
      <c r="E421" s="5" t="s">
        <v>6480</v>
      </c>
      <c r="F421" s="5" t="s">
        <v>836</v>
      </c>
      <c r="G421" s="5" t="s">
        <v>1939</v>
      </c>
      <c r="H421" s="5">
        <v>2.4</v>
      </c>
      <c r="I421" s="13">
        <f t="shared" si="30"/>
        <v>2400</v>
      </c>
      <c r="J421" s="5"/>
      <c r="K421" s="13"/>
      <c r="L421" s="13"/>
      <c r="M421" s="13"/>
      <c r="N421" s="13"/>
      <c r="O421" s="13">
        <v>2</v>
      </c>
      <c r="P421" s="13"/>
      <c r="Q421" s="13"/>
      <c r="R421" s="15">
        <f t="shared" si="28"/>
        <v>34.82</v>
      </c>
    </row>
    <row r="422" spans="1:18">
      <c r="A422" s="5">
        <v>153</v>
      </c>
      <c r="B422" s="5" t="s">
        <v>5969</v>
      </c>
      <c r="C422" s="5" t="s">
        <v>6348</v>
      </c>
      <c r="D422" s="5" t="s">
        <v>6481</v>
      </c>
      <c r="E422" s="5" t="s">
        <v>6482</v>
      </c>
      <c r="F422" s="5" t="s">
        <v>813</v>
      </c>
      <c r="G422" s="5" t="s">
        <v>761</v>
      </c>
      <c r="H422" s="5">
        <v>0.1</v>
      </c>
      <c r="I422" s="13">
        <f t="shared" si="30"/>
        <v>100</v>
      </c>
      <c r="J422" s="5"/>
      <c r="K422" s="13"/>
      <c r="L422" s="13"/>
      <c r="M422" s="13"/>
      <c r="N422" s="13"/>
      <c r="O422" s="13"/>
      <c r="P422" s="13"/>
      <c r="Q422" s="13"/>
      <c r="R422" s="15">
        <f t="shared" si="28"/>
        <v>1.45</v>
      </c>
    </row>
    <row r="423" spans="1:18">
      <c r="A423" s="5">
        <v>154</v>
      </c>
      <c r="B423" s="5" t="s">
        <v>5969</v>
      </c>
      <c r="C423" s="5" t="s">
        <v>6348</v>
      </c>
      <c r="D423" s="5" t="s">
        <v>6481</v>
      </c>
      <c r="E423" s="5" t="s">
        <v>6482</v>
      </c>
      <c r="F423" s="5" t="s">
        <v>805</v>
      </c>
      <c r="G423" s="5" t="s">
        <v>806</v>
      </c>
      <c r="H423" s="5">
        <v>0.2</v>
      </c>
      <c r="I423" s="13">
        <f t="shared" si="30"/>
        <v>200</v>
      </c>
      <c r="J423" s="5"/>
      <c r="K423" s="13"/>
      <c r="L423" s="13"/>
      <c r="M423" s="13"/>
      <c r="N423" s="13"/>
      <c r="O423" s="13"/>
      <c r="P423" s="13"/>
      <c r="Q423" s="13"/>
      <c r="R423" s="15">
        <f t="shared" ref="R423:R454" si="31">J423*0.4461+K423*0.1485+L423*0.15*0.004+I423*0.0145+M423*0.145+N423*0.015+O423*0.01+P423*0.16+Q423*0.2</f>
        <v>2.9</v>
      </c>
    </row>
    <row r="424" spans="1:18">
      <c r="A424" s="5">
        <v>155</v>
      </c>
      <c r="B424" s="5" t="s">
        <v>5969</v>
      </c>
      <c r="C424" s="5" t="s">
        <v>6348</v>
      </c>
      <c r="D424" s="5" t="s">
        <v>6481</v>
      </c>
      <c r="E424" s="5" t="s">
        <v>6482</v>
      </c>
      <c r="F424" s="5" t="s">
        <v>800</v>
      </c>
      <c r="G424" s="5" t="s">
        <v>803</v>
      </c>
      <c r="H424" s="5">
        <v>0.2</v>
      </c>
      <c r="I424" s="13">
        <f t="shared" si="30"/>
        <v>200</v>
      </c>
      <c r="J424" s="5"/>
      <c r="K424" s="13"/>
      <c r="L424" s="13"/>
      <c r="M424" s="13"/>
      <c r="N424" s="13"/>
      <c r="O424" s="13"/>
      <c r="P424" s="13"/>
      <c r="Q424" s="13"/>
      <c r="R424" s="15">
        <f t="shared" si="31"/>
        <v>2.9</v>
      </c>
    </row>
    <row r="425" spans="1:18">
      <c r="A425" s="5">
        <v>156</v>
      </c>
      <c r="B425" s="5" t="s">
        <v>5969</v>
      </c>
      <c r="C425" s="5" t="s">
        <v>6348</v>
      </c>
      <c r="D425" s="5" t="s">
        <v>6481</v>
      </c>
      <c r="E425" s="5" t="s">
        <v>6482</v>
      </c>
      <c r="F425" s="5" t="s">
        <v>826</v>
      </c>
      <c r="G425" s="5" t="s">
        <v>2031</v>
      </c>
      <c r="H425" s="5">
        <v>2.2</v>
      </c>
      <c r="I425" s="13">
        <f t="shared" si="30"/>
        <v>2200</v>
      </c>
      <c r="J425" s="5"/>
      <c r="K425" s="13"/>
      <c r="L425" s="13"/>
      <c r="M425" s="13"/>
      <c r="N425" s="13"/>
      <c r="O425" s="13">
        <v>2</v>
      </c>
      <c r="P425" s="13"/>
      <c r="Q425" s="13"/>
      <c r="R425" s="15">
        <f t="shared" si="31"/>
        <v>31.92</v>
      </c>
    </row>
    <row r="426" spans="1:18">
      <c r="A426" s="5">
        <v>156</v>
      </c>
      <c r="B426" s="5" t="s">
        <v>5969</v>
      </c>
      <c r="C426" s="5" t="s">
        <v>6348</v>
      </c>
      <c r="D426" s="5" t="s">
        <v>6481</v>
      </c>
      <c r="E426" s="5" t="s">
        <v>6482</v>
      </c>
      <c r="F426" s="5" t="s">
        <v>2031</v>
      </c>
      <c r="G426" s="5" t="s">
        <v>2067</v>
      </c>
      <c r="H426" s="5">
        <v>1</v>
      </c>
      <c r="I426" s="13">
        <f t="shared" si="30"/>
        <v>1000</v>
      </c>
      <c r="J426" s="5"/>
      <c r="K426" s="13"/>
      <c r="L426" s="13"/>
      <c r="M426" s="13"/>
      <c r="N426" s="13"/>
      <c r="O426" s="13">
        <v>2</v>
      </c>
      <c r="P426" s="13"/>
      <c r="Q426" s="13"/>
      <c r="R426" s="15">
        <f t="shared" si="31"/>
        <v>14.52</v>
      </c>
    </row>
    <row r="427" spans="1:18">
      <c r="A427" s="5">
        <v>157</v>
      </c>
      <c r="B427" s="5" t="s">
        <v>5969</v>
      </c>
      <c r="C427" s="5" t="s">
        <v>6348</v>
      </c>
      <c r="D427" s="5" t="s">
        <v>6481</v>
      </c>
      <c r="E427" s="5" t="s">
        <v>6483</v>
      </c>
      <c r="F427" s="5" t="s">
        <v>1922</v>
      </c>
      <c r="G427" s="5" t="s">
        <v>761</v>
      </c>
      <c r="H427" s="5">
        <v>0.3</v>
      </c>
      <c r="I427" s="13">
        <f t="shared" si="30"/>
        <v>300</v>
      </c>
      <c r="J427" s="5"/>
      <c r="K427" s="13"/>
      <c r="L427" s="13"/>
      <c r="M427" s="13"/>
      <c r="N427" s="13"/>
      <c r="O427" s="13"/>
      <c r="P427" s="13"/>
      <c r="Q427" s="13"/>
      <c r="R427" s="15">
        <f t="shared" si="31"/>
        <v>4.35</v>
      </c>
    </row>
    <row r="428" spans="1:18">
      <c r="A428" s="5">
        <v>158</v>
      </c>
      <c r="B428" s="5" t="s">
        <v>5969</v>
      </c>
      <c r="C428" s="5" t="s">
        <v>6348</v>
      </c>
      <c r="D428" s="5" t="s">
        <v>6481</v>
      </c>
      <c r="E428" s="5" t="s">
        <v>6483</v>
      </c>
      <c r="F428" s="5" t="s">
        <v>828</v>
      </c>
      <c r="G428" s="5" t="s">
        <v>836</v>
      </c>
      <c r="H428" s="5">
        <v>0.2</v>
      </c>
      <c r="I428" s="13">
        <f t="shared" si="30"/>
        <v>200</v>
      </c>
      <c r="J428" s="5"/>
      <c r="K428" s="13"/>
      <c r="L428" s="13"/>
      <c r="M428" s="13"/>
      <c r="N428" s="13"/>
      <c r="O428" s="13"/>
      <c r="P428" s="13"/>
      <c r="Q428" s="13"/>
      <c r="R428" s="15">
        <f t="shared" si="31"/>
        <v>2.9</v>
      </c>
    </row>
    <row r="429" spans="1:18">
      <c r="A429" s="5">
        <v>159</v>
      </c>
      <c r="B429" s="5" t="s">
        <v>5969</v>
      </c>
      <c r="C429" s="5" t="s">
        <v>6348</v>
      </c>
      <c r="D429" s="5" t="s">
        <v>6484</v>
      </c>
      <c r="E429" s="5" t="s">
        <v>6483</v>
      </c>
      <c r="F429" s="5" t="s">
        <v>806</v>
      </c>
      <c r="G429" s="5" t="s">
        <v>803</v>
      </c>
      <c r="H429" s="5">
        <v>0.4</v>
      </c>
      <c r="I429" s="13">
        <f t="shared" si="30"/>
        <v>400</v>
      </c>
      <c r="J429" s="5"/>
      <c r="K429" s="13"/>
      <c r="L429" s="13"/>
      <c r="M429" s="13"/>
      <c r="N429" s="13"/>
      <c r="O429" s="13"/>
      <c r="P429" s="13"/>
      <c r="Q429" s="13"/>
      <c r="R429" s="15">
        <f t="shared" si="31"/>
        <v>5.8</v>
      </c>
    </row>
    <row r="430" spans="1:18">
      <c r="A430" s="5">
        <v>160</v>
      </c>
      <c r="B430" s="5" t="s">
        <v>5969</v>
      </c>
      <c r="C430" s="5" t="s">
        <v>6348</v>
      </c>
      <c r="D430" s="5" t="s">
        <v>6485</v>
      </c>
      <c r="E430" s="5" t="s">
        <v>3391</v>
      </c>
      <c r="F430" s="5" t="s">
        <v>1922</v>
      </c>
      <c r="G430" s="5" t="s">
        <v>800</v>
      </c>
      <c r="H430" s="5">
        <v>0.9</v>
      </c>
      <c r="I430" s="13">
        <f t="shared" si="30"/>
        <v>900</v>
      </c>
      <c r="J430" s="5"/>
      <c r="K430" s="13"/>
      <c r="L430" s="13"/>
      <c r="M430" s="13"/>
      <c r="N430" s="13"/>
      <c r="O430" s="13"/>
      <c r="P430" s="13"/>
      <c r="Q430" s="13"/>
      <c r="R430" s="15">
        <f t="shared" si="31"/>
        <v>13.05</v>
      </c>
    </row>
    <row r="431" spans="1:18">
      <c r="A431" s="5">
        <v>161</v>
      </c>
      <c r="B431" s="5" t="s">
        <v>5969</v>
      </c>
      <c r="C431" s="5" t="s">
        <v>6348</v>
      </c>
      <c r="D431" s="5" t="s">
        <v>6485</v>
      </c>
      <c r="E431" s="5" t="s">
        <v>3391</v>
      </c>
      <c r="F431" s="5" t="s">
        <v>801</v>
      </c>
      <c r="G431" s="5" t="s">
        <v>2007</v>
      </c>
      <c r="H431" s="5">
        <v>1.5</v>
      </c>
      <c r="I431" s="13">
        <f t="shared" si="30"/>
        <v>1500</v>
      </c>
      <c r="J431" s="5"/>
      <c r="K431" s="13"/>
      <c r="L431" s="13"/>
      <c r="M431" s="13"/>
      <c r="N431" s="13"/>
      <c r="O431" s="13"/>
      <c r="P431" s="13"/>
      <c r="Q431" s="13"/>
      <c r="R431" s="15">
        <f t="shared" si="31"/>
        <v>21.75</v>
      </c>
    </row>
    <row r="432" spans="1:18">
      <c r="A432" s="5">
        <v>162</v>
      </c>
      <c r="B432" s="5" t="s">
        <v>5969</v>
      </c>
      <c r="C432" s="5" t="s">
        <v>6348</v>
      </c>
      <c r="D432" s="5" t="s">
        <v>6486</v>
      </c>
      <c r="E432" s="5" t="s">
        <v>6487</v>
      </c>
      <c r="F432" s="5" t="s">
        <v>1922</v>
      </c>
      <c r="G432" s="5" t="s">
        <v>1923</v>
      </c>
      <c r="H432" s="5">
        <v>0.1</v>
      </c>
      <c r="I432" s="13">
        <f t="shared" si="30"/>
        <v>100</v>
      </c>
      <c r="J432" s="5"/>
      <c r="K432" s="13"/>
      <c r="L432" s="13"/>
      <c r="M432" s="13"/>
      <c r="N432" s="13"/>
      <c r="O432" s="13"/>
      <c r="P432" s="13"/>
      <c r="Q432" s="13"/>
      <c r="R432" s="15">
        <f t="shared" si="31"/>
        <v>1.45</v>
      </c>
    </row>
    <row r="433" spans="1:18">
      <c r="A433" s="5">
        <v>163</v>
      </c>
      <c r="B433" s="5" t="s">
        <v>5969</v>
      </c>
      <c r="C433" s="5" t="s">
        <v>6348</v>
      </c>
      <c r="D433" s="5" t="s">
        <v>6486</v>
      </c>
      <c r="E433" s="5" t="s">
        <v>6487</v>
      </c>
      <c r="F433" s="5" t="s">
        <v>836</v>
      </c>
      <c r="G433" s="5" t="s">
        <v>821</v>
      </c>
      <c r="H433" s="5">
        <v>2.6</v>
      </c>
      <c r="I433" s="13">
        <f t="shared" si="30"/>
        <v>2600</v>
      </c>
      <c r="J433" s="5"/>
      <c r="K433" s="13"/>
      <c r="L433" s="13"/>
      <c r="M433" s="13"/>
      <c r="N433" s="13"/>
      <c r="O433" s="13"/>
      <c r="P433" s="13"/>
      <c r="Q433" s="13"/>
      <c r="R433" s="15">
        <f t="shared" si="31"/>
        <v>37.7</v>
      </c>
    </row>
    <row r="434" spans="1:18">
      <c r="A434" s="5">
        <v>164</v>
      </c>
      <c r="B434" s="5" t="s">
        <v>5969</v>
      </c>
      <c r="C434" s="5" t="s">
        <v>6348</v>
      </c>
      <c r="D434" s="5" t="s">
        <v>6486</v>
      </c>
      <c r="E434" s="5" t="s">
        <v>6487</v>
      </c>
      <c r="F434" s="5" t="s">
        <v>1990</v>
      </c>
      <c r="G434" s="5" t="s">
        <v>2043</v>
      </c>
      <c r="H434" s="5">
        <v>0.6</v>
      </c>
      <c r="I434" s="13">
        <f t="shared" si="30"/>
        <v>600</v>
      </c>
      <c r="J434" s="5"/>
      <c r="K434" s="13"/>
      <c r="L434" s="13"/>
      <c r="M434" s="13"/>
      <c r="N434" s="13"/>
      <c r="O434" s="13"/>
      <c r="P434" s="13"/>
      <c r="Q434" s="13"/>
      <c r="R434" s="15">
        <f t="shared" si="31"/>
        <v>8.7</v>
      </c>
    </row>
    <row r="435" spans="1:18">
      <c r="A435" s="5">
        <v>165</v>
      </c>
      <c r="B435" s="5" t="s">
        <v>5969</v>
      </c>
      <c r="C435" s="5" t="s">
        <v>6348</v>
      </c>
      <c r="D435" s="5" t="s">
        <v>6488</v>
      </c>
      <c r="E435" s="5" t="s">
        <v>5847</v>
      </c>
      <c r="F435" s="5" t="s">
        <v>1922</v>
      </c>
      <c r="G435" s="5" t="s">
        <v>801</v>
      </c>
      <c r="H435" s="5">
        <v>1</v>
      </c>
      <c r="I435" s="13">
        <f t="shared" si="30"/>
        <v>1000</v>
      </c>
      <c r="J435" s="5"/>
      <c r="K435" s="13"/>
      <c r="L435" s="13"/>
      <c r="M435" s="13"/>
      <c r="N435" s="13"/>
      <c r="O435" s="13"/>
      <c r="P435" s="13"/>
      <c r="Q435" s="13"/>
      <c r="R435" s="15">
        <f t="shared" si="31"/>
        <v>14.5</v>
      </c>
    </row>
    <row r="436" spans="1:18">
      <c r="A436" s="5">
        <v>166</v>
      </c>
      <c r="B436" s="5" t="s">
        <v>5969</v>
      </c>
      <c r="C436" s="5" t="s">
        <v>6348</v>
      </c>
      <c r="D436" s="5" t="s">
        <v>6489</v>
      </c>
      <c r="E436" s="5" t="s">
        <v>6490</v>
      </c>
      <c r="F436" s="5" t="s">
        <v>1922</v>
      </c>
      <c r="G436" s="5" t="s">
        <v>813</v>
      </c>
      <c r="H436" s="5">
        <v>0.2</v>
      </c>
      <c r="I436" s="13">
        <f t="shared" si="30"/>
        <v>200</v>
      </c>
      <c r="J436" s="5"/>
      <c r="K436" s="13"/>
      <c r="L436" s="13"/>
      <c r="M436" s="13"/>
      <c r="N436" s="13"/>
      <c r="O436" s="13"/>
      <c r="P436" s="13"/>
      <c r="Q436" s="13"/>
      <c r="R436" s="15">
        <f t="shared" si="31"/>
        <v>2.9</v>
      </c>
    </row>
    <row r="437" spans="1:18">
      <c r="A437" s="5">
        <v>167</v>
      </c>
      <c r="B437" s="5" t="s">
        <v>5969</v>
      </c>
      <c r="C437" s="5" t="s">
        <v>6348</v>
      </c>
      <c r="D437" s="5" t="s">
        <v>6489</v>
      </c>
      <c r="E437" s="5" t="s">
        <v>6490</v>
      </c>
      <c r="F437" s="5" t="s">
        <v>828</v>
      </c>
      <c r="G437" s="5" t="s">
        <v>749</v>
      </c>
      <c r="H437" s="5">
        <v>1.1</v>
      </c>
      <c r="I437" s="13">
        <f t="shared" si="30"/>
        <v>1100</v>
      </c>
      <c r="J437" s="5"/>
      <c r="K437" s="13"/>
      <c r="L437" s="13"/>
      <c r="M437" s="13"/>
      <c r="N437" s="13"/>
      <c r="O437" s="13">
        <v>2</v>
      </c>
      <c r="P437" s="13"/>
      <c r="Q437" s="13"/>
      <c r="R437" s="15">
        <f t="shared" si="31"/>
        <v>15.97</v>
      </c>
    </row>
    <row r="438" spans="1:18">
      <c r="A438" s="5">
        <v>168</v>
      </c>
      <c r="B438" s="5" t="s">
        <v>5969</v>
      </c>
      <c r="C438" s="5" t="s">
        <v>6348</v>
      </c>
      <c r="D438" s="5" t="s">
        <v>6491</v>
      </c>
      <c r="E438" s="5" t="s">
        <v>6492</v>
      </c>
      <c r="F438" s="5" t="s">
        <v>805</v>
      </c>
      <c r="G438" s="5" t="s">
        <v>836</v>
      </c>
      <c r="H438" s="5">
        <v>0.1</v>
      </c>
      <c r="I438" s="13">
        <f t="shared" si="30"/>
        <v>100</v>
      </c>
      <c r="J438" s="5"/>
      <c r="K438" s="13"/>
      <c r="L438" s="13"/>
      <c r="M438" s="13"/>
      <c r="N438" s="13"/>
      <c r="O438" s="13">
        <v>4</v>
      </c>
      <c r="P438" s="13"/>
      <c r="Q438" s="13"/>
      <c r="R438" s="15">
        <f t="shared" si="31"/>
        <v>1.49</v>
      </c>
    </row>
    <row r="439" spans="1:18">
      <c r="A439" s="5">
        <v>169</v>
      </c>
      <c r="B439" s="5" t="s">
        <v>5969</v>
      </c>
      <c r="C439" s="5" t="s">
        <v>6348</v>
      </c>
      <c r="D439" s="5" t="s">
        <v>6491</v>
      </c>
      <c r="E439" s="5" t="s">
        <v>6492</v>
      </c>
      <c r="F439" s="5" t="s">
        <v>806</v>
      </c>
      <c r="G439" s="5" t="s">
        <v>2007</v>
      </c>
      <c r="H439" s="5">
        <v>1.8</v>
      </c>
      <c r="I439" s="13">
        <f t="shared" si="30"/>
        <v>1800</v>
      </c>
      <c r="J439" s="5"/>
      <c r="K439" s="13"/>
      <c r="L439" s="13"/>
      <c r="M439" s="13"/>
      <c r="N439" s="13"/>
      <c r="O439" s="13"/>
      <c r="P439" s="13"/>
      <c r="Q439" s="13"/>
      <c r="R439" s="15">
        <f t="shared" si="31"/>
        <v>26.1</v>
      </c>
    </row>
    <row r="440" spans="1:18">
      <c r="A440" s="5">
        <v>170</v>
      </c>
      <c r="B440" s="5" t="s">
        <v>5969</v>
      </c>
      <c r="C440" s="5" t="s">
        <v>6348</v>
      </c>
      <c r="D440" s="5" t="s">
        <v>6493</v>
      </c>
      <c r="E440" s="5" t="s">
        <v>6494</v>
      </c>
      <c r="F440" s="5" t="s">
        <v>813</v>
      </c>
      <c r="G440" s="5" t="s">
        <v>828</v>
      </c>
      <c r="H440" s="5">
        <v>0.2</v>
      </c>
      <c r="I440" s="13">
        <f t="shared" si="30"/>
        <v>200</v>
      </c>
      <c r="J440" s="5"/>
      <c r="K440" s="13"/>
      <c r="L440" s="13"/>
      <c r="M440" s="13"/>
      <c r="N440" s="13"/>
      <c r="O440" s="13"/>
      <c r="P440" s="13"/>
      <c r="Q440" s="13"/>
      <c r="R440" s="15">
        <f t="shared" si="31"/>
        <v>2.9</v>
      </c>
    </row>
    <row r="441" spans="1:18">
      <c r="A441" s="5">
        <v>171</v>
      </c>
      <c r="B441" s="5" t="s">
        <v>5969</v>
      </c>
      <c r="C441" s="5" t="s">
        <v>6348</v>
      </c>
      <c r="D441" s="5" t="s">
        <v>6493</v>
      </c>
      <c r="E441" s="5" t="s">
        <v>6494</v>
      </c>
      <c r="F441" s="5" t="s">
        <v>806</v>
      </c>
      <c r="G441" s="5" t="s">
        <v>766</v>
      </c>
      <c r="H441" s="5">
        <v>0.1</v>
      </c>
      <c r="I441" s="13">
        <f t="shared" ref="I441" si="32">H441*1000</f>
        <v>100</v>
      </c>
      <c r="J441" s="5"/>
      <c r="K441" s="13"/>
      <c r="L441" s="13"/>
      <c r="M441" s="13"/>
      <c r="N441" s="13"/>
      <c r="O441" s="13">
        <v>2</v>
      </c>
      <c r="P441" s="13"/>
      <c r="Q441" s="13"/>
      <c r="R441" s="15">
        <f t="shared" si="31"/>
        <v>1.47</v>
      </c>
    </row>
    <row r="442" spans="1:18">
      <c r="A442" s="5">
        <v>172</v>
      </c>
      <c r="B442" s="5" t="s">
        <v>5969</v>
      </c>
      <c r="C442" s="5" t="s">
        <v>6348</v>
      </c>
      <c r="D442" s="5" t="s">
        <v>6493</v>
      </c>
      <c r="E442" s="5" t="s">
        <v>6494</v>
      </c>
      <c r="F442" s="5" t="s">
        <v>801</v>
      </c>
      <c r="G442" s="5" t="s">
        <v>803</v>
      </c>
      <c r="H442" s="5">
        <v>0.1</v>
      </c>
      <c r="I442" s="13">
        <f t="shared" ref="I442:I472" si="33">H442*1000</f>
        <v>100</v>
      </c>
      <c r="J442" s="5"/>
      <c r="K442" s="13"/>
      <c r="L442" s="13"/>
      <c r="M442" s="13"/>
      <c r="N442" s="13"/>
      <c r="O442" s="13"/>
      <c r="P442" s="13"/>
      <c r="Q442" s="13"/>
      <c r="R442" s="15">
        <f t="shared" si="31"/>
        <v>1.45</v>
      </c>
    </row>
    <row r="443" spans="1:18">
      <c r="A443" s="5">
        <v>173</v>
      </c>
      <c r="B443" s="5" t="s">
        <v>5969</v>
      </c>
      <c r="C443" s="5" t="s">
        <v>6348</v>
      </c>
      <c r="D443" s="5" t="s">
        <v>6495</v>
      </c>
      <c r="E443" s="5" t="s">
        <v>6496</v>
      </c>
      <c r="F443" s="5" t="s">
        <v>1922</v>
      </c>
      <c r="G443" s="5" t="s">
        <v>1924</v>
      </c>
      <c r="H443" s="5">
        <v>1.2</v>
      </c>
      <c r="I443" s="13">
        <f t="shared" si="33"/>
        <v>1200</v>
      </c>
      <c r="J443" s="5"/>
      <c r="K443" s="13"/>
      <c r="L443" s="13"/>
      <c r="M443" s="13"/>
      <c r="N443" s="13"/>
      <c r="O443" s="13"/>
      <c r="P443" s="13"/>
      <c r="Q443" s="13"/>
      <c r="R443" s="15">
        <f t="shared" si="31"/>
        <v>17.4</v>
      </c>
    </row>
    <row r="444" spans="1:18">
      <c r="A444" s="5">
        <v>174</v>
      </c>
      <c r="B444" s="5" t="s">
        <v>5969</v>
      </c>
      <c r="C444" s="5" t="s">
        <v>6348</v>
      </c>
      <c r="D444" s="5" t="s">
        <v>6497</v>
      </c>
      <c r="E444" s="5" t="s">
        <v>5346</v>
      </c>
      <c r="F444" s="5" t="s">
        <v>1922</v>
      </c>
      <c r="G444" s="5" t="s">
        <v>1927</v>
      </c>
      <c r="H444" s="5">
        <v>2.2</v>
      </c>
      <c r="I444" s="13">
        <f t="shared" si="33"/>
        <v>2200</v>
      </c>
      <c r="J444" s="5"/>
      <c r="K444" s="13"/>
      <c r="L444" s="13"/>
      <c r="M444" s="13"/>
      <c r="N444" s="13"/>
      <c r="O444" s="13"/>
      <c r="P444" s="13"/>
      <c r="Q444" s="13"/>
      <c r="R444" s="15">
        <f t="shared" si="31"/>
        <v>31.9</v>
      </c>
    </row>
    <row r="445" spans="1:18">
      <c r="A445" s="5">
        <v>175</v>
      </c>
      <c r="B445" s="5" t="s">
        <v>5969</v>
      </c>
      <c r="C445" s="5" t="s">
        <v>6348</v>
      </c>
      <c r="D445" s="5" t="s">
        <v>6498</v>
      </c>
      <c r="E445" s="5" t="s">
        <v>6499</v>
      </c>
      <c r="F445" s="5" t="s">
        <v>1922</v>
      </c>
      <c r="G445" s="5" t="s">
        <v>766</v>
      </c>
      <c r="H445" s="5">
        <v>0.8</v>
      </c>
      <c r="I445" s="13">
        <f t="shared" si="33"/>
        <v>800</v>
      </c>
      <c r="J445" s="5"/>
      <c r="K445" s="13"/>
      <c r="L445" s="13"/>
      <c r="M445" s="13"/>
      <c r="N445" s="13"/>
      <c r="O445" s="13"/>
      <c r="P445" s="13"/>
      <c r="Q445" s="13"/>
      <c r="R445" s="15">
        <f t="shared" si="31"/>
        <v>11.6</v>
      </c>
    </row>
    <row r="446" spans="1:18">
      <c r="A446" s="5">
        <v>176</v>
      </c>
      <c r="B446" s="5" t="s">
        <v>5969</v>
      </c>
      <c r="C446" s="5" t="s">
        <v>6348</v>
      </c>
      <c r="D446" s="5" t="s">
        <v>6498</v>
      </c>
      <c r="E446" s="5" t="s">
        <v>6499</v>
      </c>
      <c r="F446" s="5" t="s">
        <v>801</v>
      </c>
      <c r="G446" s="5" t="s">
        <v>803</v>
      </c>
      <c r="H446" s="5">
        <v>0.1</v>
      </c>
      <c r="I446" s="13">
        <f t="shared" si="33"/>
        <v>100</v>
      </c>
      <c r="J446" s="5"/>
      <c r="K446" s="13"/>
      <c r="L446" s="13"/>
      <c r="M446" s="13"/>
      <c r="N446" s="13"/>
      <c r="O446" s="13"/>
      <c r="P446" s="13"/>
      <c r="Q446" s="13"/>
      <c r="R446" s="15">
        <f t="shared" si="31"/>
        <v>1.45</v>
      </c>
    </row>
    <row r="447" spans="1:18">
      <c r="A447" s="5">
        <v>177</v>
      </c>
      <c r="B447" s="5" t="s">
        <v>5969</v>
      </c>
      <c r="C447" s="5" t="s">
        <v>6348</v>
      </c>
      <c r="D447" s="5" t="s">
        <v>6498</v>
      </c>
      <c r="E447" s="5" t="s">
        <v>6499</v>
      </c>
      <c r="F447" s="5" t="s">
        <v>1925</v>
      </c>
      <c r="G447" s="5" t="s">
        <v>1946</v>
      </c>
      <c r="H447" s="5">
        <v>0.4</v>
      </c>
      <c r="I447" s="13">
        <f t="shared" si="33"/>
        <v>400</v>
      </c>
      <c r="J447" s="5"/>
      <c r="K447" s="13"/>
      <c r="L447" s="13"/>
      <c r="M447" s="13"/>
      <c r="N447" s="13"/>
      <c r="O447" s="13">
        <v>2</v>
      </c>
      <c r="P447" s="13"/>
      <c r="Q447" s="13"/>
      <c r="R447" s="15">
        <f t="shared" si="31"/>
        <v>5.82</v>
      </c>
    </row>
    <row r="448" spans="1:18">
      <c r="A448" s="5">
        <v>178</v>
      </c>
      <c r="B448" s="5" t="s">
        <v>5969</v>
      </c>
      <c r="C448" s="5" t="s">
        <v>6348</v>
      </c>
      <c r="D448" s="5" t="s">
        <v>6500</v>
      </c>
      <c r="E448" s="5" t="s">
        <v>6501</v>
      </c>
      <c r="F448" s="5" t="s">
        <v>805</v>
      </c>
      <c r="G448" s="5" t="s">
        <v>748</v>
      </c>
      <c r="H448" s="5">
        <v>0.8</v>
      </c>
      <c r="I448" s="13">
        <f t="shared" si="33"/>
        <v>800</v>
      </c>
      <c r="J448" s="5"/>
      <c r="K448" s="13"/>
      <c r="L448" s="13"/>
      <c r="M448" s="13"/>
      <c r="N448" s="13"/>
      <c r="O448" s="13"/>
      <c r="P448" s="13"/>
      <c r="Q448" s="13"/>
      <c r="R448" s="15">
        <f t="shared" si="31"/>
        <v>11.6</v>
      </c>
    </row>
    <row r="449" spans="1:18">
      <c r="A449" s="5">
        <v>179</v>
      </c>
      <c r="B449" s="5" t="s">
        <v>5969</v>
      </c>
      <c r="C449" s="5" t="s">
        <v>6348</v>
      </c>
      <c r="D449" s="5" t="s">
        <v>6500</v>
      </c>
      <c r="E449" s="5" t="s">
        <v>6501</v>
      </c>
      <c r="F449" s="5" t="s">
        <v>1925</v>
      </c>
      <c r="G449" s="5" t="s">
        <v>1927</v>
      </c>
      <c r="H449" s="5">
        <v>0.8</v>
      </c>
      <c r="I449" s="13">
        <f t="shared" si="33"/>
        <v>800</v>
      </c>
      <c r="J449" s="5"/>
      <c r="K449" s="13"/>
      <c r="L449" s="13"/>
      <c r="M449" s="13"/>
      <c r="N449" s="13"/>
      <c r="O449" s="13">
        <v>2</v>
      </c>
      <c r="P449" s="13"/>
      <c r="Q449" s="13"/>
      <c r="R449" s="15">
        <f t="shared" si="31"/>
        <v>11.62</v>
      </c>
    </row>
    <row r="450" spans="1:18">
      <c r="A450" s="5">
        <v>180</v>
      </c>
      <c r="B450" s="5" t="s">
        <v>5969</v>
      </c>
      <c r="C450" s="5" t="s">
        <v>6348</v>
      </c>
      <c r="D450" s="5" t="s">
        <v>6502</v>
      </c>
      <c r="E450" s="5" t="s">
        <v>6503</v>
      </c>
      <c r="F450" s="5" t="s">
        <v>1922</v>
      </c>
      <c r="G450" s="5" t="s">
        <v>828</v>
      </c>
      <c r="H450" s="5">
        <v>0.4</v>
      </c>
      <c r="I450" s="13">
        <f t="shared" si="33"/>
        <v>400</v>
      </c>
      <c r="J450" s="5"/>
      <c r="K450" s="13"/>
      <c r="L450" s="13"/>
      <c r="M450" s="13"/>
      <c r="N450" s="13"/>
      <c r="O450" s="13"/>
      <c r="P450" s="13"/>
      <c r="Q450" s="13"/>
      <c r="R450" s="15">
        <f t="shared" si="31"/>
        <v>5.8</v>
      </c>
    </row>
    <row r="451" spans="1:18">
      <c r="A451" s="5">
        <v>181</v>
      </c>
      <c r="B451" s="5" t="s">
        <v>5969</v>
      </c>
      <c r="C451" s="5" t="s">
        <v>6348</v>
      </c>
      <c r="D451" s="5" t="s">
        <v>6502</v>
      </c>
      <c r="E451" s="5" t="s">
        <v>6503</v>
      </c>
      <c r="F451" s="5" t="s">
        <v>836</v>
      </c>
      <c r="G451" s="5" t="s">
        <v>752</v>
      </c>
      <c r="H451" s="5">
        <v>1.4</v>
      </c>
      <c r="I451" s="13">
        <f t="shared" si="33"/>
        <v>1400</v>
      </c>
      <c r="J451" s="5"/>
      <c r="K451" s="13"/>
      <c r="L451" s="13"/>
      <c r="M451" s="13"/>
      <c r="N451" s="13"/>
      <c r="O451" s="13"/>
      <c r="P451" s="13"/>
      <c r="Q451" s="13"/>
      <c r="R451" s="15">
        <f t="shared" si="31"/>
        <v>20.3</v>
      </c>
    </row>
    <row r="452" spans="1:18">
      <c r="A452" s="5">
        <v>182</v>
      </c>
      <c r="B452" s="5" t="s">
        <v>5969</v>
      </c>
      <c r="C452" s="5" t="s">
        <v>6348</v>
      </c>
      <c r="D452" s="5" t="s">
        <v>6504</v>
      </c>
      <c r="E452" s="5" t="s">
        <v>6505</v>
      </c>
      <c r="F452" s="5" t="s">
        <v>813</v>
      </c>
      <c r="G452" s="5" t="s">
        <v>828</v>
      </c>
      <c r="H452" s="5">
        <v>0.2</v>
      </c>
      <c r="I452" s="13">
        <f t="shared" si="33"/>
        <v>200</v>
      </c>
      <c r="J452" s="5"/>
      <c r="K452" s="13"/>
      <c r="L452" s="13"/>
      <c r="M452" s="13"/>
      <c r="N452" s="13"/>
      <c r="O452" s="13"/>
      <c r="P452" s="13"/>
      <c r="Q452" s="13"/>
      <c r="R452" s="15">
        <f t="shared" si="31"/>
        <v>2.9</v>
      </c>
    </row>
    <row r="453" spans="1:18">
      <c r="A453" s="5">
        <v>183</v>
      </c>
      <c r="B453" s="5" t="s">
        <v>5969</v>
      </c>
      <c r="C453" s="5" t="s">
        <v>6348</v>
      </c>
      <c r="D453" s="5" t="s">
        <v>6504</v>
      </c>
      <c r="E453" s="5" t="s">
        <v>6505</v>
      </c>
      <c r="F453" s="5" t="s">
        <v>803</v>
      </c>
      <c r="G453" s="5" t="s">
        <v>1925</v>
      </c>
      <c r="H453" s="5">
        <v>0.3</v>
      </c>
      <c r="I453" s="13">
        <f t="shared" si="33"/>
        <v>300</v>
      </c>
      <c r="J453" s="5"/>
      <c r="K453" s="13"/>
      <c r="L453" s="13"/>
      <c r="M453" s="13"/>
      <c r="N453" s="13"/>
      <c r="O453" s="13"/>
      <c r="P453" s="13"/>
      <c r="Q453" s="13"/>
      <c r="R453" s="15">
        <f t="shared" si="31"/>
        <v>4.35</v>
      </c>
    </row>
    <row r="454" spans="1:18">
      <c r="A454" s="5">
        <v>184</v>
      </c>
      <c r="B454" s="5" t="s">
        <v>5969</v>
      </c>
      <c r="C454" s="5" t="s">
        <v>6348</v>
      </c>
      <c r="D454" s="5" t="s">
        <v>6506</v>
      </c>
      <c r="E454" s="5" t="s">
        <v>6507</v>
      </c>
      <c r="F454" s="5" t="s">
        <v>826</v>
      </c>
      <c r="G454" s="5" t="s">
        <v>752</v>
      </c>
      <c r="H454" s="5">
        <v>0.3</v>
      </c>
      <c r="I454" s="13">
        <f t="shared" si="33"/>
        <v>300</v>
      </c>
      <c r="J454" s="5"/>
      <c r="K454" s="13"/>
      <c r="L454" s="13"/>
      <c r="M454" s="13"/>
      <c r="N454" s="13"/>
      <c r="O454" s="13"/>
      <c r="P454" s="13"/>
      <c r="Q454" s="13"/>
      <c r="R454" s="15">
        <f t="shared" ref="R454" si="34">J454*0.4461+K454*0.1485+L454*0.15*0.004+I454*0.0145+M454*0.145+N454*0.015+O454*0.01+P454*0.16+Q454*0.2</f>
        <v>4.35</v>
      </c>
    </row>
    <row r="455" spans="1:18">
      <c r="A455" s="5">
        <v>185</v>
      </c>
      <c r="B455" s="5" t="s">
        <v>5969</v>
      </c>
      <c r="C455" s="5" t="s">
        <v>6348</v>
      </c>
      <c r="D455" s="5" t="s">
        <v>6506</v>
      </c>
      <c r="E455" s="5" t="s">
        <v>6507</v>
      </c>
      <c r="F455" s="5" t="s">
        <v>752</v>
      </c>
      <c r="G455" s="5" t="s">
        <v>735</v>
      </c>
      <c r="H455" s="5">
        <v>2.5</v>
      </c>
      <c r="I455" s="13">
        <f t="shared" si="33"/>
        <v>2500</v>
      </c>
      <c r="J455" s="5"/>
      <c r="K455" s="13"/>
      <c r="L455" s="13"/>
      <c r="M455" s="13"/>
      <c r="N455" s="13"/>
      <c r="O455" s="13">
        <v>1</v>
      </c>
      <c r="P455" s="13"/>
      <c r="Q455" s="13"/>
      <c r="R455" s="15">
        <f t="shared" ref="R455:R486" si="35">J455*0.4461+K455*0.1485+L455*0.15*0.004+I455*0.0145+M455*0.145+N455*0.015+O455*0.01+P455*0.16+Q455*0.2</f>
        <v>36.26</v>
      </c>
    </row>
    <row r="456" spans="1:18">
      <c r="A456" s="5">
        <v>186</v>
      </c>
      <c r="B456" s="5" t="s">
        <v>5969</v>
      </c>
      <c r="C456" s="5" t="s">
        <v>6348</v>
      </c>
      <c r="D456" s="5" t="s">
        <v>6508</v>
      </c>
      <c r="E456" s="5" t="s">
        <v>6509</v>
      </c>
      <c r="F456" s="5" t="s">
        <v>1990</v>
      </c>
      <c r="G456" s="5" t="s">
        <v>2045</v>
      </c>
      <c r="H456" s="5">
        <v>2</v>
      </c>
      <c r="I456" s="13">
        <f t="shared" si="33"/>
        <v>2000</v>
      </c>
      <c r="J456" s="5"/>
      <c r="K456" s="13"/>
      <c r="L456" s="13"/>
      <c r="M456" s="13"/>
      <c r="N456" s="13"/>
      <c r="O456" s="13"/>
      <c r="P456" s="13"/>
      <c r="Q456" s="13"/>
      <c r="R456" s="15">
        <f t="shared" si="35"/>
        <v>29</v>
      </c>
    </row>
    <row r="457" spans="1:18">
      <c r="A457" s="5">
        <v>186</v>
      </c>
      <c r="B457" s="5" t="s">
        <v>5969</v>
      </c>
      <c r="C457" s="5" t="s">
        <v>6348</v>
      </c>
      <c r="D457" s="5" t="s">
        <v>6508</v>
      </c>
      <c r="E457" s="5" t="s">
        <v>6509</v>
      </c>
      <c r="F457" s="5" t="s">
        <v>2045</v>
      </c>
      <c r="G457" s="5" t="s">
        <v>2073</v>
      </c>
      <c r="H457" s="5">
        <v>1.4</v>
      </c>
      <c r="I457" s="13">
        <f t="shared" si="33"/>
        <v>1400</v>
      </c>
      <c r="J457" s="5"/>
      <c r="K457" s="13"/>
      <c r="L457" s="13"/>
      <c r="M457" s="13"/>
      <c r="N457" s="13"/>
      <c r="O457" s="13"/>
      <c r="P457" s="13"/>
      <c r="Q457" s="13"/>
      <c r="R457" s="15">
        <f t="shared" si="35"/>
        <v>20.3</v>
      </c>
    </row>
    <row r="458" spans="1:18">
      <c r="A458" s="5">
        <v>187</v>
      </c>
      <c r="B458" s="5" t="s">
        <v>5969</v>
      </c>
      <c r="C458" s="5" t="s">
        <v>6348</v>
      </c>
      <c r="D458" s="5" t="s">
        <v>6510</v>
      </c>
      <c r="E458" s="5" t="s">
        <v>6511</v>
      </c>
      <c r="F458" s="5" t="s">
        <v>1922</v>
      </c>
      <c r="G458" s="5" t="s">
        <v>2007</v>
      </c>
      <c r="H458" s="5">
        <v>2.5</v>
      </c>
      <c r="I458" s="13">
        <f t="shared" si="33"/>
        <v>2500</v>
      </c>
      <c r="J458" s="5"/>
      <c r="K458" s="13"/>
      <c r="L458" s="13"/>
      <c r="M458" s="13"/>
      <c r="N458" s="13"/>
      <c r="O458" s="13">
        <v>2</v>
      </c>
      <c r="P458" s="13"/>
      <c r="Q458" s="13"/>
      <c r="R458" s="15">
        <f t="shared" si="35"/>
        <v>36.27</v>
      </c>
    </row>
    <row r="459" spans="1:18">
      <c r="A459" s="5">
        <v>188</v>
      </c>
      <c r="B459" s="5" t="s">
        <v>5969</v>
      </c>
      <c r="C459" s="5" t="s">
        <v>6348</v>
      </c>
      <c r="D459" s="5" t="s">
        <v>6512</v>
      </c>
      <c r="E459" s="5" t="s">
        <v>6513</v>
      </c>
      <c r="F459" s="5" t="s">
        <v>1922</v>
      </c>
      <c r="G459" s="5" t="s">
        <v>749</v>
      </c>
      <c r="H459" s="5">
        <v>1.5</v>
      </c>
      <c r="I459" s="13">
        <f t="shared" si="33"/>
        <v>1500</v>
      </c>
      <c r="J459" s="5"/>
      <c r="K459" s="13"/>
      <c r="L459" s="13"/>
      <c r="M459" s="13"/>
      <c r="N459" s="13"/>
      <c r="O459" s="13"/>
      <c r="P459" s="13"/>
      <c r="Q459" s="13"/>
      <c r="R459" s="15">
        <f t="shared" si="35"/>
        <v>21.75</v>
      </c>
    </row>
    <row r="460" spans="1:18">
      <c r="A460" s="5">
        <v>189</v>
      </c>
      <c r="B460" s="5" t="s">
        <v>5969</v>
      </c>
      <c r="C460" s="5" t="s">
        <v>6348</v>
      </c>
      <c r="D460" s="5" t="s">
        <v>6514</v>
      </c>
      <c r="E460" s="5" t="s">
        <v>6515</v>
      </c>
      <c r="F460" s="5" t="s">
        <v>1922</v>
      </c>
      <c r="G460" s="5" t="s">
        <v>800</v>
      </c>
      <c r="H460" s="5">
        <v>0.9</v>
      </c>
      <c r="I460" s="13">
        <f t="shared" si="33"/>
        <v>900</v>
      </c>
      <c r="J460" s="5"/>
      <c r="K460" s="13"/>
      <c r="L460" s="13"/>
      <c r="M460" s="13"/>
      <c r="N460" s="13"/>
      <c r="O460" s="13"/>
      <c r="P460" s="13"/>
      <c r="Q460" s="13"/>
      <c r="R460" s="15">
        <f t="shared" si="35"/>
        <v>13.05</v>
      </c>
    </row>
    <row r="461" spans="1:18">
      <c r="A461" s="5">
        <v>190</v>
      </c>
      <c r="B461" s="5" t="s">
        <v>5969</v>
      </c>
      <c r="C461" s="5" t="s">
        <v>6348</v>
      </c>
      <c r="D461" s="5" t="s">
        <v>6514</v>
      </c>
      <c r="E461" s="5" t="s">
        <v>6515</v>
      </c>
      <c r="F461" s="5" t="s">
        <v>803</v>
      </c>
      <c r="G461" s="5" t="s">
        <v>1959</v>
      </c>
      <c r="H461" s="5">
        <v>2.5</v>
      </c>
      <c r="I461" s="13">
        <f t="shared" si="33"/>
        <v>2500</v>
      </c>
      <c r="J461" s="5"/>
      <c r="K461" s="13"/>
      <c r="L461" s="13"/>
      <c r="M461" s="13"/>
      <c r="N461" s="13"/>
      <c r="O461" s="13">
        <v>2</v>
      </c>
      <c r="P461" s="13"/>
      <c r="Q461" s="13"/>
      <c r="R461" s="15">
        <f t="shared" si="35"/>
        <v>36.27</v>
      </c>
    </row>
    <row r="462" spans="1:18">
      <c r="A462" s="5">
        <v>191</v>
      </c>
      <c r="B462" s="5" t="s">
        <v>5969</v>
      </c>
      <c r="C462" s="5" t="s">
        <v>6348</v>
      </c>
      <c r="D462" s="5" t="s">
        <v>6516</v>
      </c>
      <c r="E462" s="5" t="s">
        <v>6517</v>
      </c>
      <c r="F462" s="5" t="s">
        <v>1922</v>
      </c>
      <c r="G462" s="5" t="s">
        <v>749</v>
      </c>
      <c r="H462" s="5">
        <v>1.5</v>
      </c>
      <c r="I462" s="13">
        <f t="shared" si="33"/>
        <v>1500</v>
      </c>
      <c r="J462" s="5"/>
      <c r="K462" s="13"/>
      <c r="L462" s="13"/>
      <c r="M462" s="13"/>
      <c r="N462" s="13"/>
      <c r="O462" s="13">
        <v>10</v>
      </c>
      <c r="P462" s="13"/>
      <c r="Q462" s="13"/>
      <c r="R462" s="15">
        <f t="shared" si="35"/>
        <v>21.85</v>
      </c>
    </row>
    <row r="463" spans="1:18">
      <c r="A463" s="5">
        <v>192</v>
      </c>
      <c r="B463" s="5" t="s">
        <v>5969</v>
      </c>
      <c r="C463" s="5" t="s">
        <v>6348</v>
      </c>
      <c r="D463" s="5" t="s">
        <v>6518</v>
      </c>
      <c r="E463" s="5" t="s">
        <v>6519</v>
      </c>
      <c r="F463" s="5" t="s">
        <v>1922</v>
      </c>
      <c r="G463" s="5" t="s">
        <v>1923</v>
      </c>
      <c r="H463" s="5">
        <v>0.1</v>
      </c>
      <c r="I463" s="13">
        <f t="shared" si="33"/>
        <v>100</v>
      </c>
      <c r="J463" s="5"/>
      <c r="K463" s="13"/>
      <c r="L463" s="13"/>
      <c r="M463" s="13"/>
      <c r="N463" s="13"/>
      <c r="O463" s="13"/>
      <c r="P463" s="13"/>
      <c r="Q463" s="13"/>
      <c r="R463" s="15">
        <f t="shared" si="35"/>
        <v>1.45</v>
      </c>
    </row>
    <row r="464" spans="1:18">
      <c r="A464" s="5">
        <v>193</v>
      </c>
      <c r="B464" s="5" t="s">
        <v>5969</v>
      </c>
      <c r="C464" s="5" t="s">
        <v>6348</v>
      </c>
      <c r="D464" s="5" t="s">
        <v>6518</v>
      </c>
      <c r="E464" s="5" t="s">
        <v>6519</v>
      </c>
      <c r="F464" s="5" t="s">
        <v>761</v>
      </c>
      <c r="G464" s="5" t="s">
        <v>831</v>
      </c>
      <c r="H464" s="5">
        <v>2</v>
      </c>
      <c r="I464" s="13">
        <f t="shared" si="33"/>
        <v>2000</v>
      </c>
      <c r="J464" s="5"/>
      <c r="K464" s="13"/>
      <c r="L464" s="13"/>
      <c r="M464" s="13"/>
      <c r="N464" s="13"/>
      <c r="O464" s="13"/>
      <c r="P464" s="13"/>
      <c r="Q464" s="13"/>
      <c r="R464" s="15">
        <f t="shared" si="35"/>
        <v>29</v>
      </c>
    </row>
    <row r="465" spans="1:18">
      <c r="A465" s="5">
        <v>194</v>
      </c>
      <c r="B465" s="5" t="s">
        <v>5969</v>
      </c>
      <c r="C465" s="5" t="s">
        <v>6348</v>
      </c>
      <c r="D465" s="5" t="s">
        <v>6520</v>
      </c>
      <c r="E465" s="5" t="s">
        <v>6521</v>
      </c>
      <c r="F465" s="5" t="s">
        <v>1922</v>
      </c>
      <c r="G465" s="5" t="s">
        <v>800</v>
      </c>
      <c r="H465" s="5">
        <v>0.9</v>
      </c>
      <c r="I465" s="13">
        <f t="shared" si="33"/>
        <v>900</v>
      </c>
      <c r="J465" s="5"/>
      <c r="K465" s="13"/>
      <c r="L465" s="13"/>
      <c r="M465" s="13"/>
      <c r="N465" s="13"/>
      <c r="O465" s="13"/>
      <c r="P465" s="13"/>
      <c r="Q465" s="13"/>
      <c r="R465" s="15">
        <f t="shared" si="35"/>
        <v>13.05</v>
      </c>
    </row>
    <row r="466" spans="1:18">
      <c r="A466" s="5">
        <v>195</v>
      </c>
      <c r="B466" s="5" t="s">
        <v>5969</v>
      </c>
      <c r="C466" s="5" t="s">
        <v>6348</v>
      </c>
      <c r="D466" s="5" t="s">
        <v>6520</v>
      </c>
      <c r="E466" s="5" t="s">
        <v>6521</v>
      </c>
      <c r="F466" s="5" t="s">
        <v>801</v>
      </c>
      <c r="G466" s="5" t="s">
        <v>1924</v>
      </c>
      <c r="H466" s="5">
        <v>0.2</v>
      </c>
      <c r="I466" s="13">
        <f t="shared" si="33"/>
        <v>200</v>
      </c>
      <c r="J466" s="5"/>
      <c r="K466" s="13"/>
      <c r="L466" s="13"/>
      <c r="M466" s="13"/>
      <c r="N466" s="13"/>
      <c r="O466" s="13"/>
      <c r="P466" s="13"/>
      <c r="Q466" s="13"/>
      <c r="R466" s="15">
        <f t="shared" si="35"/>
        <v>2.9</v>
      </c>
    </row>
    <row r="467" spans="1:18">
      <c r="A467" s="5">
        <v>196</v>
      </c>
      <c r="B467" s="5" t="s">
        <v>5969</v>
      </c>
      <c r="C467" s="5" t="s">
        <v>6348</v>
      </c>
      <c r="D467" s="5" t="s">
        <v>6522</v>
      </c>
      <c r="E467" s="5" t="s">
        <v>6523</v>
      </c>
      <c r="F467" s="5" t="s">
        <v>1922</v>
      </c>
      <c r="G467" s="5" t="s">
        <v>1924</v>
      </c>
      <c r="H467" s="5">
        <v>1.2</v>
      </c>
      <c r="I467" s="13">
        <f t="shared" si="33"/>
        <v>1200</v>
      </c>
      <c r="J467" s="5"/>
      <c r="K467" s="13"/>
      <c r="L467" s="13"/>
      <c r="M467" s="13"/>
      <c r="N467" s="13"/>
      <c r="O467" s="13"/>
      <c r="P467" s="13"/>
      <c r="Q467" s="13"/>
      <c r="R467" s="15">
        <f t="shared" si="35"/>
        <v>17.4</v>
      </c>
    </row>
    <row r="468" spans="1:18">
      <c r="A468" s="5">
        <v>197</v>
      </c>
      <c r="B468" s="5" t="s">
        <v>5969</v>
      </c>
      <c r="C468" s="5" t="s">
        <v>6348</v>
      </c>
      <c r="D468" s="5" t="s">
        <v>6524</v>
      </c>
      <c r="E468" s="5" t="s">
        <v>6525</v>
      </c>
      <c r="F468" s="5" t="s">
        <v>1922</v>
      </c>
      <c r="G468" s="5" t="s">
        <v>1923</v>
      </c>
      <c r="H468" s="5">
        <v>0.1</v>
      </c>
      <c r="I468" s="13">
        <f t="shared" si="33"/>
        <v>100</v>
      </c>
      <c r="J468" s="5"/>
      <c r="K468" s="13"/>
      <c r="L468" s="13"/>
      <c r="M468" s="13"/>
      <c r="N468" s="13"/>
      <c r="O468" s="13">
        <v>2</v>
      </c>
      <c r="P468" s="13"/>
      <c r="Q468" s="13"/>
      <c r="R468" s="15">
        <f t="shared" si="35"/>
        <v>1.47</v>
      </c>
    </row>
    <row r="469" spans="1:18">
      <c r="A469" s="5">
        <v>198</v>
      </c>
      <c r="B469" s="5" t="s">
        <v>5969</v>
      </c>
      <c r="C469" s="5" t="s">
        <v>6348</v>
      </c>
      <c r="D469" s="5" t="s">
        <v>6524</v>
      </c>
      <c r="E469" s="5" t="s">
        <v>6525</v>
      </c>
      <c r="F469" s="5" t="s">
        <v>805</v>
      </c>
      <c r="G469" s="5" t="s">
        <v>2007</v>
      </c>
      <c r="H469" s="5">
        <v>2</v>
      </c>
      <c r="I469" s="13">
        <f t="shared" si="33"/>
        <v>2000</v>
      </c>
      <c r="J469" s="5"/>
      <c r="K469" s="13"/>
      <c r="L469" s="13"/>
      <c r="M469" s="13"/>
      <c r="N469" s="13"/>
      <c r="O469" s="13"/>
      <c r="P469" s="13"/>
      <c r="Q469" s="13"/>
      <c r="R469" s="15">
        <f t="shared" si="35"/>
        <v>29</v>
      </c>
    </row>
    <row r="470" spans="1:18">
      <c r="A470" s="5">
        <v>199</v>
      </c>
      <c r="B470" s="5" t="s">
        <v>5969</v>
      </c>
      <c r="C470" s="5" t="s">
        <v>6348</v>
      </c>
      <c r="D470" s="5" t="s">
        <v>6526</v>
      </c>
      <c r="E470" s="5" t="s">
        <v>6527</v>
      </c>
      <c r="F470" s="5" t="s">
        <v>1922</v>
      </c>
      <c r="G470" s="5" t="s">
        <v>752</v>
      </c>
      <c r="H470" s="5">
        <v>2</v>
      </c>
      <c r="I470" s="13">
        <f t="shared" si="33"/>
        <v>2000</v>
      </c>
      <c r="J470" s="5"/>
      <c r="K470" s="13"/>
      <c r="L470" s="13"/>
      <c r="M470" s="13"/>
      <c r="N470" s="13"/>
      <c r="O470" s="13">
        <v>4</v>
      </c>
      <c r="P470" s="13"/>
      <c r="Q470" s="13"/>
      <c r="R470" s="15">
        <f t="shared" si="35"/>
        <v>29.04</v>
      </c>
    </row>
    <row r="471" spans="1:18">
      <c r="A471" s="5">
        <v>199</v>
      </c>
      <c r="B471" s="5" t="s">
        <v>5969</v>
      </c>
      <c r="C471" s="5" t="s">
        <v>6348</v>
      </c>
      <c r="D471" s="5" t="s">
        <v>6526</v>
      </c>
      <c r="E471" s="5" t="s">
        <v>6527</v>
      </c>
      <c r="F471" s="5" t="s">
        <v>752</v>
      </c>
      <c r="G471" s="5" t="s">
        <v>821</v>
      </c>
      <c r="H471" s="5">
        <v>1.2</v>
      </c>
      <c r="I471" s="13">
        <f t="shared" si="33"/>
        <v>1200</v>
      </c>
      <c r="J471" s="5"/>
      <c r="K471" s="13"/>
      <c r="L471" s="13"/>
      <c r="M471" s="13"/>
      <c r="N471" s="13"/>
      <c r="O471" s="13"/>
      <c r="P471" s="13"/>
      <c r="Q471" s="13"/>
      <c r="R471" s="15">
        <f t="shared" si="35"/>
        <v>17.4</v>
      </c>
    </row>
    <row r="472" spans="1:18">
      <c r="A472" s="5">
        <v>200</v>
      </c>
      <c r="B472" s="5" t="s">
        <v>5969</v>
      </c>
      <c r="C472" s="5" t="s">
        <v>6348</v>
      </c>
      <c r="D472" s="5" t="s">
        <v>6528</v>
      </c>
      <c r="E472" s="5" t="s">
        <v>4190</v>
      </c>
      <c r="F472" s="5" t="s">
        <v>1922</v>
      </c>
      <c r="G472" s="5" t="s">
        <v>766</v>
      </c>
      <c r="H472" s="5">
        <v>0.8</v>
      </c>
      <c r="I472" s="13">
        <f t="shared" si="33"/>
        <v>800</v>
      </c>
      <c r="J472" s="5"/>
      <c r="K472" s="13"/>
      <c r="L472" s="13"/>
      <c r="M472" s="13"/>
      <c r="N472" s="13"/>
      <c r="O472" s="13">
        <v>2</v>
      </c>
      <c r="P472" s="13"/>
      <c r="Q472" s="13"/>
      <c r="R472" s="15">
        <f t="shared" si="35"/>
        <v>11.62</v>
      </c>
    </row>
    <row r="473" spans="1:18">
      <c r="A473" s="5">
        <v>201</v>
      </c>
      <c r="B473" s="5" t="s">
        <v>5969</v>
      </c>
      <c r="C473" s="5" t="s">
        <v>6348</v>
      </c>
      <c r="D473" s="5" t="s">
        <v>6528</v>
      </c>
      <c r="E473" s="5" t="s">
        <v>4190</v>
      </c>
      <c r="F473" s="5" t="s">
        <v>800</v>
      </c>
      <c r="G473" s="5" t="s">
        <v>748</v>
      </c>
      <c r="H473" s="5">
        <v>0.4</v>
      </c>
      <c r="I473" s="13">
        <f t="shared" ref="I473" si="36">H473*1000</f>
        <v>400</v>
      </c>
      <c r="J473" s="5"/>
      <c r="K473" s="13"/>
      <c r="L473" s="13"/>
      <c r="M473" s="13"/>
      <c r="N473" s="13"/>
      <c r="O473" s="13"/>
      <c r="P473" s="13"/>
      <c r="Q473" s="13"/>
      <c r="R473" s="15">
        <f t="shared" si="35"/>
        <v>5.8</v>
      </c>
    </row>
    <row r="474" spans="1:18">
      <c r="A474" s="5">
        <v>203</v>
      </c>
      <c r="B474" s="5" t="s">
        <v>5969</v>
      </c>
      <c r="C474" s="5" t="s">
        <v>6348</v>
      </c>
      <c r="D474" s="5" t="s">
        <v>6529</v>
      </c>
      <c r="E474" s="5" t="s">
        <v>6530</v>
      </c>
      <c r="F474" s="5" t="s">
        <v>766</v>
      </c>
      <c r="G474" s="5" t="s">
        <v>800</v>
      </c>
      <c r="H474" s="5">
        <v>0.1</v>
      </c>
      <c r="I474" s="13">
        <f t="shared" ref="I474:I508" si="37">H474*1000</f>
        <v>100</v>
      </c>
      <c r="J474" s="5"/>
      <c r="K474" s="13"/>
      <c r="L474" s="13"/>
      <c r="M474" s="13"/>
      <c r="N474" s="13"/>
      <c r="O474" s="13"/>
      <c r="P474" s="13"/>
      <c r="Q474" s="13"/>
      <c r="R474" s="15">
        <f t="shared" si="35"/>
        <v>1.45</v>
      </c>
    </row>
    <row r="475" spans="1:18">
      <c r="A475" s="5">
        <v>204</v>
      </c>
      <c r="B475" s="5" t="s">
        <v>5969</v>
      </c>
      <c r="C475" s="5" t="s">
        <v>6348</v>
      </c>
      <c r="D475" s="5" t="s">
        <v>6531</v>
      </c>
      <c r="E475" s="5" t="s">
        <v>6532</v>
      </c>
      <c r="F475" s="5" t="s">
        <v>813</v>
      </c>
      <c r="G475" s="5" t="s">
        <v>805</v>
      </c>
      <c r="H475" s="5">
        <v>0.3</v>
      </c>
      <c r="I475" s="13">
        <f t="shared" si="37"/>
        <v>300</v>
      </c>
      <c r="J475" s="5"/>
      <c r="K475" s="13"/>
      <c r="L475" s="13"/>
      <c r="M475" s="13"/>
      <c r="N475" s="13"/>
      <c r="O475" s="13"/>
      <c r="P475" s="13"/>
      <c r="Q475" s="13"/>
      <c r="R475" s="15">
        <f t="shared" si="35"/>
        <v>4.35</v>
      </c>
    </row>
    <row r="476" spans="1:18">
      <c r="A476" s="5">
        <v>205</v>
      </c>
      <c r="B476" s="5" t="s">
        <v>5969</v>
      </c>
      <c r="C476" s="5" t="s">
        <v>6348</v>
      </c>
      <c r="D476" s="5" t="s">
        <v>6531</v>
      </c>
      <c r="E476" s="5" t="s">
        <v>6532</v>
      </c>
      <c r="F476" s="5" t="s">
        <v>805</v>
      </c>
      <c r="G476" s="5" t="s">
        <v>766</v>
      </c>
      <c r="H476" s="5">
        <v>0.3</v>
      </c>
      <c r="I476" s="13">
        <f t="shared" si="37"/>
        <v>300</v>
      </c>
      <c r="J476" s="5"/>
      <c r="K476" s="13"/>
      <c r="L476" s="13"/>
      <c r="M476" s="13"/>
      <c r="N476" s="13"/>
      <c r="O476" s="13"/>
      <c r="P476" s="13"/>
      <c r="Q476" s="13"/>
      <c r="R476" s="15">
        <f t="shared" si="35"/>
        <v>4.35</v>
      </c>
    </row>
    <row r="477" spans="1:18">
      <c r="A477" s="5">
        <v>206</v>
      </c>
      <c r="B477" s="5" t="s">
        <v>5969</v>
      </c>
      <c r="C477" s="5" t="s">
        <v>6348</v>
      </c>
      <c r="D477" s="5" t="s">
        <v>6531</v>
      </c>
      <c r="E477" s="5" t="s">
        <v>6532</v>
      </c>
      <c r="F477" s="5" t="s">
        <v>800</v>
      </c>
      <c r="G477" s="5" t="s">
        <v>801</v>
      </c>
      <c r="H477" s="5">
        <v>0.1</v>
      </c>
      <c r="I477" s="13">
        <f t="shared" si="37"/>
        <v>100</v>
      </c>
      <c r="J477" s="5"/>
      <c r="K477" s="13"/>
      <c r="L477" s="13"/>
      <c r="M477" s="13"/>
      <c r="N477" s="13"/>
      <c r="O477" s="13">
        <v>2</v>
      </c>
      <c r="P477" s="13"/>
      <c r="Q477" s="13"/>
      <c r="R477" s="15">
        <f t="shared" si="35"/>
        <v>1.47</v>
      </c>
    </row>
    <row r="478" spans="1:18">
      <c r="A478" s="5">
        <v>208</v>
      </c>
      <c r="B478" s="5" t="s">
        <v>5969</v>
      </c>
      <c r="C478" s="5" t="s">
        <v>6348</v>
      </c>
      <c r="D478" s="5" t="s">
        <v>6533</v>
      </c>
      <c r="E478" s="5" t="s">
        <v>6534</v>
      </c>
      <c r="F478" s="5" t="s">
        <v>761</v>
      </c>
      <c r="G478" s="5" t="s">
        <v>751</v>
      </c>
      <c r="H478" s="5">
        <v>1.3</v>
      </c>
      <c r="I478" s="13">
        <f t="shared" si="37"/>
        <v>1300</v>
      </c>
      <c r="J478" s="5"/>
      <c r="K478" s="13"/>
      <c r="L478" s="13"/>
      <c r="M478" s="13"/>
      <c r="N478" s="13"/>
      <c r="O478" s="13">
        <v>2</v>
      </c>
      <c r="P478" s="13"/>
      <c r="Q478" s="13"/>
      <c r="R478" s="15">
        <f t="shared" si="35"/>
        <v>18.87</v>
      </c>
    </row>
    <row r="479" spans="1:18">
      <c r="A479" s="5">
        <v>209</v>
      </c>
      <c r="B479" s="5" t="s">
        <v>5969</v>
      </c>
      <c r="C479" s="5" t="s">
        <v>6348</v>
      </c>
      <c r="D479" s="5" t="s">
        <v>6533</v>
      </c>
      <c r="E479" s="5" t="s">
        <v>6534</v>
      </c>
      <c r="F479" s="5" t="s">
        <v>826</v>
      </c>
      <c r="G479" s="5" t="s">
        <v>831</v>
      </c>
      <c r="H479" s="5">
        <v>0.5</v>
      </c>
      <c r="I479" s="13">
        <f t="shared" si="37"/>
        <v>500</v>
      </c>
      <c r="J479" s="5"/>
      <c r="K479" s="13"/>
      <c r="L479" s="13"/>
      <c r="M479" s="13"/>
      <c r="N479" s="13"/>
      <c r="O479" s="13">
        <v>2</v>
      </c>
      <c r="P479" s="13"/>
      <c r="Q479" s="13"/>
      <c r="R479" s="15">
        <f t="shared" si="35"/>
        <v>7.27</v>
      </c>
    </row>
    <row r="480" spans="1:18">
      <c r="A480" s="5">
        <v>210</v>
      </c>
      <c r="B480" s="5" t="s">
        <v>5969</v>
      </c>
      <c r="C480" s="5" t="s">
        <v>6348</v>
      </c>
      <c r="D480" s="5" t="s">
        <v>6533</v>
      </c>
      <c r="E480" s="5" t="s">
        <v>6534</v>
      </c>
      <c r="F480" s="5" t="s">
        <v>1937</v>
      </c>
      <c r="G480" s="5" t="s">
        <v>2030</v>
      </c>
      <c r="H480" s="5">
        <v>0.7</v>
      </c>
      <c r="I480" s="13">
        <f t="shared" si="37"/>
        <v>700</v>
      </c>
      <c r="J480" s="5"/>
      <c r="K480" s="13"/>
      <c r="L480" s="13"/>
      <c r="M480" s="13"/>
      <c r="N480" s="13"/>
      <c r="O480" s="13">
        <v>2</v>
      </c>
      <c r="P480" s="13"/>
      <c r="Q480" s="13"/>
      <c r="R480" s="15">
        <f t="shared" si="35"/>
        <v>10.17</v>
      </c>
    </row>
    <row r="481" spans="1:18">
      <c r="A481" s="5">
        <v>211</v>
      </c>
      <c r="B481" s="5" t="s">
        <v>5969</v>
      </c>
      <c r="C481" s="5" t="s">
        <v>6348</v>
      </c>
      <c r="D481" s="5" t="s">
        <v>6535</v>
      </c>
      <c r="E481" s="5" t="s">
        <v>6536</v>
      </c>
      <c r="F481" s="5" t="s">
        <v>1922</v>
      </c>
      <c r="G481" s="5" t="s">
        <v>1923</v>
      </c>
      <c r="H481" s="5">
        <v>0.1</v>
      </c>
      <c r="I481" s="13">
        <f t="shared" si="37"/>
        <v>100</v>
      </c>
      <c r="J481" s="5"/>
      <c r="K481" s="13"/>
      <c r="L481" s="13"/>
      <c r="M481" s="13"/>
      <c r="N481" s="13"/>
      <c r="O481" s="13"/>
      <c r="P481" s="13"/>
      <c r="Q481" s="13"/>
      <c r="R481" s="15">
        <f t="shared" si="35"/>
        <v>1.45</v>
      </c>
    </row>
    <row r="482" spans="1:18">
      <c r="A482" s="5">
        <v>212</v>
      </c>
      <c r="B482" s="5" t="s">
        <v>5969</v>
      </c>
      <c r="C482" s="5" t="s">
        <v>6348</v>
      </c>
      <c r="D482" s="5" t="s">
        <v>6535</v>
      </c>
      <c r="E482" s="5" t="s">
        <v>6536</v>
      </c>
      <c r="F482" s="5" t="s">
        <v>1923</v>
      </c>
      <c r="G482" s="5" t="s">
        <v>813</v>
      </c>
      <c r="H482" s="5">
        <v>0.1</v>
      </c>
      <c r="I482" s="13">
        <f t="shared" si="37"/>
        <v>100</v>
      </c>
      <c r="J482" s="5"/>
      <c r="K482" s="13"/>
      <c r="L482" s="13"/>
      <c r="M482" s="13"/>
      <c r="N482" s="13"/>
      <c r="O482" s="13"/>
      <c r="P482" s="13"/>
      <c r="Q482" s="13"/>
      <c r="R482" s="15">
        <f t="shared" si="35"/>
        <v>1.45</v>
      </c>
    </row>
    <row r="483" spans="1:18">
      <c r="A483" s="5">
        <v>213</v>
      </c>
      <c r="B483" s="5" t="s">
        <v>5969</v>
      </c>
      <c r="C483" s="5" t="s">
        <v>6348</v>
      </c>
      <c r="D483" s="5" t="s">
        <v>6535</v>
      </c>
      <c r="E483" s="5" t="s">
        <v>6536</v>
      </c>
      <c r="F483" s="5" t="s">
        <v>828</v>
      </c>
      <c r="G483" s="5" t="s">
        <v>751</v>
      </c>
      <c r="H483" s="5">
        <v>1.2</v>
      </c>
      <c r="I483" s="13">
        <f t="shared" si="37"/>
        <v>1200</v>
      </c>
      <c r="J483" s="5"/>
      <c r="K483" s="13"/>
      <c r="L483" s="13"/>
      <c r="M483" s="13"/>
      <c r="N483" s="13"/>
      <c r="O483" s="13">
        <v>2</v>
      </c>
      <c r="P483" s="13"/>
      <c r="Q483" s="13"/>
      <c r="R483" s="15">
        <f t="shared" si="35"/>
        <v>17.42</v>
      </c>
    </row>
    <row r="484" spans="1:18">
      <c r="A484" s="5">
        <v>214</v>
      </c>
      <c r="B484" s="5" t="s">
        <v>5969</v>
      </c>
      <c r="C484" s="5" t="s">
        <v>6348</v>
      </c>
      <c r="D484" s="5" t="s">
        <v>6537</v>
      </c>
      <c r="E484" s="5" t="s">
        <v>6538</v>
      </c>
      <c r="F484" s="5" t="s">
        <v>1922</v>
      </c>
      <c r="G484" s="5" t="s">
        <v>1923</v>
      </c>
      <c r="H484" s="5">
        <v>0.1</v>
      </c>
      <c r="I484" s="13">
        <f t="shared" si="37"/>
        <v>100</v>
      </c>
      <c r="J484" s="5"/>
      <c r="K484" s="13"/>
      <c r="L484" s="13"/>
      <c r="M484" s="13"/>
      <c r="N484" s="13"/>
      <c r="O484" s="13"/>
      <c r="P484" s="13"/>
      <c r="Q484" s="13"/>
      <c r="R484" s="15">
        <f t="shared" si="35"/>
        <v>1.45</v>
      </c>
    </row>
    <row r="485" spans="1:18">
      <c r="A485" s="5">
        <v>215</v>
      </c>
      <c r="B485" s="5" t="s">
        <v>5969</v>
      </c>
      <c r="C485" s="5" t="s">
        <v>6348</v>
      </c>
      <c r="D485" s="5" t="s">
        <v>6537</v>
      </c>
      <c r="E485" s="5" t="s">
        <v>6538</v>
      </c>
      <c r="F485" s="5" t="s">
        <v>1923</v>
      </c>
      <c r="G485" s="5" t="s">
        <v>752</v>
      </c>
      <c r="H485" s="5">
        <v>1.9</v>
      </c>
      <c r="I485" s="13">
        <f t="shared" si="37"/>
        <v>1900</v>
      </c>
      <c r="J485" s="5"/>
      <c r="K485" s="13"/>
      <c r="L485" s="13"/>
      <c r="M485" s="13"/>
      <c r="N485" s="13"/>
      <c r="O485" s="13"/>
      <c r="P485" s="13"/>
      <c r="Q485" s="13"/>
      <c r="R485" s="15">
        <f t="shared" si="35"/>
        <v>27.55</v>
      </c>
    </row>
    <row r="486" spans="1:18">
      <c r="A486" s="5">
        <v>216</v>
      </c>
      <c r="B486" s="5" t="s">
        <v>5969</v>
      </c>
      <c r="C486" s="5" t="s">
        <v>6348</v>
      </c>
      <c r="D486" s="5" t="s">
        <v>6537</v>
      </c>
      <c r="E486" s="5" t="s">
        <v>6538</v>
      </c>
      <c r="F486" s="5" t="s">
        <v>752</v>
      </c>
      <c r="G486" s="5" t="s">
        <v>2007</v>
      </c>
      <c r="H486" s="5">
        <v>0.5</v>
      </c>
      <c r="I486" s="13">
        <f t="shared" si="37"/>
        <v>500</v>
      </c>
      <c r="J486" s="5"/>
      <c r="K486" s="13"/>
      <c r="L486" s="13"/>
      <c r="M486" s="13"/>
      <c r="N486" s="13"/>
      <c r="O486" s="13"/>
      <c r="P486" s="13"/>
      <c r="Q486" s="13"/>
      <c r="R486" s="15">
        <f t="shared" si="35"/>
        <v>7.25</v>
      </c>
    </row>
    <row r="487" spans="1:18">
      <c r="A487" s="5">
        <v>217</v>
      </c>
      <c r="B487" s="5" t="s">
        <v>5969</v>
      </c>
      <c r="C487" s="5" t="s">
        <v>6348</v>
      </c>
      <c r="D487" s="5" t="s">
        <v>6537</v>
      </c>
      <c r="E487" s="5" t="s">
        <v>6538</v>
      </c>
      <c r="F487" s="5" t="s">
        <v>1928</v>
      </c>
      <c r="G487" s="5" t="s">
        <v>2030</v>
      </c>
      <c r="H487" s="5">
        <v>0.5</v>
      </c>
      <c r="I487" s="13">
        <f t="shared" si="37"/>
        <v>500</v>
      </c>
      <c r="J487" s="5"/>
      <c r="K487" s="13"/>
      <c r="L487" s="13"/>
      <c r="M487" s="13"/>
      <c r="N487" s="13"/>
      <c r="O487" s="13"/>
      <c r="P487" s="13"/>
      <c r="Q487" s="13"/>
      <c r="R487" s="15">
        <f t="shared" ref="R487:R518" si="38">J487*0.4461+K487*0.1485+L487*0.15*0.004+I487*0.0145+M487*0.145+N487*0.015+O487*0.01+P487*0.16+Q487*0.2</f>
        <v>7.25</v>
      </c>
    </row>
    <row r="488" spans="1:18">
      <c r="A488" s="5">
        <v>218</v>
      </c>
      <c r="B488" s="5" t="s">
        <v>5969</v>
      </c>
      <c r="C488" s="5" t="s">
        <v>6348</v>
      </c>
      <c r="D488" s="5" t="s">
        <v>6537</v>
      </c>
      <c r="E488" s="5" t="s">
        <v>6538</v>
      </c>
      <c r="F488" s="5" t="s">
        <v>2030</v>
      </c>
      <c r="G488" s="5" t="s">
        <v>1993</v>
      </c>
      <c r="H488" s="5">
        <v>1.3</v>
      </c>
      <c r="I488" s="13">
        <f t="shared" si="37"/>
        <v>1300</v>
      </c>
      <c r="J488" s="5"/>
      <c r="K488" s="13"/>
      <c r="L488" s="13"/>
      <c r="M488" s="13"/>
      <c r="N488" s="13"/>
      <c r="O488" s="13">
        <v>2</v>
      </c>
      <c r="P488" s="13"/>
      <c r="Q488" s="13"/>
      <c r="R488" s="15">
        <f t="shared" si="38"/>
        <v>18.87</v>
      </c>
    </row>
    <row r="489" spans="1:18">
      <c r="A489" s="5">
        <v>219</v>
      </c>
      <c r="B489" s="5" t="s">
        <v>5969</v>
      </c>
      <c r="C489" s="5" t="s">
        <v>6348</v>
      </c>
      <c r="D489" s="5" t="s">
        <v>6539</v>
      </c>
      <c r="E489" s="5" t="s">
        <v>6540</v>
      </c>
      <c r="F489" s="5" t="s">
        <v>813</v>
      </c>
      <c r="G489" s="5" t="s">
        <v>2001</v>
      </c>
      <c r="H489" s="5">
        <v>2.6</v>
      </c>
      <c r="I489" s="13">
        <f t="shared" si="37"/>
        <v>2600</v>
      </c>
      <c r="J489" s="5"/>
      <c r="K489" s="13"/>
      <c r="L489" s="13"/>
      <c r="M489" s="13"/>
      <c r="N489" s="13"/>
      <c r="O489" s="13">
        <v>4</v>
      </c>
      <c r="P489" s="13"/>
      <c r="Q489" s="13"/>
      <c r="R489" s="15">
        <f t="shared" si="38"/>
        <v>37.74</v>
      </c>
    </row>
    <row r="490" spans="1:18">
      <c r="A490" s="5">
        <v>219</v>
      </c>
      <c r="B490" s="5" t="s">
        <v>5969</v>
      </c>
      <c r="C490" s="5" t="s">
        <v>6348</v>
      </c>
      <c r="D490" s="5" t="s">
        <v>6539</v>
      </c>
      <c r="E490" s="5" t="s">
        <v>6540</v>
      </c>
      <c r="F490" s="5" t="s">
        <v>2001</v>
      </c>
      <c r="G490" s="5" t="s">
        <v>1960</v>
      </c>
      <c r="H490" s="5">
        <v>1</v>
      </c>
      <c r="I490" s="13">
        <f t="shared" si="37"/>
        <v>1000</v>
      </c>
      <c r="J490" s="5"/>
      <c r="K490" s="13"/>
      <c r="L490" s="13"/>
      <c r="M490" s="13"/>
      <c r="N490" s="13"/>
      <c r="O490" s="13">
        <v>4</v>
      </c>
      <c r="P490" s="13"/>
      <c r="Q490" s="13"/>
      <c r="R490" s="15">
        <f t="shared" si="38"/>
        <v>14.54</v>
      </c>
    </row>
    <row r="491" spans="1:18">
      <c r="A491" s="5">
        <v>220</v>
      </c>
      <c r="B491" s="5" t="s">
        <v>5969</v>
      </c>
      <c r="C491" s="5" t="s">
        <v>6348</v>
      </c>
      <c r="D491" s="5" t="s">
        <v>6539</v>
      </c>
      <c r="E491" s="5" t="s">
        <v>6540</v>
      </c>
      <c r="F491" s="5" t="s">
        <v>1960</v>
      </c>
      <c r="G491" s="5" t="s">
        <v>737</v>
      </c>
      <c r="H491" s="5">
        <v>2</v>
      </c>
      <c r="I491" s="13">
        <f t="shared" si="37"/>
        <v>2000</v>
      </c>
      <c r="J491" s="5"/>
      <c r="K491" s="13"/>
      <c r="L491" s="13"/>
      <c r="M491" s="13"/>
      <c r="N491" s="13"/>
      <c r="O491" s="13">
        <v>2</v>
      </c>
      <c r="P491" s="13"/>
      <c r="Q491" s="13"/>
      <c r="R491" s="15">
        <f t="shared" si="38"/>
        <v>29.02</v>
      </c>
    </row>
    <row r="492" spans="1:18">
      <c r="A492" s="5">
        <v>221</v>
      </c>
      <c r="B492" s="5" t="s">
        <v>5969</v>
      </c>
      <c r="C492" s="5" t="s">
        <v>6348</v>
      </c>
      <c r="D492" s="5" t="s">
        <v>6541</v>
      </c>
      <c r="E492" s="5" t="s">
        <v>6542</v>
      </c>
      <c r="F492" s="5" t="s">
        <v>813</v>
      </c>
      <c r="G492" s="5" t="s">
        <v>1946</v>
      </c>
      <c r="H492" s="5">
        <v>1.6</v>
      </c>
      <c r="I492" s="13">
        <f t="shared" si="37"/>
        <v>1600</v>
      </c>
      <c r="J492" s="5"/>
      <c r="K492" s="13"/>
      <c r="L492" s="13"/>
      <c r="M492" s="13"/>
      <c r="N492" s="13"/>
      <c r="O492" s="13">
        <v>2</v>
      </c>
      <c r="P492" s="13"/>
      <c r="Q492" s="13"/>
      <c r="R492" s="15">
        <f t="shared" si="38"/>
        <v>23.22</v>
      </c>
    </row>
    <row r="493" spans="1:18">
      <c r="A493" s="5">
        <v>222</v>
      </c>
      <c r="B493" s="5" t="s">
        <v>5969</v>
      </c>
      <c r="C493" s="5" t="s">
        <v>6348</v>
      </c>
      <c r="D493" s="5" t="s">
        <v>6543</v>
      </c>
      <c r="E493" s="5" t="s">
        <v>2531</v>
      </c>
      <c r="F493" s="5" t="s">
        <v>1922</v>
      </c>
      <c r="G493" s="5" t="s">
        <v>828</v>
      </c>
      <c r="H493" s="5">
        <v>0.4</v>
      </c>
      <c r="I493" s="13">
        <f t="shared" si="37"/>
        <v>400</v>
      </c>
      <c r="J493" s="5"/>
      <c r="K493" s="13"/>
      <c r="L493" s="13"/>
      <c r="M493" s="13"/>
      <c r="N493" s="13"/>
      <c r="O493" s="13"/>
      <c r="P493" s="13"/>
      <c r="Q493" s="13"/>
      <c r="R493" s="15">
        <f t="shared" si="38"/>
        <v>5.8</v>
      </c>
    </row>
    <row r="494" spans="1:18">
      <c r="A494" s="5">
        <v>223</v>
      </c>
      <c r="B494" s="5" t="s">
        <v>5969</v>
      </c>
      <c r="C494" s="5" t="s">
        <v>6348</v>
      </c>
      <c r="D494" s="5" t="s">
        <v>6543</v>
      </c>
      <c r="E494" s="5" t="s">
        <v>2531</v>
      </c>
      <c r="F494" s="5" t="s">
        <v>803</v>
      </c>
      <c r="G494" s="5" t="s">
        <v>826</v>
      </c>
      <c r="H494" s="5">
        <v>0.6</v>
      </c>
      <c r="I494" s="13">
        <f t="shared" si="37"/>
        <v>600</v>
      </c>
      <c r="J494" s="5"/>
      <c r="K494" s="13"/>
      <c r="L494" s="13"/>
      <c r="M494" s="13"/>
      <c r="N494" s="13"/>
      <c r="O494" s="13"/>
      <c r="P494" s="13"/>
      <c r="Q494" s="13"/>
      <c r="R494" s="15">
        <f t="shared" si="38"/>
        <v>8.7</v>
      </c>
    </row>
    <row r="495" spans="1:18">
      <c r="A495" s="5">
        <v>224</v>
      </c>
      <c r="B495" s="5" t="s">
        <v>5969</v>
      </c>
      <c r="C495" s="5" t="s">
        <v>6348</v>
      </c>
      <c r="D495" s="5" t="s">
        <v>6544</v>
      </c>
      <c r="E495" s="5" t="s">
        <v>4075</v>
      </c>
      <c r="F495" s="5" t="s">
        <v>1922</v>
      </c>
      <c r="G495" s="5" t="s">
        <v>1924</v>
      </c>
      <c r="H495" s="5">
        <v>1.2</v>
      </c>
      <c r="I495" s="13">
        <f t="shared" si="37"/>
        <v>1200</v>
      </c>
      <c r="J495" s="5"/>
      <c r="K495" s="13"/>
      <c r="L495" s="13"/>
      <c r="M495" s="13"/>
      <c r="N495" s="13"/>
      <c r="O495" s="13">
        <v>2</v>
      </c>
      <c r="P495" s="13"/>
      <c r="Q495" s="13"/>
      <c r="R495" s="15">
        <f t="shared" si="38"/>
        <v>17.42</v>
      </c>
    </row>
    <row r="496" spans="1:18">
      <c r="A496" s="5">
        <v>225</v>
      </c>
      <c r="B496" s="5" t="s">
        <v>5969</v>
      </c>
      <c r="C496" s="5" t="s">
        <v>6348</v>
      </c>
      <c r="D496" s="5" t="s">
        <v>6545</v>
      </c>
      <c r="E496" s="5" t="s">
        <v>6546</v>
      </c>
      <c r="F496" s="5" t="s">
        <v>1922</v>
      </c>
      <c r="G496" s="5" t="s">
        <v>1923</v>
      </c>
      <c r="H496" s="5">
        <v>0.2</v>
      </c>
      <c r="I496" s="13">
        <f t="shared" si="37"/>
        <v>200</v>
      </c>
      <c r="J496" s="5"/>
      <c r="K496" s="13"/>
      <c r="L496" s="13"/>
      <c r="M496" s="13"/>
      <c r="N496" s="13"/>
      <c r="O496" s="13"/>
      <c r="P496" s="13"/>
      <c r="Q496" s="13"/>
      <c r="R496" s="15">
        <f t="shared" si="38"/>
        <v>2.9</v>
      </c>
    </row>
    <row r="497" spans="1:18">
      <c r="A497" s="5">
        <v>226</v>
      </c>
      <c r="B497" s="5" t="s">
        <v>5969</v>
      </c>
      <c r="C497" s="5" t="s">
        <v>6348</v>
      </c>
      <c r="D497" s="5" t="s">
        <v>6545</v>
      </c>
      <c r="E497" s="5" t="s">
        <v>6546</v>
      </c>
      <c r="F497" s="5" t="s">
        <v>805</v>
      </c>
      <c r="G497" s="5" t="s">
        <v>1926</v>
      </c>
      <c r="H497" s="5">
        <v>1.6</v>
      </c>
      <c r="I497" s="13">
        <f t="shared" si="37"/>
        <v>1600</v>
      </c>
      <c r="J497" s="5"/>
      <c r="K497" s="13"/>
      <c r="L497" s="13"/>
      <c r="M497" s="13"/>
      <c r="N497" s="13"/>
      <c r="O497" s="13"/>
      <c r="P497" s="13"/>
      <c r="Q497" s="13"/>
      <c r="R497" s="15">
        <f t="shared" si="38"/>
        <v>23.2</v>
      </c>
    </row>
    <row r="498" spans="1:18">
      <c r="A498" s="5">
        <v>227</v>
      </c>
      <c r="B498" s="5" t="s">
        <v>5969</v>
      </c>
      <c r="C498" s="5" t="s">
        <v>6348</v>
      </c>
      <c r="D498" s="5" t="s">
        <v>6547</v>
      </c>
      <c r="E498" s="5" t="s">
        <v>6548</v>
      </c>
      <c r="F498" s="5" t="s">
        <v>1922</v>
      </c>
      <c r="G498" s="5" t="s">
        <v>1923</v>
      </c>
      <c r="H498" s="5">
        <v>0.1</v>
      </c>
      <c r="I498" s="13">
        <f t="shared" si="37"/>
        <v>100</v>
      </c>
      <c r="J498" s="5"/>
      <c r="K498" s="13"/>
      <c r="L498" s="13"/>
      <c r="M498" s="13"/>
      <c r="N498" s="13"/>
      <c r="O498" s="13">
        <v>2</v>
      </c>
      <c r="P498" s="13"/>
      <c r="Q498" s="13"/>
      <c r="R498" s="15">
        <f t="shared" si="38"/>
        <v>1.47</v>
      </c>
    </row>
    <row r="499" spans="1:18">
      <c r="A499" s="5">
        <v>228</v>
      </c>
      <c r="B499" s="5" t="s">
        <v>5969</v>
      </c>
      <c r="C499" s="5" t="s">
        <v>6348</v>
      </c>
      <c r="D499" s="5" t="s">
        <v>6549</v>
      </c>
      <c r="E499" s="5" t="s">
        <v>1844</v>
      </c>
      <c r="F499" s="5" t="s">
        <v>1923</v>
      </c>
      <c r="G499" s="5" t="s">
        <v>813</v>
      </c>
      <c r="H499" s="5">
        <v>0.2</v>
      </c>
      <c r="I499" s="13">
        <f t="shared" si="37"/>
        <v>200</v>
      </c>
      <c r="J499" s="5"/>
      <c r="K499" s="13"/>
      <c r="L499" s="13"/>
      <c r="M499" s="13"/>
      <c r="N499" s="13"/>
      <c r="O499" s="13">
        <v>2</v>
      </c>
      <c r="P499" s="13"/>
      <c r="Q499" s="13"/>
      <c r="R499" s="15">
        <f t="shared" si="38"/>
        <v>2.92</v>
      </c>
    </row>
    <row r="500" spans="1:18">
      <c r="A500" s="5">
        <v>229</v>
      </c>
      <c r="B500" s="5" t="s">
        <v>5969</v>
      </c>
      <c r="C500" s="5" t="s">
        <v>6348</v>
      </c>
      <c r="D500" s="5" t="s">
        <v>6549</v>
      </c>
      <c r="E500" s="5" t="s">
        <v>1844</v>
      </c>
      <c r="F500" s="5" t="s">
        <v>813</v>
      </c>
      <c r="G500" s="5" t="s">
        <v>1928</v>
      </c>
      <c r="H500" s="5">
        <v>2.4</v>
      </c>
      <c r="I500" s="13">
        <f t="shared" si="37"/>
        <v>2400</v>
      </c>
      <c r="J500" s="5"/>
      <c r="K500" s="13"/>
      <c r="L500" s="13"/>
      <c r="M500" s="13"/>
      <c r="N500" s="13"/>
      <c r="O500" s="13"/>
      <c r="P500" s="13"/>
      <c r="Q500" s="13"/>
      <c r="R500" s="15">
        <f t="shared" si="38"/>
        <v>34.8</v>
      </c>
    </row>
    <row r="501" spans="1:18">
      <c r="A501" s="5">
        <v>230</v>
      </c>
      <c r="B501" s="5" t="s">
        <v>5969</v>
      </c>
      <c r="C501" s="5" t="s">
        <v>6348</v>
      </c>
      <c r="D501" s="5" t="s">
        <v>6550</v>
      </c>
      <c r="E501" s="5" t="s">
        <v>6551</v>
      </c>
      <c r="F501" s="5" t="s">
        <v>1922</v>
      </c>
      <c r="G501" s="5" t="s">
        <v>813</v>
      </c>
      <c r="H501" s="5">
        <v>0.2</v>
      </c>
      <c r="I501" s="13">
        <f t="shared" si="37"/>
        <v>200</v>
      </c>
      <c r="J501" s="5"/>
      <c r="K501" s="13"/>
      <c r="L501" s="13"/>
      <c r="M501" s="13"/>
      <c r="N501" s="13"/>
      <c r="O501" s="13"/>
      <c r="P501" s="13"/>
      <c r="Q501" s="13"/>
      <c r="R501" s="15">
        <f t="shared" si="38"/>
        <v>2.9</v>
      </c>
    </row>
    <row r="502" spans="1:18">
      <c r="A502" s="5">
        <v>231</v>
      </c>
      <c r="B502" s="5" t="s">
        <v>5969</v>
      </c>
      <c r="C502" s="5" t="s">
        <v>6348</v>
      </c>
      <c r="D502" s="5" t="s">
        <v>6550</v>
      </c>
      <c r="E502" s="5" t="s">
        <v>6551</v>
      </c>
      <c r="F502" s="5" t="s">
        <v>813</v>
      </c>
      <c r="G502" s="5" t="s">
        <v>761</v>
      </c>
      <c r="H502" s="5">
        <v>0.1</v>
      </c>
      <c r="I502" s="13">
        <f t="shared" si="37"/>
        <v>100</v>
      </c>
      <c r="J502" s="5"/>
      <c r="K502" s="13"/>
      <c r="L502" s="13"/>
      <c r="M502" s="13"/>
      <c r="N502" s="13"/>
      <c r="O502" s="13">
        <v>2</v>
      </c>
      <c r="P502" s="13"/>
      <c r="Q502" s="13"/>
      <c r="R502" s="15">
        <f t="shared" si="38"/>
        <v>1.47</v>
      </c>
    </row>
    <row r="503" spans="1:18">
      <c r="A503" s="5">
        <v>232</v>
      </c>
      <c r="B503" s="5" t="s">
        <v>5969</v>
      </c>
      <c r="C503" s="5" t="s">
        <v>6348</v>
      </c>
      <c r="D503" s="5" t="s">
        <v>6550</v>
      </c>
      <c r="E503" s="5" t="s">
        <v>6551</v>
      </c>
      <c r="F503" s="5" t="s">
        <v>836</v>
      </c>
      <c r="G503" s="5" t="s">
        <v>1928</v>
      </c>
      <c r="H503" s="5">
        <v>2</v>
      </c>
      <c r="I503" s="13">
        <f t="shared" si="37"/>
        <v>2000</v>
      </c>
      <c r="J503" s="5"/>
      <c r="K503" s="13"/>
      <c r="L503" s="13"/>
      <c r="M503" s="13"/>
      <c r="N503" s="13"/>
      <c r="O503" s="13"/>
      <c r="P503" s="13"/>
      <c r="Q503" s="13"/>
      <c r="R503" s="15">
        <f t="shared" si="38"/>
        <v>29</v>
      </c>
    </row>
    <row r="504" spans="1:18">
      <c r="A504" s="5">
        <v>233</v>
      </c>
      <c r="B504" s="5" t="s">
        <v>5969</v>
      </c>
      <c r="C504" s="5" t="s">
        <v>6348</v>
      </c>
      <c r="D504" s="5" t="s">
        <v>6550</v>
      </c>
      <c r="E504" s="5" t="s">
        <v>6551</v>
      </c>
      <c r="F504" s="5" t="s">
        <v>1928</v>
      </c>
      <c r="G504" s="5" t="s">
        <v>829</v>
      </c>
      <c r="H504" s="5">
        <v>2.6</v>
      </c>
      <c r="I504" s="13">
        <f t="shared" si="37"/>
        <v>2600</v>
      </c>
      <c r="J504" s="5"/>
      <c r="K504" s="13"/>
      <c r="L504" s="13"/>
      <c r="M504" s="13"/>
      <c r="N504" s="13"/>
      <c r="O504" s="13"/>
      <c r="P504" s="13"/>
      <c r="Q504" s="13"/>
      <c r="R504" s="15">
        <f t="shared" si="38"/>
        <v>37.7</v>
      </c>
    </row>
    <row r="505" spans="1:18">
      <c r="A505" s="5">
        <v>234</v>
      </c>
      <c r="B505" s="5" t="s">
        <v>5969</v>
      </c>
      <c r="C505" s="5" t="s">
        <v>6348</v>
      </c>
      <c r="D505" s="5" t="s">
        <v>6552</v>
      </c>
      <c r="E505" s="5" t="s">
        <v>6553</v>
      </c>
      <c r="F505" s="5" t="s">
        <v>1922</v>
      </c>
      <c r="G505" s="5" t="s">
        <v>805</v>
      </c>
      <c r="H505" s="5">
        <v>0.5</v>
      </c>
      <c r="I505" s="13">
        <f t="shared" si="37"/>
        <v>500</v>
      </c>
      <c r="J505" s="5"/>
      <c r="K505" s="13"/>
      <c r="L505" s="13"/>
      <c r="M505" s="13"/>
      <c r="N505" s="13"/>
      <c r="O505" s="13"/>
      <c r="P505" s="13"/>
      <c r="Q505" s="13"/>
      <c r="R505" s="15">
        <f t="shared" si="38"/>
        <v>7.25</v>
      </c>
    </row>
    <row r="506" spans="1:18">
      <c r="A506" s="5">
        <v>235</v>
      </c>
      <c r="B506" s="5" t="s">
        <v>5969</v>
      </c>
      <c r="C506" s="5" t="s">
        <v>6348</v>
      </c>
      <c r="D506" s="5" t="s">
        <v>6552</v>
      </c>
      <c r="E506" s="5" t="s">
        <v>6553</v>
      </c>
      <c r="F506" s="5" t="s">
        <v>748</v>
      </c>
      <c r="G506" s="5" t="s">
        <v>826</v>
      </c>
      <c r="H506" s="5">
        <v>0.4</v>
      </c>
      <c r="I506" s="13">
        <f t="shared" si="37"/>
        <v>400</v>
      </c>
      <c r="J506" s="5"/>
      <c r="K506" s="13"/>
      <c r="L506" s="13"/>
      <c r="M506" s="13"/>
      <c r="N506" s="13"/>
      <c r="O506" s="13"/>
      <c r="P506" s="13"/>
      <c r="Q506" s="13"/>
      <c r="R506" s="15">
        <f t="shared" si="38"/>
        <v>5.8</v>
      </c>
    </row>
    <row r="507" spans="1:18">
      <c r="A507" s="5">
        <v>236</v>
      </c>
      <c r="B507" s="5" t="s">
        <v>5969</v>
      </c>
      <c r="C507" s="5" t="s">
        <v>6348</v>
      </c>
      <c r="D507" s="5" t="s">
        <v>6552</v>
      </c>
      <c r="E507" s="5" t="s">
        <v>6553</v>
      </c>
      <c r="F507" s="5" t="s">
        <v>1946</v>
      </c>
      <c r="G507" s="5" t="s">
        <v>1927</v>
      </c>
      <c r="H507" s="5">
        <v>0.4</v>
      </c>
      <c r="I507" s="13">
        <f t="shared" si="37"/>
        <v>400</v>
      </c>
      <c r="J507" s="5"/>
      <c r="K507" s="13"/>
      <c r="L507" s="13"/>
      <c r="M507" s="13"/>
      <c r="N507" s="13"/>
      <c r="O507" s="13">
        <v>2</v>
      </c>
      <c r="P507" s="13"/>
      <c r="Q507" s="13"/>
      <c r="R507" s="15">
        <f t="shared" si="38"/>
        <v>5.82</v>
      </c>
    </row>
    <row r="508" spans="1:18">
      <c r="A508" s="5">
        <v>237</v>
      </c>
      <c r="B508" s="5" t="s">
        <v>5969</v>
      </c>
      <c r="C508" s="5" t="s">
        <v>6348</v>
      </c>
      <c r="D508" s="5" t="s">
        <v>6554</v>
      </c>
      <c r="E508" s="5" t="s">
        <v>6555</v>
      </c>
      <c r="F508" s="5" t="s">
        <v>813</v>
      </c>
      <c r="G508" s="5" t="s">
        <v>836</v>
      </c>
      <c r="H508" s="5">
        <v>0.4</v>
      </c>
      <c r="I508" s="13">
        <f t="shared" si="37"/>
        <v>400</v>
      </c>
      <c r="J508" s="5"/>
      <c r="K508" s="13"/>
      <c r="L508" s="13"/>
      <c r="M508" s="13"/>
      <c r="N508" s="13"/>
      <c r="O508" s="13"/>
      <c r="P508" s="13"/>
      <c r="Q508" s="13"/>
      <c r="R508" s="15">
        <f t="shared" si="38"/>
        <v>5.8</v>
      </c>
    </row>
    <row r="509" spans="1:18">
      <c r="A509" s="5">
        <v>238</v>
      </c>
      <c r="B509" s="5" t="s">
        <v>5969</v>
      </c>
      <c r="C509" s="5" t="s">
        <v>6348</v>
      </c>
      <c r="D509" s="5" t="s">
        <v>6556</v>
      </c>
      <c r="E509" s="5" t="s">
        <v>6557</v>
      </c>
      <c r="F509" s="5" t="s">
        <v>1922</v>
      </c>
      <c r="G509" s="5" t="s">
        <v>1923</v>
      </c>
      <c r="H509" s="5">
        <f t="shared" ref="H509" si="39">I509/1000</f>
        <v>0.1</v>
      </c>
      <c r="I509" s="13">
        <v>100</v>
      </c>
      <c r="J509" s="5"/>
      <c r="K509" s="13"/>
      <c r="L509" s="13"/>
      <c r="M509" s="13"/>
      <c r="N509" s="13"/>
      <c r="O509" s="13"/>
      <c r="P509" s="13"/>
      <c r="Q509" s="13"/>
      <c r="R509" s="15">
        <f t="shared" si="38"/>
        <v>1.45</v>
      </c>
    </row>
    <row r="510" spans="1:18">
      <c r="A510" s="5">
        <v>239</v>
      </c>
      <c r="B510" s="5" t="s">
        <v>5969</v>
      </c>
      <c r="C510" s="5" t="s">
        <v>6348</v>
      </c>
      <c r="D510" s="5" t="s">
        <v>6556</v>
      </c>
      <c r="E510" s="5" t="s">
        <v>6557</v>
      </c>
      <c r="F510" s="5" t="s">
        <v>1922</v>
      </c>
      <c r="G510" s="5" t="s">
        <v>761</v>
      </c>
      <c r="H510" s="5">
        <v>0.3</v>
      </c>
      <c r="I510" s="13">
        <v>250</v>
      </c>
      <c r="J510" s="5"/>
      <c r="K510" s="13"/>
      <c r="L510" s="13"/>
      <c r="M510" s="13"/>
      <c r="N510" s="13"/>
      <c r="O510" s="13"/>
      <c r="P510" s="13"/>
      <c r="Q510" s="13"/>
      <c r="R510" s="15">
        <f t="shared" si="38"/>
        <v>3.625</v>
      </c>
    </row>
    <row r="511" spans="1:18">
      <c r="A511" s="5">
        <v>240</v>
      </c>
      <c r="B511" s="5" t="s">
        <v>5969</v>
      </c>
      <c r="C511" s="5" t="s">
        <v>6348</v>
      </c>
      <c r="D511" s="5" t="s">
        <v>6558</v>
      </c>
      <c r="E511" s="5" t="s">
        <v>1675</v>
      </c>
      <c r="F511" s="5" t="s">
        <v>1923</v>
      </c>
      <c r="G511" s="5" t="s">
        <v>748</v>
      </c>
      <c r="H511" s="5">
        <f t="shared" ref="H511:H513" si="40">I511/1000</f>
        <v>1.2</v>
      </c>
      <c r="I511" s="13">
        <v>1200</v>
      </c>
      <c r="J511" s="5"/>
      <c r="K511" s="13"/>
      <c r="L511" s="13"/>
      <c r="M511" s="13"/>
      <c r="N511" s="13"/>
      <c r="O511" s="13"/>
      <c r="P511" s="13"/>
      <c r="Q511" s="13"/>
      <c r="R511" s="15">
        <f t="shared" si="38"/>
        <v>17.4</v>
      </c>
    </row>
    <row r="512" spans="1:18">
      <c r="A512" s="5">
        <v>241</v>
      </c>
      <c r="B512" s="5" t="s">
        <v>5969</v>
      </c>
      <c r="C512" s="5" t="s">
        <v>6348</v>
      </c>
      <c r="D512" s="5" t="s">
        <v>6559</v>
      </c>
      <c r="E512" s="5" t="s">
        <v>6560</v>
      </c>
      <c r="F512" s="5" t="s">
        <v>800</v>
      </c>
      <c r="G512" s="5" t="s">
        <v>801</v>
      </c>
      <c r="H512" s="5">
        <f t="shared" si="40"/>
        <v>0.1</v>
      </c>
      <c r="I512" s="13">
        <v>100</v>
      </c>
      <c r="J512" s="5"/>
      <c r="K512" s="13"/>
      <c r="L512" s="13"/>
      <c r="M512" s="13"/>
      <c r="N512" s="13"/>
      <c r="O512" s="13"/>
      <c r="P512" s="13"/>
      <c r="Q512" s="13"/>
      <c r="R512" s="15">
        <f t="shared" si="38"/>
        <v>1.45</v>
      </c>
    </row>
    <row r="513" spans="1:18">
      <c r="A513" s="5">
        <v>244</v>
      </c>
      <c r="B513" s="5" t="s">
        <v>5969</v>
      </c>
      <c r="C513" s="5" t="s">
        <v>6348</v>
      </c>
      <c r="D513" s="5" t="s">
        <v>6561</v>
      </c>
      <c r="E513" s="5" t="s">
        <v>6562</v>
      </c>
      <c r="F513" s="5" t="s">
        <v>836</v>
      </c>
      <c r="G513" s="5" t="s">
        <v>806</v>
      </c>
      <c r="H513" s="5">
        <f t="shared" si="40"/>
        <v>0.1</v>
      </c>
      <c r="I513" s="13">
        <v>100</v>
      </c>
      <c r="J513" s="5"/>
      <c r="K513" s="13"/>
      <c r="L513" s="13"/>
      <c r="M513" s="13"/>
      <c r="N513" s="13"/>
      <c r="O513" s="13"/>
      <c r="P513" s="13"/>
      <c r="Q513" s="13"/>
      <c r="R513" s="15">
        <f t="shared" si="38"/>
        <v>1.45</v>
      </c>
    </row>
    <row r="514" spans="1:18">
      <c r="A514" s="5">
        <v>245</v>
      </c>
      <c r="B514" s="5" t="s">
        <v>5969</v>
      </c>
      <c r="C514" s="5" t="s">
        <v>6348</v>
      </c>
      <c r="D514" s="5" t="s">
        <v>6561</v>
      </c>
      <c r="E514" s="5" t="s">
        <v>6562</v>
      </c>
      <c r="F514" s="5" t="s">
        <v>1924</v>
      </c>
      <c r="G514" s="5" t="s">
        <v>1925</v>
      </c>
      <c r="H514" s="5">
        <v>0.2</v>
      </c>
      <c r="I514" s="13">
        <v>150</v>
      </c>
      <c r="J514" s="5"/>
      <c r="K514" s="13"/>
      <c r="L514" s="13"/>
      <c r="M514" s="13"/>
      <c r="N514" s="13"/>
      <c r="O514" s="13"/>
      <c r="P514" s="13"/>
      <c r="Q514" s="13"/>
      <c r="R514" s="15">
        <f t="shared" si="38"/>
        <v>2.175</v>
      </c>
    </row>
    <row r="515" spans="1:18">
      <c r="A515" s="5">
        <v>246</v>
      </c>
      <c r="B515" s="5" t="s">
        <v>5969</v>
      </c>
      <c r="C515" s="5" t="s">
        <v>6348</v>
      </c>
      <c r="D515" s="5" t="s">
        <v>6561</v>
      </c>
      <c r="E515" s="5" t="s">
        <v>6562</v>
      </c>
      <c r="F515" s="5" t="s">
        <v>826</v>
      </c>
      <c r="G515" s="5" t="s">
        <v>1926</v>
      </c>
      <c r="H515" s="5">
        <f t="shared" ref="H515:H516" si="41">I515/1000</f>
        <v>0.3</v>
      </c>
      <c r="I515" s="13">
        <v>300</v>
      </c>
      <c r="J515" s="5"/>
      <c r="K515" s="13"/>
      <c r="L515" s="13"/>
      <c r="M515" s="13"/>
      <c r="N515" s="13"/>
      <c r="O515" s="13"/>
      <c r="P515" s="13"/>
      <c r="Q515" s="13"/>
      <c r="R515" s="15">
        <f t="shared" si="38"/>
        <v>4.35</v>
      </c>
    </row>
    <row r="516" spans="1:18">
      <c r="A516" s="5">
        <v>247</v>
      </c>
      <c r="B516" s="5" t="s">
        <v>5969</v>
      </c>
      <c r="C516" s="5" t="s">
        <v>6348</v>
      </c>
      <c r="D516" s="5" t="s">
        <v>6561</v>
      </c>
      <c r="E516" s="5" t="s">
        <v>6562</v>
      </c>
      <c r="F516" s="5" t="s">
        <v>1927</v>
      </c>
      <c r="G516" s="5" t="s">
        <v>2001</v>
      </c>
      <c r="H516" s="5">
        <f t="shared" si="41"/>
        <v>0.6</v>
      </c>
      <c r="I516" s="13">
        <v>600</v>
      </c>
      <c r="J516" s="5"/>
      <c r="K516" s="13"/>
      <c r="L516" s="13"/>
      <c r="M516" s="13"/>
      <c r="N516" s="13"/>
      <c r="O516" s="13"/>
      <c r="P516" s="13"/>
      <c r="Q516" s="13"/>
      <c r="R516" s="15">
        <f t="shared" si="38"/>
        <v>8.7</v>
      </c>
    </row>
    <row r="517" spans="1:18">
      <c r="A517" s="5">
        <v>248</v>
      </c>
      <c r="B517" s="5" t="s">
        <v>5969</v>
      </c>
      <c r="C517" s="5" t="s">
        <v>6348</v>
      </c>
      <c r="D517" s="5" t="s">
        <v>6561</v>
      </c>
      <c r="E517" s="5" t="s">
        <v>6562</v>
      </c>
      <c r="F517" s="5" t="s">
        <v>2001</v>
      </c>
      <c r="G517" s="5" t="s">
        <v>2066</v>
      </c>
      <c r="H517" s="5">
        <v>1.5</v>
      </c>
      <c r="I517" s="13">
        <v>1521</v>
      </c>
      <c r="J517" s="5"/>
      <c r="K517" s="13"/>
      <c r="L517" s="13"/>
      <c r="M517" s="13"/>
      <c r="N517" s="13"/>
      <c r="O517" s="13"/>
      <c r="P517" s="13"/>
      <c r="Q517" s="13"/>
      <c r="R517" s="15">
        <f t="shared" si="38"/>
        <v>22.0545</v>
      </c>
    </row>
    <row r="518" spans="1:18">
      <c r="A518" s="5">
        <v>249</v>
      </c>
      <c r="B518" s="5" t="s">
        <v>5969</v>
      </c>
      <c r="C518" s="5" t="s">
        <v>6348</v>
      </c>
      <c r="D518" s="5" t="s">
        <v>6563</v>
      </c>
      <c r="E518" s="5" t="s">
        <v>6564</v>
      </c>
      <c r="F518" s="5" t="s">
        <v>813</v>
      </c>
      <c r="G518" s="5" t="s">
        <v>828</v>
      </c>
      <c r="H518" s="5">
        <f>I518/1000</f>
        <v>0.2</v>
      </c>
      <c r="I518" s="13">
        <v>200</v>
      </c>
      <c r="J518" s="5"/>
      <c r="K518" s="13"/>
      <c r="L518" s="13"/>
      <c r="M518" s="13"/>
      <c r="N518" s="13"/>
      <c r="O518" s="13"/>
      <c r="P518" s="13"/>
      <c r="Q518" s="13"/>
      <c r="R518" s="15">
        <f t="shared" ref="R518" si="42">J518*0.4461+K518*0.1485+L518*0.15*0.004+I518*0.0145+M518*0.145+N518*0.015+O518*0.01+P518*0.16+Q518*0.2</f>
        <v>2.9</v>
      </c>
    </row>
    <row r="519" spans="1:18">
      <c r="A519" s="5">
        <v>251</v>
      </c>
      <c r="B519" s="5" t="s">
        <v>5969</v>
      </c>
      <c r="C519" s="5" t="s">
        <v>6348</v>
      </c>
      <c r="D519" s="5" t="s">
        <v>6563</v>
      </c>
      <c r="E519" s="5" t="s">
        <v>6564</v>
      </c>
      <c r="F519" s="5" t="s">
        <v>766</v>
      </c>
      <c r="G519" s="5" t="s">
        <v>751</v>
      </c>
      <c r="H519" s="5">
        <v>0.8</v>
      </c>
      <c r="I519" s="13">
        <v>777</v>
      </c>
      <c r="J519" s="5"/>
      <c r="K519" s="13"/>
      <c r="L519" s="13"/>
      <c r="M519" s="13"/>
      <c r="N519" s="13"/>
      <c r="O519" s="13"/>
      <c r="P519" s="13"/>
      <c r="Q519" s="13"/>
      <c r="R519" s="15">
        <f t="shared" ref="R519:R550" si="43">J519*0.4461+K519*0.1485+L519*0.15*0.004+I519*0.0145+M519*0.145+N519*0.015+O519*0.01+P519*0.16+Q519*0.2</f>
        <v>11.2665</v>
      </c>
    </row>
    <row r="520" spans="1:18">
      <c r="A520" s="5">
        <v>252</v>
      </c>
      <c r="B520" s="5" t="s">
        <v>5969</v>
      </c>
      <c r="C520" s="5" t="s">
        <v>6348</v>
      </c>
      <c r="D520" s="5" t="s">
        <v>6565</v>
      </c>
      <c r="E520" s="5" t="s">
        <v>6566</v>
      </c>
      <c r="F520" s="5" t="s">
        <v>1922</v>
      </c>
      <c r="G520" s="5" t="s">
        <v>805</v>
      </c>
      <c r="H520" s="5">
        <f t="shared" ref="H520:H521" si="44">I520/1000</f>
        <v>0.5</v>
      </c>
      <c r="I520" s="13">
        <v>500</v>
      </c>
      <c r="J520" s="5"/>
      <c r="K520" s="13"/>
      <c r="L520" s="13"/>
      <c r="M520" s="13"/>
      <c r="N520" s="13"/>
      <c r="O520" s="13"/>
      <c r="P520" s="13"/>
      <c r="Q520" s="13"/>
      <c r="R520" s="15">
        <f t="shared" si="43"/>
        <v>7.25</v>
      </c>
    </row>
    <row r="521" spans="1:18">
      <c r="A521" s="5">
        <v>253</v>
      </c>
      <c r="B521" s="5" t="s">
        <v>5969</v>
      </c>
      <c r="C521" s="5" t="s">
        <v>6348</v>
      </c>
      <c r="D521" s="5" t="s">
        <v>6565</v>
      </c>
      <c r="E521" s="5" t="s">
        <v>6566</v>
      </c>
      <c r="F521" s="5" t="s">
        <v>836</v>
      </c>
      <c r="G521" s="5" t="s">
        <v>1926</v>
      </c>
      <c r="H521" s="5">
        <f t="shared" si="44"/>
        <v>1.5</v>
      </c>
      <c r="I521" s="13">
        <v>1500</v>
      </c>
      <c r="J521" s="5"/>
      <c r="K521" s="13"/>
      <c r="L521" s="13"/>
      <c r="M521" s="13"/>
      <c r="N521" s="13"/>
      <c r="O521" s="13"/>
      <c r="P521" s="13"/>
      <c r="Q521" s="13"/>
      <c r="R521" s="15">
        <f t="shared" si="43"/>
        <v>21.75</v>
      </c>
    </row>
    <row r="522" spans="1:18">
      <c r="A522" s="5">
        <v>254</v>
      </c>
      <c r="B522" s="5" t="s">
        <v>5969</v>
      </c>
      <c r="C522" s="5" t="s">
        <v>6348</v>
      </c>
      <c r="D522" s="5" t="s">
        <v>6567</v>
      </c>
      <c r="E522" s="5" t="s">
        <v>6568</v>
      </c>
      <c r="F522" s="5" t="s">
        <v>1927</v>
      </c>
      <c r="G522" s="5" t="s">
        <v>1928</v>
      </c>
      <c r="H522" s="5">
        <v>0.4</v>
      </c>
      <c r="I522" s="13">
        <v>348</v>
      </c>
      <c r="J522" s="5"/>
      <c r="K522" s="13"/>
      <c r="L522" s="13"/>
      <c r="M522" s="13"/>
      <c r="N522" s="13"/>
      <c r="O522" s="13"/>
      <c r="P522" s="13"/>
      <c r="Q522" s="13"/>
      <c r="R522" s="15">
        <f t="shared" si="43"/>
        <v>5.046</v>
      </c>
    </row>
    <row r="523" spans="1:18">
      <c r="A523" s="5">
        <v>255</v>
      </c>
      <c r="B523" s="5" t="s">
        <v>5969</v>
      </c>
      <c r="C523" s="5" t="s">
        <v>6348</v>
      </c>
      <c r="D523" s="5" t="s">
        <v>6567</v>
      </c>
      <c r="E523" s="5" t="s">
        <v>6568</v>
      </c>
      <c r="F523" s="5" t="s">
        <v>1923</v>
      </c>
      <c r="G523" s="5" t="s">
        <v>828</v>
      </c>
      <c r="H523" s="5">
        <f>I523/1000</f>
        <v>0.3</v>
      </c>
      <c r="I523" s="13">
        <v>300</v>
      </c>
      <c r="J523" s="5"/>
      <c r="K523" s="13"/>
      <c r="L523" s="13"/>
      <c r="M523" s="13"/>
      <c r="N523" s="13"/>
      <c r="O523" s="13"/>
      <c r="P523" s="13"/>
      <c r="Q523" s="13"/>
      <c r="R523" s="15">
        <f t="shared" si="43"/>
        <v>4.35</v>
      </c>
    </row>
    <row r="524" spans="1:18">
      <c r="A524" s="5">
        <v>256</v>
      </c>
      <c r="B524" s="5" t="s">
        <v>5969</v>
      </c>
      <c r="C524" s="5" t="s">
        <v>6348</v>
      </c>
      <c r="D524" s="5" t="s">
        <v>6567</v>
      </c>
      <c r="E524" s="5" t="s">
        <v>6568</v>
      </c>
      <c r="F524" s="5" t="s">
        <v>828</v>
      </c>
      <c r="G524" s="5" t="s">
        <v>826</v>
      </c>
      <c r="H524" s="5">
        <f>I524/1000</f>
        <v>1.3</v>
      </c>
      <c r="I524" s="13">
        <v>1300</v>
      </c>
      <c r="J524" s="5"/>
      <c r="K524" s="13"/>
      <c r="L524" s="13"/>
      <c r="M524" s="13"/>
      <c r="N524" s="13"/>
      <c r="O524" s="13">
        <v>2</v>
      </c>
      <c r="P524" s="13"/>
      <c r="Q524" s="13"/>
      <c r="R524" s="15">
        <f t="shared" si="43"/>
        <v>18.87</v>
      </c>
    </row>
    <row r="525" spans="1:18">
      <c r="A525" s="5">
        <v>257</v>
      </c>
      <c r="B525" s="5" t="s">
        <v>5969</v>
      </c>
      <c r="C525" s="5" t="s">
        <v>6348</v>
      </c>
      <c r="D525" s="5" t="s">
        <v>6567</v>
      </c>
      <c r="E525" s="5" t="s">
        <v>6568</v>
      </c>
      <c r="F525" s="5" t="s">
        <v>1946</v>
      </c>
      <c r="G525" s="5" t="s">
        <v>1959</v>
      </c>
      <c r="H525" s="5">
        <v>1.8</v>
      </c>
      <c r="I525" s="13">
        <f t="shared" ref="I525" si="45">H525*1000</f>
        <v>1800</v>
      </c>
      <c r="J525" s="5"/>
      <c r="K525" s="13"/>
      <c r="L525" s="13"/>
      <c r="M525" s="13"/>
      <c r="N525" s="13"/>
      <c r="O525" s="13"/>
      <c r="P525" s="13"/>
      <c r="Q525" s="13"/>
      <c r="R525" s="15">
        <f t="shared" si="43"/>
        <v>26.1</v>
      </c>
    </row>
    <row r="526" spans="1:18">
      <c r="A526" s="5">
        <v>258</v>
      </c>
      <c r="B526" s="5" t="s">
        <v>5969</v>
      </c>
      <c r="C526" s="5" t="s">
        <v>6348</v>
      </c>
      <c r="D526" s="5" t="s">
        <v>6569</v>
      </c>
      <c r="E526" s="5" t="s">
        <v>6570</v>
      </c>
      <c r="F526" s="5" t="s">
        <v>1922</v>
      </c>
      <c r="G526" s="5" t="s">
        <v>1923</v>
      </c>
      <c r="H526" s="5">
        <v>0.1</v>
      </c>
      <c r="I526" s="13">
        <f t="shared" ref="I526:I549" si="46">H526*1000</f>
        <v>100</v>
      </c>
      <c r="J526" s="5"/>
      <c r="K526" s="13"/>
      <c r="L526" s="13"/>
      <c r="M526" s="13"/>
      <c r="N526" s="13"/>
      <c r="O526" s="13">
        <v>2</v>
      </c>
      <c r="P526" s="13"/>
      <c r="Q526" s="13"/>
      <c r="R526" s="15">
        <f t="shared" si="43"/>
        <v>1.47</v>
      </c>
    </row>
    <row r="527" spans="1:18">
      <c r="A527" s="5">
        <v>259</v>
      </c>
      <c r="B527" s="5" t="s">
        <v>5969</v>
      </c>
      <c r="C527" s="5" t="s">
        <v>6348</v>
      </c>
      <c r="D527" s="5" t="s">
        <v>6569</v>
      </c>
      <c r="E527" s="5" t="s">
        <v>6570</v>
      </c>
      <c r="F527" s="5" t="s">
        <v>805</v>
      </c>
      <c r="G527" s="5" t="s">
        <v>836</v>
      </c>
      <c r="H527" s="5">
        <v>0.1</v>
      </c>
      <c r="I527" s="13">
        <f t="shared" si="46"/>
        <v>100</v>
      </c>
      <c r="J527" s="5"/>
      <c r="K527" s="13"/>
      <c r="L527" s="13"/>
      <c r="M527" s="13"/>
      <c r="N527" s="13"/>
      <c r="O527" s="13">
        <v>2</v>
      </c>
      <c r="P527" s="13"/>
      <c r="Q527" s="13"/>
      <c r="R527" s="15">
        <f t="shared" si="43"/>
        <v>1.47</v>
      </c>
    </row>
    <row r="528" spans="1:18">
      <c r="A528" s="5">
        <v>260</v>
      </c>
      <c r="B528" s="5" t="s">
        <v>5969</v>
      </c>
      <c r="C528" s="5" t="s">
        <v>6348</v>
      </c>
      <c r="D528" s="5" t="s">
        <v>6569</v>
      </c>
      <c r="E528" s="5" t="s">
        <v>6570</v>
      </c>
      <c r="F528" s="5" t="s">
        <v>806</v>
      </c>
      <c r="G528" s="5" t="s">
        <v>801</v>
      </c>
      <c r="H528" s="5">
        <v>0.3</v>
      </c>
      <c r="I528" s="13">
        <f t="shared" si="46"/>
        <v>300</v>
      </c>
      <c r="J528" s="5"/>
      <c r="K528" s="13"/>
      <c r="L528" s="13"/>
      <c r="M528" s="13"/>
      <c r="N528" s="13"/>
      <c r="O528" s="13">
        <v>2</v>
      </c>
      <c r="P528" s="13"/>
      <c r="Q528" s="13"/>
      <c r="R528" s="15">
        <f t="shared" si="43"/>
        <v>4.37</v>
      </c>
    </row>
    <row r="529" spans="1:18">
      <c r="A529" s="5">
        <v>261</v>
      </c>
      <c r="B529" s="5" t="s">
        <v>5969</v>
      </c>
      <c r="C529" s="5" t="s">
        <v>6348</v>
      </c>
      <c r="D529" s="5" t="s">
        <v>6569</v>
      </c>
      <c r="E529" s="5" t="s">
        <v>6570</v>
      </c>
      <c r="F529" s="5" t="s">
        <v>1925</v>
      </c>
      <c r="G529" s="5" t="s">
        <v>751</v>
      </c>
      <c r="H529" s="5">
        <v>0.2</v>
      </c>
      <c r="I529" s="13">
        <f t="shared" si="46"/>
        <v>200</v>
      </c>
      <c r="J529" s="5"/>
      <c r="K529" s="13"/>
      <c r="L529" s="13"/>
      <c r="M529" s="13"/>
      <c r="N529" s="13"/>
      <c r="O529" s="13">
        <v>2</v>
      </c>
      <c r="P529" s="13"/>
      <c r="Q529" s="13"/>
      <c r="R529" s="15">
        <f t="shared" si="43"/>
        <v>2.92</v>
      </c>
    </row>
    <row r="530" spans="1:18">
      <c r="A530" s="5">
        <v>262</v>
      </c>
      <c r="B530" s="5" t="s">
        <v>5969</v>
      </c>
      <c r="C530" s="5" t="s">
        <v>6348</v>
      </c>
      <c r="D530" s="5" t="s">
        <v>6571</v>
      </c>
      <c r="E530" s="5" t="s">
        <v>6572</v>
      </c>
      <c r="F530" s="5" t="s">
        <v>805</v>
      </c>
      <c r="G530" s="5" t="s">
        <v>836</v>
      </c>
      <c r="H530" s="5">
        <v>0.1</v>
      </c>
      <c r="I530" s="13">
        <f t="shared" si="46"/>
        <v>100</v>
      </c>
      <c r="J530" s="5"/>
      <c r="K530" s="13"/>
      <c r="L530" s="13"/>
      <c r="M530" s="13"/>
      <c r="N530" s="13"/>
      <c r="O530" s="13">
        <v>2</v>
      </c>
      <c r="P530" s="13"/>
      <c r="Q530" s="13"/>
      <c r="R530" s="15">
        <f t="shared" si="43"/>
        <v>1.47</v>
      </c>
    </row>
    <row r="531" spans="1:18">
      <c r="A531" s="5">
        <v>263</v>
      </c>
      <c r="B531" s="5" t="s">
        <v>5969</v>
      </c>
      <c r="C531" s="5" t="s">
        <v>6348</v>
      </c>
      <c r="D531" s="5" t="s">
        <v>6571</v>
      </c>
      <c r="E531" s="5" t="s">
        <v>6572</v>
      </c>
      <c r="F531" s="5" t="s">
        <v>836</v>
      </c>
      <c r="G531" s="5" t="s">
        <v>803</v>
      </c>
      <c r="H531" s="5">
        <v>0.5</v>
      </c>
      <c r="I531" s="13">
        <f t="shared" si="46"/>
        <v>500</v>
      </c>
      <c r="J531" s="5"/>
      <c r="K531" s="13"/>
      <c r="L531" s="13"/>
      <c r="M531" s="13"/>
      <c r="N531" s="13"/>
      <c r="O531" s="13"/>
      <c r="P531" s="13"/>
      <c r="Q531" s="13"/>
      <c r="R531" s="15">
        <f t="shared" si="43"/>
        <v>7.25</v>
      </c>
    </row>
    <row r="532" spans="1:18">
      <c r="A532" s="5">
        <v>264</v>
      </c>
      <c r="B532" s="5" t="s">
        <v>5969</v>
      </c>
      <c r="C532" s="5" t="s">
        <v>6348</v>
      </c>
      <c r="D532" s="5" t="s">
        <v>6571</v>
      </c>
      <c r="E532" s="5" t="s">
        <v>6572</v>
      </c>
      <c r="F532" s="5" t="s">
        <v>803</v>
      </c>
      <c r="G532" s="5" t="s">
        <v>1937</v>
      </c>
      <c r="H532" s="5">
        <v>1.3</v>
      </c>
      <c r="I532" s="13">
        <f t="shared" si="46"/>
        <v>1300</v>
      </c>
      <c r="J532" s="5"/>
      <c r="K532" s="13"/>
      <c r="L532" s="13"/>
      <c r="M532" s="13"/>
      <c r="N532" s="13"/>
      <c r="O532" s="13"/>
      <c r="P532" s="13"/>
      <c r="Q532" s="13"/>
      <c r="R532" s="15">
        <f t="shared" si="43"/>
        <v>18.85</v>
      </c>
    </row>
    <row r="533" spans="1:18">
      <c r="A533" s="5">
        <v>265</v>
      </c>
      <c r="B533" s="5" t="s">
        <v>5969</v>
      </c>
      <c r="C533" s="5" t="s">
        <v>6348</v>
      </c>
      <c r="D533" s="5" t="s">
        <v>6573</v>
      </c>
      <c r="E533" s="5" t="s">
        <v>6574</v>
      </c>
      <c r="F533" s="5" t="s">
        <v>1922</v>
      </c>
      <c r="G533" s="5" t="s">
        <v>805</v>
      </c>
      <c r="H533" s="5">
        <v>0.5</v>
      </c>
      <c r="I533" s="13">
        <f t="shared" si="46"/>
        <v>500</v>
      </c>
      <c r="J533" s="5"/>
      <c r="K533" s="13"/>
      <c r="L533" s="13"/>
      <c r="M533" s="13"/>
      <c r="N533" s="13"/>
      <c r="O533" s="13"/>
      <c r="P533" s="13"/>
      <c r="Q533" s="13"/>
      <c r="R533" s="15">
        <f t="shared" si="43"/>
        <v>7.25</v>
      </c>
    </row>
    <row r="534" spans="1:18">
      <c r="A534" s="5">
        <v>266</v>
      </c>
      <c r="B534" s="5" t="s">
        <v>5969</v>
      </c>
      <c r="C534" s="5" t="s">
        <v>6348</v>
      </c>
      <c r="D534" s="5" t="s">
        <v>6573</v>
      </c>
      <c r="E534" s="5" t="s">
        <v>6574</v>
      </c>
      <c r="F534" s="5" t="s">
        <v>836</v>
      </c>
      <c r="G534" s="5" t="s">
        <v>1959</v>
      </c>
      <c r="H534" s="5">
        <v>3</v>
      </c>
      <c r="I534" s="13">
        <f t="shared" si="46"/>
        <v>3000</v>
      </c>
      <c r="J534" s="5"/>
      <c r="K534" s="13"/>
      <c r="L534" s="13"/>
      <c r="M534" s="13"/>
      <c r="N534" s="13"/>
      <c r="O534" s="13">
        <v>6</v>
      </c>
      <c r="P534" s="13"/>
      <c r="Q534" s="13"/>
      <c r="R534" s="15">
        <f t="shared" si="43"/>
        <v>43.56</v>
      </c>
    </row>
    <row r="535" spans="1:18">
      <c r="A535" s="5">
        <v>266</v>
      </c>
      <c r="B535" s="5" t="s">
        <v>5969</v>
      </c>
      <c r="C535" s="5" t="s">
        <v>6348</v>
      </c>
      <c r="D535" s="5" t="s">
        <v>6573</v>
      </c>
      <c r="E535" s="5" t="s">
        <v>6574</v>
      </c>
      <c r="F535" s="5" t="s">
        <v>1959</v>
      </c>
      <c r="G535" s="5" t="s">
        <v>2077</v>
      </c>
      <c r="H535" s="5">
        <v>1.5</v>
      </c>
      <c r="I535" s="13">
        <f t="shared" si="46"/>
        <v>1500</v>
      </c>
      <c r="J535" s="5"/>
      <c r="K535" s="13"/>
      <c r="L535" s="13"/>
      <c r="M535" s="13"/>
      <c r="N535" s="13"/>
      <c r="O535" s="13">
        <v>4</v>
      </c>
      <c r="P535" s="13"/>
      <c r="Q535" s="13"/>
      <c r="R535" s="15">
        <f t="shared" si="43"/>
        <v>21.79</v>
      </c>
    </row>
    <row r="536" spans="1:18">
      <c r="A536" s="5">
        <v>267</v>
      </c>
      <c r="B536" s="5" t="s">
        <v>5969</v>
      </c>
      <c r="C536" s="5" t="s">
        <v>6348</v>
      </c>
      <c r="D536" s="5" t="s">
        <v>6575</v>
      </c>
      <c r="E536" s="5" t="s">
        <v>6576</v>
      </c>
      <c r="F536" s="5" t="s">
        <v>1922</v>
      </c>
      <c r="G536" s="5" t="s">
        <v>1927</v>
      </c>
      <c r="H536" s="5">
        <v>2.2</v>
      </c>
      <c r="I536" s="13">
        <f t="shared" si="46"/>
        <v>2200</v>
      </c>
      <c r="J536" s="5"/>
      <c r="K536" s="13"/>
      <c r="L536" s="13"/>
      <c r="M536" s="13"/>
      <c r="N536" s="13"/>
      <c r="O536" s="13">
        <v>2</v>
      </c>
      <c r="P536" s="13"/>
      <c r="Q536" s="13"/>
      <c r="R536" s="15">
        <f t="shared" si="43"/>
        <v>31.92</v>
      </c>
    </row>
    <row r="537" spans="1:18">
      <c r="A537" s="5">
        <v>268</v>
      </c>
      <c r="B537" s="5" t="s">
        <v>5969</v>
      </c>
      <c r="C537" s="5" t="s">
        <v>6348</v>
      </c>
      <c r="D537" s="5" t="s">
        <v>6577</v>
      </c>
      <c r="E537" s="5" t="s">
        <v>6578</v>
      </c>
      <c r="F537" s="5" t="s">
        <v>761</v>
      </c>
      <c r="G537" s="5" t="s">
        <v>836</v>
      </c>
      <c r="H537" s="5">
        <v>0.3</v>
      </c>
      <c r="I537" s="13">
        <f t="shared" si="46"/>
        <v>300</v>
      </c>
      <c r="J537" s="5"/>
      <c r="K537" s="13"/>
      <c r="L537" s="13"/>
      <c r="M537" s="13"/>
      <c r="N537" s="13"/>
      <c r="O537" s="13"/>
      <c r="P537" s="13"/>
      <c r="Q537" s="13"/>
      <c r="R537" s="15">
        <f t="shared" si="43"/>
        <v>4.35</v>
      </c>
    </row>
    <row r="538" spans="1:18">
      <c r="A538" s="5">
        <v>269</v>
      </c>
      <c r="B538" s="5" t="s">
        <v>5969</v>
      </c>
      <c r="C538" s="5" t="s">
        <v>6348</v>
      </c>
      <c r="D538" s="5" t="s">
        <v>6577</v>
      </c>
      <c r="E538" s="5" t="s">
        <v>6578</v>
      </c>
      <c r="F538" s="5" t="s">
        <v>806</v>
      </c>
      <c r="G538" s="5" t="s">
        <v>748</v>
      </c>
      <c r="H538" s="5">
        <v>0.6</v>
      </c>
      <c r="I538" s="13">
        <f t="shared" si="46"/>
        <v>600</v>
      </c>
      <c r="J538" s="5"/>
      <c r="K538" s="13"/>
      <c r="L538" s="13"/>
      <c r="M538" s="13"/>
      <c r="N538" s="13"/>
      <c r="O538" s="13"/>
      <c r="P538" s="13"/>
      <c r="Q538" s="13"/>
      <c r="R538" s="15">
        <f t="shared" si="43"/>
        <v>8.7</v>
      </c>
    </row>
    <row r="539" spans="1:18">
      <c r="A539" s="5">
        <v>270</v>
      </c>
      <c r="B539" s="5" t="s">
        <v>5969</v>
      </c>
      <c r="C539" s="5" t="s">
        <v>6348</v>
      </c>
      <c r="D539" s="5" t="s">
        <v>6577</v>
      </c>
      <c r="E539" s="5" t="s">
        <v>6578</v>
      </c>
      <c r="F539" s="5" t="s">
        <v>748</v>
      </c>
      <c r="G539" s="5" t="s">
        <v>1925</v>
      </c>
      <c r="H539" s="5">
        <v>0.1</v>
      </c>
      <c r="I539" s="13">
        <f t="shared" si="46"/>
        <v>100</v>
      </c>
      <c r="J539" s="5"/>
      <c r="K539" s="13"/>
      <c r="L539" s="13"/>
      <c r="M539" s="13"/>
      <c r="N539" s="13"/>
      <c r="O539" s="13">
        <v>2</v>
      </c>
      <c r="P539" s="13"/>
      <c r="Q539" s="13"/>
      <c r="R539" s="15">
        <f t="shared" si="43"/>
        <v>1.47</v>
      </c>
    </row>
    <row r="540" spans="1:18">
      <c r="A540" s="5">
        <v>271</v>
      </c>
      <c r="B540" s="5" t="s">
        <v>5969</v>
      </c>
      <c r="C540" s="5" t="s">
        <v>6348</v>
      </c>
      <c r="D540" s="5" t="s">
        <v>6577</v>
      </c>
      <c r="E540" s="5" t="s">
        <v>6578</v>
      </c>
      <c r="F540" s="5" t="s">
        <v>749</v>
      </c>
      <c r="G540" s="5" t="s">
        <v>751</v>
      </c>
      <c r="H540" s="5">
        <v>0.1</v>
      </c>
      <c r="I540" s="13">
        <f t="shared" si="46"/>
        <v>100</v>
      </c>
      <c r="J540" s="5"/>
      <c r="K540" s="13"/>
      <c r="L540" s="13"/>
      <c r="M540" s="13"/>
      <c r="N540" s="13"/>
      <c r="O540" s="13"/>
      <c r="P540" s="13"/>
      <c r="Q540" s="13"/>
      <c r="R540" s="15">
        <f t="shared" si="43"/>
        <v>1.45</v>
      </c>
    </row>
    <row r="541" spans="1:18">
      <c r="A541" s="5">
        <v>272</v>
      </c>
      <c r="B541" s="5" t="s">
        <v>5969</v>
      </c>
      <c r="C541" s="5" t="s">
        <v>6348</v>
      </c>
      <c r="D541" s="5" t="s">
        <v>6579</v>
      </c>
      <c r="E541" s="5" t="s">
        <v>6580</v>
      </c>
      <c r="F541" s="5" t="s">
        <v>836</v>
      </c>
      <c r="G541" s="5" t="s">
        <v>748</v>
      </c>
      <c r="H541" s="5">
        <v>0.7</v>
      </c>
      <c r="I541" s="13">
        <f t="shared" si="46"/>
        <v>700</v>
      </c>
      <c r="J541" s="5"/>
      <c r="K541" s="13"/>
      <c r="L541" s="13"/>
      <c r="M541" s="13"/>
      <c r="N541" s="13"/>
      <c r="O541" s="13"/>
      <c r="P541" s="13"/>
      <c r="Q541" s="13"/>
      <c r="R541" s="15">
        <f t="shared" si="43"/>
        <v>10.15</v>
      </c>
    </row>
    <row r="542" spans="1:18">
      <c r="A542" s="5">
        <v>273</v>
      </c>
      <c r="B542" s="5" t="s">
        <v>5969</v>
      </c>
      <c r="C542" s="5" t="s">
        <v>6348</v>
      </c>
      <c r="D542" s="5" t="s">
        <v>6579</v>
      </c>
      <c r="E542" s="5" t="s">
        <v>6580</v>
      </c>
      <c r="F542" s="5" t="s">
        <v>749</v>
      </c>
      <c r="G542" s="5" t="s">
        <v>751</v>
      </c>
      <c r="H542" s="5">
        <v>0.1</v>
      </c>
      <c r="I542" s="13">
        <f t="shared" si="46"/>
        <v>100</v>
      </c>
      <c r="J542" s="5"/>
      <c r="K542" s="13"/>
      <c r="L542" s="13"/>
      <c r="M542" s="13"/>
      <c r="N542" s="13"/>
      <c r="O542" s="13">
        <v>2</v>
      </c>
      <c r="P542" s="13"/>
      <c r="Q542" s="13"/>
      <c r="R542" s="15">
        <f t="shared" si="43"/>
        <v>1.47</v>
      </c>
    </row>
    <row r="543" spans="1:18">
      <c r="A543" s="5">
        <v>274</v>
      </c>
      <c r="B543" s="5" t="s">
        <v>5969</v>
      </c>
      <c r="C543" s="5" t="s">
        <v>6348</v>
      </c>
      <c r="D543" s="5" t="s">
        <v>6581</v>
      </c>
      <c r="E543" s="5" t="s">
        <v>6582</v>
      </c>
      <c r="F543" s="5" t="s">
        <v>1922</v>
      </c>
      <c r="G543" s="5" t="s">
        <v>813</v>
      </c>
      <c r="H543" s="5">
        <v>0.2</v>
      </c>
      <c r="I543" s="13">
        <f t="shared" si="46"/>
        <v>200</v>
      </c>
      <c r="J543" s="5"/>
      <c r="K543" s="13"/>
      <c r="L543" s="13"/>
      <c r="M543" s="13"/>
      <c r="N543" s="13"/>
      <c r="O543" s="13"/>
      <c r="P543" s="13"/>
      <c r="Q543" s="13"/>
      <c r="R543" s="15">
        <f t="shared" si="43"/>
        <v>2.9</v>
      </c>
    </row>
    <row r="544" spans="1:18">
      <c r="A544" s="5">
        <v>275</v>
      </c>
      <c r="B544" s="5" t="s">
        <v>5969</v>
      </c>
      <c r="C544" s="5" t="s">
        <v>6348</v>
      </c>
      <c r="D544" s="5" t="s">
        <v>6581</v>
      </c>
      <c r="E544" s="5" t="s">
        <v>6582</v>
      </c>
      <c r="F544" s="5" t="s">
        <v>813</v>
      </c>
      <c r="G544" s="5" t="s">
        <v>752</v>
      </c>
      <c r="H544" s="5">
        <v>1.8</v>
      </c>
      <c r="I544" s="13">
        <f t="shared" si="46"/>
        <v>1800</v>
      </c>
      <c r="J544" s="5"/>
      <c r="K544" s="13"/>
      <c r="L544" s="13"/>
      <c r="M544" s="13"/>
      <c r="N544" s="13"/>
      <c r="O544" s="13">
        <v>2</v>
      </c>
      <c r="P544" s="13"/>
      <c r="Q544" s="13"/>
      <c r="R544" s="15">
        <f t="shared" si="43"/>
        <v>26.12</v>
      </c>
    </row>
    <row r="545" spans="1:18">
      <c r="A545" s="5">
        <v>276</v>
      </c>
      <c r="B545" s="5" t="s">
        <v>5969</v>
      </c>
      <c r="C545" s="5" t="s">
        <v>6348</v>
      </c>
      <c r="D545" s="5" t="s">
        <v>6583</v>
      </c>
      <c r="E545" s="5" t="s">
        <v>6584</v>
      </c>
      <c r="F545" s="5" t="s">
        <v>828</v>
      </c>
      <c r="G545" s="5" t="s">
        <v>805</v>
      </c>
      <c r="H545" s="5">
        <v>0.1</v>
      </c>
      <c r="I545" s="13">
        <f t="shared" si="46"/>
        <v>100</v>
      </c>
      <c r="J545" s="5"/>
      <c r="K545" s="13"/>
      <c r="L545" s="13"/>
      <c r="M545" s="13"/>
      <c r="N545" s="13"/>
      <c r="O545" s="13">
        <v>2</v>
      </c>
      <c r="P545" s="13"/>
      <c r="Q545" s="13"/>
      <c r="R545" s="15">
        <f t="shared" si="43"/>
        <v>1.47</v>
      </c>
    </row>
    <row r="546" spans="1:18">
      <c r="A546" s="5">
        <v>277</v>
      </c>
      <c r="B546" s="5" t="s">
        <v>5969</v>
      </c>
      <c r="C546" s="5" t="s">
        <v>6348</v>
      </c>
      <c r="D546" s="5" t="s">
        <v>6583</v>
      </c>
      <c r="E546" s="5" t="s">
        <v>6584</v>
      </c>
      <c r="F546" s="5" t="s">
        <v>806</v>
      </c>
      <c r="G546" s="5" t="s">
        <v>811</v>
      </c>
      <c r="H546" s="5">
        <v>1.2</v>
      </c>
      <c r="I546" s="13">
        <f t="shared" si="46"/>
        <v>1200</v>
      </c>
      <c r="J546" s="5"/>
      <c r="K546" s="13"/>
      <c r="L546" s="13"/>
      <c r="M546" s="13"/>
      <c r="N546" s="13"/>
      <c r="O546" s="13">
        <v>2</v>
      </c>
      <c r="P546" s="13"/>
      <c r="Q546" s="13"/>
      <c r="R546" s="15">
        <f t="shared" si="43"/>
        <v>17.42</v>
      </c>
    </row>
    <row r="547" spans="1:18">
      <c r="A547" s="5">
        <v>278</v>
      </c>
      <c r="B547" s="5" t="s">
        <v>5969</v>
      </c>
      <c r="C547" s="5" t="s">
        <v>6348</v>
      </c>
      <c r="D547" s="5" t="s">
        <v>6585</v>
      </c>
      <c r="E547" s="5" t="s">
        <v>6586</v>
      </c>
      <c r="F547" s="5" t="s">
        <v>813</v>
      </c>
      <c r="G547" s="5" t="s">
        <v>761</v>
      </c>
      <c r="H547" s="5">
        <v>0.1</v>
      </c>
      <c r="I547" s="13">
        <f t="shared" si="46"/>
        <v>100</v>
      </c>
      <c r="J547" s="5"/>
      <c r="K547" s="13"/>
      <c r="L547" s="13"/>
      <c r="M547" s="13"/>
      <c r="N547" s="13"/>
      <c r="O547" s="13">
        <v>2</v>
      </c>
      <c r="P547" s="13"/>
      <c r="Q547" s="13"/>
      <c r="R547" s="15">
        <f t="shared" si="43"/>
        <v>1.47</v>
      </c>
    </row>
    <row r="548" spans="1:18">
      <c r="A548" s="5">
        <v>279</v>
      </c>
      <c r="B548" s="5" t="s">
        <v>5969</v>
      </c>
      <c r="C548" s="5" t="s">
        <v>6348</v>
      </c>
      <c r="D548" s="5" t="s">
        <v>6585</v>
      </c>
      <c r="E548" s="5" t="s">
        <v>6586</v>
      </c>
      <c r="F548" s="5" t="s">
        <v>761</v>
      </c>
      <c r="G548" s="5" t="s">
        <v>828</v>
      </c>
      <c r="H548" s="5">
        <v>0.1</v>
      </c>
      <c r="I548" s="13">
        <f t="shared" si="46"/>
        <v>100</v>
      </c>
      <c r="J548" s="5"/>
      <c r="K548" s="13"/>
      <c r="L548" s="13"/>
      <c r="M548" s="13"/>
      <c r="N548" s="13"/>
      <c r="O548" s="13"/>
      <c r="P548" s="13"/>
      <c r="Q548" s="13"/>
      <c r="R548" s="15">
        <f t="shared" si="43"/>
        <v>1.45</v>
      </c>
    </row>
    <row r="549" spans="1:18">
      <c r="A549" s="5">
        <v>280</v>
      </c>
      <c r="B549" s="5" t="s">
        <v>5969</v>
      </c>
      <c r="C549" s="5" t="s">
        <v>6348</v>
      </c>
      <c r="D549" s="5" t="s">
        <v>6585</v>
      </c>
      <c r="E549" s="5" t="s">
        <v>6586</v>
      </c>
      <c r="F549" s="5" t="s">
        <v>828</v>
      </c>
      <c r="G549" s="5" t="s">
        <v>2007</v>
      </c>
      <c r="H549" s="5">
        <v>2.1</v>
      </c>
      <c r="I549" s="13">
        <f t="shared" si="46"/>
        <v>2100</v>
      </c>
      <c r="J549" s="5"/>
      <c r="K549" s="13"/>
      <c r="L549" s="13"/>
      <c r="M549" s="13"/>
      <c r="N549" s="13"/>
      <c r="O549" s="13">
        <v>2</v>
      </c>
      <c r="P549" s="13"/>
      <c r="Q549" s="13"/>
      <c r="R549" s="15">
        <f t="shared" si="43"/>
        <v>30.47</v>
      </c>
    </row>
    <row r="550" spans="1:18">
      <c r="A550" s="5">
        <v>281</v>
      </c>
      <c r="B550" s="5" t="s">
        <v>5969</v>
      </c>
      <c r="C550" s="5" t="s">
        <v>6348</v>
      </c>
      <c r="D550" s="5" t="s">
        <v>6585</v>
      </c>
      <c r="E550" s="5" t="s">
        <v>6586</v>
      </c>
      <c r="F550" s="5" t="s">
        <v>1939</v>
      </c>
      <c r="G550" s="5" t="s">
        <v>5814</v>
      </c>
      <c r="H550" s="5">
        <v>2.7</v>
      </c>
      <c r="I550" s="13">
        <v>2700</v>
      </c>
      <c r="J550" s="5"/>
      <c r="K550" s="13"/>
      <c r="L550" s="13"/>
      <c r="M550" s="13"/>
      <c r="N550" s="13"/>
      <c r="O550" s="13"/>
      <c r="P550" s="13"/>
      <c r="Q550" s="13"/>
      <c r="R550" s="15">
        <f t="shared" si="43"/>
        <v>39.15</v>
      </c>
    </row>
    <row r="551" spans="1:18">
      <c r="A551" s="5">
        <v>282</v>
      </c>
      <c r="B551" s="5" t="s">
        <v>5969</v>
      </c>
      <c r="C551" s="5" t="s">
        <v>6348</v>
      </c>
      <c r="D551" s="5" t="s">
        <v>6587</v>
      </c>
      <c r="E551" s="5" t="s">
        <v>6588</v>
      </c>
      <c r="F551" s="5" t="s">
        <v>1922</v>
      </c>
      <c r="G551" s="5" t="s">
        <v>1923</v>
      </c>
      <c r="H551" s="5">
        <v>0.1</v>
      </c>
      <c r="I551" s="13">
        <f t="shared" ref="I551" si="47">H551*1000</f>
        <v>100</v>
      </c>
      <c r="J551" s="5"/>
      <c r="K551" s="13"/>
      <c r="L551" s="13"/>
      <c r="M551" s="13"/>
      <c r="N551" s="13"/>
      <c r="O551" s="13"/>
      <c r="P551" s="13"/>
      <c r="Q551" s="13"/>
      <c r="R551" s="15">
        <f t="shared" ref="R551:R582" si="48">J551*0.4461+K551*0.1485+L551*0.15*0.004+I551*0.0145+M551*0.145+N551*0.015+O551*0.01+P551*0.16+Q551*0.2</f>
        <v>1.45</v>
      </c>
    </row>
    <row r="552" spans="1:18">
      <c r="A552" s="5">
        <v>283</v>
      </c>
      <c r="B552" s="5" t="s">
        <v>5969</v>
      </c>
      <c r="C552" s="5" t="s">
        <v>6348</v>
      </c>
      <c r="D552" s="5" t="s">
        <v>6587</v>
      </c>
      <c r="E552" s="5" t="s">
        <v>6588</v>
      </c>
      <c r="F552" s="5" t="s">
        <v>761</v>
      </c>
      <c r="G552" s="5" t="s">
        <v>800</v>
      </c>
      <c r="H552" s="5">
        <v>0.6</v>
      </c>
      <c r="I552" s="13">
        <f t="shared" ref="I552:I580" si="49">H552*1000</f>
        <v>600</v>
      </c>
      <c r="J552" s="5"/>
      <c r="K552" s="13"/>
      <c r="L552" s="13"/>
      <c r="M552" s="13"/>
      <c r="N552" s="13"/>
      <c r="O552" s="13">
        <v>2</v>
      </c>
      <c r="P552" s="13"/>
      <c r="Q552" s="13"/>
      <c r="R552" s="15">
        <f t="shared" si="48"/>
        <v>8.72</v>
      </c>
    </row>
    <row r="553" spans="1:18">
      <c r="A553" s="5">
        <v>284</v>
      </c>
      <c r="B553" s="5" t="s">
        <v>5969</v>
      </c>
      <c r="C553" s="5" t="s">
        <v>6348</v>
      </c>
      <c r="D553" s="5" t="s">
        <v>6589</v>
      </c>
      <c r="E553" s="5" t="s">
        <v>337</v>
      </c>
      <c r="F553" s="5" t="s">
        <v>1922</v>
      </c>
      <c r="G553" s="5" t="s">
        <v>813</v>
      </c>
      <c r="H553" s="5">
        <v>0.2</v>
      </c>
      <c r="I553" s="13">
        <f t="shared" si="49"/>
        <v>200</v>
      </c>
      <c r="J553" s="5"/>
      <c r="K553" s="13"/>
      <c r="L553" s="13"/>
      <c r="M553" s="13"/>
      <c r="N553" s="13"/>
      <c r="O553" s="13"/>
      <c r="P553" s="13"/>
      <c r="Q553" s="13"/>
      <c r="R553" s="15">
        <f t="shared" si="48"/>
        <v>2.9</v>
      </c>
    </row>
    <row r="554" spans="1:18">
      <c r="A554" s="5">
        <v>285</v>
      </c>
      <c r="B554" s="5" t="s">
        <v>5969</v>
      </c>
      <c r="C554" s="5" t="s">
        <v>6348</v>
      </c>
      <c r="D554" s="5" t="s">
        <v>6589</v>
      </c>
      <c r="E554" s="5" t="s">
        <v>337</v>
      </c>
      <c r="F554" s="5" t="s">
        <v>803</v>
      </c>
      <c r="G554" s="5" t="s">
        <v>1924</v>
      </c>
      <c r="H554" s="5">
        <v>0.1</v>
      </c>
      <c r="I554" s="13">
        <f t="shared" si="49"/>
        <v>100</v>
      </c>
      <c r="J554" s="5"/>
      <c r="K554" s="13"/>
      <c r="L554" s="13"/>
      <c r="M554" s="13"/>
      <c r="N554" s="13"/>
      <c r="O554" s="13"/>
      <c r="P554" s="13"/>
      <c r="Q554" s="13"/>
      <c r="R554" s="15">
        <f t="shared" si="48"/>
        <v>1.45</v>
      </c>
    </row>
    <row r="555" spans="1:18">
      <c r="A555" s="5">
        <v>286</v>
      </c>
      <c r="B555" s="5" t="s">
        <v>5969</v>
      </c>
      <c r="C555" s="5" t="s">
        <v>6348</v>
      </c>
      <c r="D555" s="5" t="s">
        <v>6589</v>
      </c>
      <c r="E555" s="5" t="s">
        <v>337</v>
      </c>
      <c r="F555" s="5" t="s">
        <v>1925</v>
      </c>
      <c r="G555" s="5" t="s">
        <v>749</v>
      </c>
      <c r="H555" s="5">
        <v>0.1</v>
      </c>
      <c r="I555" s="13">
        <f t="shared" si="49"/>
        <v>100</v>
      </c>
      <c r="J555" s="5"/>
      <c r="K555" s="13"/>
      <c r="L555" s="13"/>
      <c r="M555" s="13"/>
      <c r="N555" s="13"/>
      <c r="O555" s="13"/>
      <c r="P555" s="13"/>
      <c r="Q555" s="13"/>
      <c r="R555" s="15">
        <f t="shared" si="48"/>
        <v>1.45</v>
      </c>
    </row>
    <row r="556" spans="1:18">
      <c r="A556" s="5">
        <v>287</v>
      </c>
      <c r="B556" s="5" t="s">
        <v>5969</v>
      </c>
      <c r="C556" s="5" t="s">
        <v>6348</v>
      </c>
      <c r="D556" s="5" t="s">
        <v>6590</v>
      </c>
      <c r="E556" s="5" t="s">
        <v>6591</v>
      </c>
      <c r="F556" s="5" t="s">
        <v>1922</v>
      </c>
      <c r="G556" s="5" t="s">
        <v>751</v>
      </c>
      <c r="H556" s="5">
        <v>1.6</v>
      </c>
      <c r="I556" s="13">
        <f t="shared" si="49"/>
        <v>1600</v>
      </c>
      <c r="J556" s="5"/>
      <c r="K556" s="13"/>
      <c r="L556" s="13"/>
      <c r="M556" s="13"/>
      <c r="N556" s="13"/>
      <c r="O556" s="13"/>
      <c r="P556" s="13"/>
      <c r="Q556" s="13"/>
      <c r="R556" s="15">
        <f t="shared" si="48"/>
        <v>23.2</v>
      </c>
    </row>
    <row r="557" spans="1:18">
      <c r="A557" s="5">
        <v>288</v>
      </c>
      <c r="B557" s="5" t="s">
        <v>5969</v>
      </c>
      <c r="C557" s="5" t="s">
        <v>6348</v>
      </c>
      <c r="D557" s="5" t="s">
        <v>6592</v>
      </c>
      <c r="E557" s="5" t="s">
        <v>6593</v>
      </c>
      <c r="F557" s="5" t="s">
        <v>1922</v>
      </c>
      <c r="G557" s="5" t="s">
        <v>836</v>
      </c>
      <c r="H557" s="5">
        <v>0.6</v>
      </c>
      <c r="I557" s="13">
        <f t="shared" si="49"/>
        <v>600</v>
      </c>
      <c r="J557" s="5"/>
      <c r="K557" s="13"/>
      <c r="L557" s="13"/>
      <c r="M557" s="13"/>
      <c r="N557" s="13"/>
      <c r="O557" s="13"/>
      <c r="P557" s="13"/>
      <c r="Q557" s="13"/>
      <c r="R557" s="15">
        <f t="shared" si="48"/>
        <v>8.7</v>
      </c>
    </row>
    <row r="558" spans="1:18">
      <c r="A558" s="5">
        <v>289</v>
      </c>
      <c r="B558" s="5" t="s">
        <v>5969</v>
      </c>
      <c r="C558" s="5" t="s">
        <v>6348</v>
      </c>
      <c r="D558" s="5" t="s">
        <v>6592</v>
      </c>
      <c r="E558" s="5" t="s">
        <v>6593</v>
      </c>
      <c r="F558" s="5" t="s">
        <v>1946</v>
      </c>
      <c r="G558" s="5" t="s">
        <v>811</v>
      </c>
      <c r="H558" s="5">
        <v>0.1</v>
      </c>
      <c r="I558" s="13">
        <f t="shared" si="49"/>
        <v>100</v>
      </c>
      <c r="J558" s="5"/>
      <c r="K558" s="13"/>
      <c r="L558" s="13"/>
      <c r="M558" s="13"/>
      <c r="N558" s="13"/>
      <c r="O558" s="13"/>
      <c r="P558" s="13"/>
      <c r="Q558" s="13"/>
      <c r="R558" s="15">
        <f t="shared" si="48"/>
        <v>1.45</v>
      </c>
    </row>
    <row r="559" spans="1:18">
      <c r="A559" s="5">
        <v>290</v>
      </c>
      <c r="B559" s="5" t="s">
        <v>5969</v>
      </c>
      <c r="C559" s="5" t="s">
        <v>6348</v>
      </c>
      <c r="D559" s="5" t="s">
        <v>6592</v>
      </c>
      <c r="E559" s="5" t="s">
        <v>6593</v>
      </c>
      <c r="F559" s="5" t="s">
        <v>811</v>
      </c>
      <c r="G559" s="5" t="s">
        <v>831</v>
      </c>
      <c r="H559" s="5">
        <v>0.4</v>
      </c>
      <c r="I559" s="13">
        <f t="shared" si="49"/>
        <v>400</v>
      </c>
      <c r="J559" s="5"/>
      <c r="K559" s="13"/>
      <c r="L559" s="13"/>
      <c r="M559" s="13"/>
      <c r="N559" s="13"/>
      <c r="O559" s="13"/>
      <c r="P559" s="13"/>
      <c r="Q559" s="13"/>
      <c r="R559" s="15">
        <f t="shared" si="48"/>
        <v>5.8</v>
      </c>
    </row>
    <row r="560" spans="1:18">
      <c r="A560" s="5">
        <v>291</v>
      </c>
      <c r="B560" s="5" t="s">
        <v>5969</v>
      </c>
      <c r="C560" s="5" t="s">
        <v>6348</v>
      </c>
      <c r="D560" s="5" t="s">
        <v>6594</v>
      </c>
      <c r="E560" s="5" t="s">
        <v>6595</v>
      </c>
      <c r="F560" s="5" t="s">
        <v>1922</v>
      </c>
      <c r="G560" s="5" t="s">
        <v>2001</v>
      </c>
      <c r="H560" s="5">
        <v>2.8</v>
      </c>
      <c r="I560" s="13">
        <f t="shared" si="49"/>
        <v>2800</v>
      </c>
      <c r="J560" s="5"/>
      <c r="K560" s="13"/>
      <c r="L560" s="13"/>
      <c r="M560" s="13"/>
      <c r="N560" s="13"/>
      <c r="O560" s="13"/>
      <c r="P560" s="13"/>
      <c r="Q560" s="13"/>
      <c r="R560" s="15">
        <f t="shared" si="48"/>
        <v>40.6</v>
      </c>
    </row>
    <row r="561" spans="1:18">
      <c r="A561" s="5">
        <v>292</v>
      </c>
      <c r="B561" s="5" t="s">
        <v>5969</v>
      </c>
      <c r="C561" s="5" t="s">
        <v>6348</v>
      </c>
      <c r="D561" s="5" t="s">
        <v>6596</v>
      </c>
      <c r="E561" s="5" t="s">
        <v>6597</v>
      </c>
      <c r="F561" s="5" t="s">
        <v>806</v>
      </c>
      <c r="G561" s="5" t="s">
        <v>2007</v>
      </c>
      <c r="H561" s="5">
        <v>1.8</v>
      </c>
      <c r="I561" s="13">
        <f t="shared" si="49"/>
        <v>1800</v>
      </c>
      <c r="J561" s="5"/>
      <c r="K561" s="13"/>
      <c r="L561" s="13"/>
      <c r="M561" s="13"/>
      <c r="N561" s="13"/>
      <c r="O561" s="13">
        <v>2</v>
      </c>
      <c r="P561" s="13"/>
      <c r="Q561" s="13"/>
      <c r="R561" s="15">
        <f t="shared" si="48"/>
        <v>26.12</v>
      </c>
    </row>
    <row r="562" spans="1:18">
      <c r="A562" s="5">
        <v>293</v>
      </c>
      <c r="B562" s="5" t="s">
        <v>5969</v>
      </c>
      <c r="C562" s="5" t="s">
        <v>6348</v>
      </c>
      <c r="D562" s="5" t="s">
        <v>6596</v>
      </c>
      <c r="E562" s="5" t="s">
        <v>6597</v>
      </c>
      <c r="F562" s="5" t="s">
        <v>2007</v>
      </c>
      <c r="G562" s="5" t="s">
        <v>2001</v>
      </c>
      <c r="H562" s="5">
        <v>0.3</v>
      </c>
      <c r="I562" s="13">
        <f t="shared" si="49"/>
        <v>300</v>
      </c>
      <c r="J562" s="5"/>
      <c r="K562" s="13"/>
      <c r="L562" s="13"/>
      <c r="M562" s="13"/>
      <c r="N562" s="13"/>
      <c r="O562" s="13">
        <v>2</v>
      </c>
      <c r="P562" s="13"/>
      <c r="Q562" s="13"/>
      <c r="R562" s="15">
        <f t="shared" si="48"/>
        <v>4.37</v>
      </c>
    </row>
    <row r="563" spans="1:18">
      <c r="A563" s="5">
        <v>294</v>
      </c>
      <c r="B563" s="5" t="s">
        <v>5969</v>
      </c>
      <c r="C563" s="5" t="s">
        <v>6348</v>
      </c>
      <c r="D563" s="5" t="s">
        <v>6598</v>
      </c>
      <c r="E563" s="5" t="s">
        <v>6599</v>
      </c>
      <c r="F563" s="5" t="s">
        <v>1922</v>
      </c>
      <c r="G563" s="5" t="s">
        <v>1923</v>
      </c>
      <c r="H563" s="5">
        <v>0.1</v>
      </c>
      <c r="I563" s="13">
        <f t="shared" si="49"/>
        <v>100</v>
      </c>
      <c r="J563" s="5"/>
      <c r="K563" s="13"/>
      <c r="L563" s="13"/>
      <c r="M563" s="13"/>
      <c r="N563" s="13"/>
      <c r="O563" s="13"/>
      <c r="P563" s="13"/>
      <c r="Q563" s="13"/>
      <c r="R563" s="15">
        <f t="shared" si="48"/>
        <v>1.45</v>
      </c>
    </row>
    <row r="564" spans="1:18">
      <c r="A564" s="5">
        <v>295</v>
      </c>
      <c r="B564" s="5" t="s">
        <v>5969</v>
      </c>
      <c r="C564" s="5" t="s">
        <v>6348</v>
      </c>
      <c r="D564" s="5" t="s">
        <v>6598</v>
      </c>
      <c r="E564" s="5" t="s">
        <v>6599</v>
      </c>
      <c r="F564" s="5" t="s">
        <v>805</v>
      </c>
      <c r="G564" s="5" t="s">
        <v>766</v>
      </c>
      <c r="H564" s="5">
        <v>0.3</v>
      </c>
      <c r="I564" s="13">
        <f t="shared" si="49"/>
        <v>300</v>
      </c>
      <c r="J564" s="5"/>
      <c r="K564" s="13"/>
      <c r="L564" s="13"/>
      <c r="M564" s="13"/>
      <c r="N564" s="13"/>
      <c r="O564" s="13"/>
      <c r="P564" s="13"/>
      <c r="Q564" s="13"/>
      <c r="R564" s="15">
        <f t="shared" si="48"/>
        <v>4.35</v>
      </c>
    </row>
    <row r="565" spans="1:18">
      <c r="A565" s="5">
        <v>296</v>
      </c>
      <c r="B565" s="5" t="s">
        <v>5969</v>
      </c>
      <c r="C565" s="5" t="s">
        <v>6348</v>
      </c>
      <c r="D565" s="5" t="s">
        <v>6600</v>
      </c>
      <c r="E565" s="5" t="s">
        <v>6601</v>
      </c>
      <c r="F565" s="5" t="s">
        <v>805</v>
      </c>
      <c r="G565" s="5" t="s">
        <v>748</v>
      </c>
      <c r="H565" s="5">
        <v>0.8</v>
      </c>
      <c r="I565" s="13">
        <f t="shared" si="49"/>
        <v>800</v>
      </c>
      <c r="J565" s="5"/>
      <c r="K565" s="13"/>
      <c r="L565" s="13"/>
      <c r="M565" s="13"/>
      <c r="N565" s="13"/>
      <c r="O565" s="13"/>
      <c r="P565" s="13"/>
      <c r="Q565" s="13"/>
      <c r="R565" s="15">
        <f t="shared" si="48"/>
        <v>11.6</v>
      </c>
    </row>
    <row r="566" spans="1:18">
      <c r="A566" s="5">
        <v>297</v>
      </c>
      <c r="B566" s="5" t="s">
        <v>5969</v>
      </c>
      <c r="C566" s="5" t="s">
        <v>6348</v>
      </c>
      <c r="D566" s="5" t="s">
        <v>6600</v>
      </c>
      <c r="E566" s="5" t="s">
        <v>6601</v>
      </c>
      <c r="F566" s="5" t="s">
        <v>748</v>
      </c>
      <c r="G566" s="5" t="s">
        <v>1925</v>
      </c>
      <c r="H566" s="5">
        <v>0.1</v>
      </c>
      <c r="I566" s="13">
        <f t="shared" si="49"/>
        <v>100</v>
      </c>
      <c r="J566" s="5"/>
      <c r="K566" s="13"/>
      <c r="L566" s="13"/>
      <c r="M566" s="13"/>
      <c r="N566" s="13"/>
      <c r="O566" s="13">
        <v>2</v>
      </c>
      <c r="P566" s="13"/>
      <c r="Q566" s="13"/>
      <c r="R566" s="15">
        <f t="shared" si="48"/>
        <v>1.47</v>
      </c>
    </row>
    <row r="567" spans="1:18">
      <c r="A567" s="5">
        <v>298</v>
      </c>
      <c r="B567" s="5" t="s">
        <v>5969</v>
      </c>
      <c r="C567" s="5" t="s">
        <v>6348</v>
      </c>
      <c r="D567" s="5" t="s">
        <v>6600</v>
      </c>
      <c r="E567" s="5" t="s">
        <v>6601</v>
      </c>
      <c r="F567" s="5" t="s">
        <v>1925</v>
      </c>
      <c r="G567" s="5" t="s">
        <v>1946</v>
      </c>
      <c r="H567" s="5">
        <v>0.4</v>
      </c>
      <c r="I567" s="13">
        <f t="shared" si="49"/>
        <v>400</v>
      </c>
      <c r="J567" s="5"/>
      <c r="K567" s="13"/>
      <c r="L567" s="13"/>
      <c r="M567" s="13"/>
      <c r="N567" s="13"/>
      <c r="O567" s="13"/>
      <c r="P567" s="13"/>
      <c r="Q567" s="13"/>
      <c r="R567" s="15">
        <f t="shared" si="48"/>
        <v>5.8</v>
      </c>
    </row>
    <row r="568" spans="1:18">
      <c r="A568" s="5">
        <v>299</v>
      </c>
      <c r="B568" s="5" t="s">
        <v>5969</v>
      </c>
      <c r="C568" s="5" t="s">
        <v>6348</v>
      </c>
      <c r="D568" s="5" t="s">
        <v>6602</v>
      </c>
      <c r="E568" s="5" t="s">
        <v>6603</v>
      </c>
      <c r="F568" s="5" t="s">
        <v>1922</v>
      </c>
      <c r="G568" s="5" t="s">
        <v>1923</v>
      </c>
      <c r="H568" s="5">
        <v>0.1</v>
      </c>
      <c r="I568" s="13">
        <f t="shared" si="49"/>
        <v>100</v>
      </c>
      <c r="J568" s="5"/>
      <c r="K568" s="13"/>
      <c r="L568" s="13"/>
      <c r="M568" s="13"/>
      <c r="N568" s="13"/>
      <c r="O568" s="13"/>
      <c r="P568" s="13"/>
      <c r="Q568" s="13"/>
      <c r="R568" s="15">
        <f t="shared" si="48"/>
        <v>1.45</v>
      </c>
    </row>
    <row r="569" spans="1:18">
      <c r="A569" s="5">
        <v>300</v>
      </c>
      <c r="B569" s="5" t="s">
        <v>5969</v>
      </c>
      <c r="C569" s="5" t="s">
        <v>6348</v>
      </c>
      <c r="D569" s="5" t="s">
        <v>6602</v>
      </c>
      <c r="E569" s="5" t="s">
        <v>6603</v>
      </c>
      <c r="F569" s="5" t="s">
        <v>1922</v>
      </c>
      <c r="G569" s="5" t="s">
        <v>828</v>
      </c>
      <c r="H569" s="5">
        <v>0.4</v>
      </c>
      <c r="I569" s="13">
        <f t="shared" si="49"/>
        <v>400</v>
      </c>
      <c r="J569" s="5"/>
      <c r="K569" s="13"/>
      <c r="L569" s="13"/>
      <c r="M569" s="13"/>
      <c r="N569" s="13"/>
      <c r="O569" s="13"/>
      <c r="P569" s="13"/>
      <c r="Q569" s="13"/>
      <c r="R569" s="15">
        <f t="shared" si="48"/>
        <v>5.8</v>
      </c>
    </row>
    <row r="570" spans="1:18">
      <c r="A570" s="5">
        <v>301</v>
      </c>
      <c r="B570" s="5" t="s">
        <v>5969</v>
      </c>
      <c r="C570" s="5" t="s">
        <v>6348</v>
      </c>
      <c r="D570" s="5" t="s">
        <v>6602</v>
      </c>
      <c r="E570" s="5" t="s">
        <v>6603</v>
      </c>
      <c r="F570" s="5" t="s">
        <v>806</v>
      </c>
      <c r="G570" s="5" t="s">
        <v>766</v>
      </c>
      <c r="H570" s="5">
        <v>0.1</v>
      </c>
      <c r="I570" s="13">
        <f t="shared" si="49"/>
        <v>100</v>
      </c>
      <c r="J570" s="5"/>
      <c r="K570" s="13"/>
      <c r="L570" s="13"/>
      <c r="M570" s="13"/>
      <c r="N570" s="13"/>
      <c r="O570" s="13">
        <v>2</v>
      </c>
      <c r="P570" s="13"/>
      <c r="Q570" s="13"/>
      <c r="R570" s="15">
        <f t="shared" si="48"/>
        <v>1.47</v>
      </c>
    </row>
    <row r="571" spans="1:18">
      <c r="A571" s="5">
        <v>302</v>
      </c>
      <c r="B571" s="5" t="s">
        <v>5969</v>
      </c>
      <c r="C571" s="5" t="s">
        <v>6348</v>
      </c>
      <c r="D571" s="5" t="s">
        <v>6602</v>
      </c>
      <c r="E571" s="5" t="s">
        <v>6603</v>
      </c>
      <c r="F571" s="5" t="s">
        <v>803</v>
      </c>
      <c r="G571" s="5" t="s">
        <v>1924</v>
      </c>
      <c r="H571" s="5">
        <v>0.1</v>
      </c>
      <c r="I571" s="13">
        <f t="shared" si="49"/>
        <v>100</v>
      </c>
      <c r="J571" s="5"/>
      <c r="K571" s="13"/>
      <c r="L571" s="13"/>
      <c r="M571" s="13"/>
      <c r="N571" s="13"/>
      <c r="O571" s="13">
        <v>2</v>
      </c>
      <c r="P571" s="13"/>
      <c r="Q571" s="13"/>
      <c r="R571" s="15">
        <f t="shared" si="48"/>
        <v>1.47</v>
      </c>
    </row>
    <row r="572" spans="1:18">
      <c r="A572" s="5">
        <v>303</v>
      </c>
      <c r="B572" s="5" t="s">
        <v>5969</v>
      </c>
      <c r="C572" s="5" t="s">
        <v>6348</v>
      </c>
      <c r="D572" s="5" t="s">
        <v>6602</v>
      </c>
      <c r="E572" s="5" t="s">
        <v>6603</v>
      </c>
      <c r="F572" s="5" t="s">
        <v>803</v>
      </c>
      <c r="G572" s="5" t="s">
        <v>1924</v>
      </c>
      <c r="H572" s="5">
        <v>0.1</v>
      </c>
      <c r="I572" s="13">
        <f t="shared" si="49"/>
        <v>100</v>
      </c>
      <c r="J572" s="5"/>
      <c r="K572" s="13"/>
      <c r="L572" s="13"/>
      <c r="M572" s="13"/>
      <c r="N572" s="13"/>
      <c r="O572" s="13"/>
      <c r="P572" s="13"/>
      <c r="Q572" s="13"/>
      <c r="R572" s="15">
        <f t="shared" si="48"/>
        <v>1.45</v>
      </c>
    </row>
    <row r="573" spans="1:18">
      <c r="A573" s="5">
        <v>304</v>
      </c>
      <c r="B573" s="5" t="s">
        <v>5969</v>
      </c>
      <c r="C573" s="5" t="s">
        <v>6348</v>
      </c>
      <c r="D573" s="5" t="s">
        <v>6604</v>
      </c>
      <c r="E573" s="5" t="s">
        <v>6605</v>
      </c>
      <c r="F573" s="5" t="s">
        <v>1922</v>
      </c>
      <c r="G573" s="5" t="s">
        <v>831</v>
      </c>
      <c r="H573" s="5">
        <v>2.3</v>
      </c>
      <c r="I573" s="13">
        <f t="shared" si="49"/>
        <v>2300</v>
      </c>
      <c r="J573" s="5"/>
      <c r="K573" s="13"/>
      <c r="L573" s="13"/>
      <c r="M573" s="13"/>
      <c r="N573" s="13"/>
      <c r="O573" s="13"/>
      <c r="P573" s="13"/>
      <c r="Q573" s="13"/>
      <c r="R573" s="15">
        <f t="shared" si="48"/>
        <v>33.35</v>
      </c>
    </row>
    <row r="574" spans="1:18">
      <c r="A574" s="5">
        <v>304</v>
      </c>
      <c r="B574" s="5" t="s">
        <v>5969</v>
      </c>
      <c r="C574" s="5" t="s">
        <v>6348</v>
      </c>
      <c r="D574" s="5" t="s">
        <v>6604</v>
      </c>
      <c r="E574" s="5" t="s">
        <v>6605</v>
      </c>
      <c r="F574" s="5" t="s">
        <v>831</v>
      </c>
      <c r="G574" s="5" t="s">
        <v>833</v>
      </c>
      <c r="H574" s="5">
        <v>1</v>
      </c>
      <c r="I574" s="13">
        <f t="shared" si="49"/>
        <v>1000</v>
      </c>
      <c r="J574" s="5"/>
      <c r="K574" s="13"/>
      <c r="L574" s="13"/>
      <c r="M574" s="13"/>
      <c r="N574" s="13"/>
      <c r="O574" s="13"/>
      <c r="P574" s="13"/>
      <c r="Q574" s="13"/>
      <c r="R574" s="15">
        <f t="shared" si="48"/>
        <v>14.5</v>
      </c>
    </row>
    <row r="575" spans="1:18">
      <c r="A575" s="5">
        <v>305</v>
      </c>
      <c r="B575" s="5" t="s">
        <v>5969</v>
      </c>
      <c r="C575" s="5" t="s">
        <v>6348</v>
      </c>
      <c r="D575" s="5" t="s">
        <v>6606</v>
      </c>
      <c r="E575" s="5" t="s">
        <v>6607</v>
      </c>
      <c r="F575" s="5" t="s">
        <v>1922</v>
      </c>
      <c r="G575" s="5" t="s">
        <v>805</v>
      </c>
      <c r="H575" s="5">
        <v>0.5</v>
      </c>
      <c r="I575" s="13">
        <f t="shared" si="49"/>
        <v>500</v>
      </c>
      <c r="J575" s="5"/>
      <c r="K575" s="13"/>
      <c r="L575" s="13"/>
      <c r="M575" s="13"/>
      <c r="N575" s="13"/>
      <c r="O575" s="13"/>
      <c r="P575" s="13"/>
      <c r="Q575" s="13"/>
      <c r="R575" s="15">
        <f t="shared" si="48"/>
        <v>7.25</v>
      </c>
    </row>
    <row r="576" spans="1:18">
      <c r="A576" s="5">
        <v>306</v>
      </c>
      <c r="B576" s="5" t="s">
        <v>5969</v>
      </c>
      <c r="C576" s="5" t="s">
        <v>6348</v>
      </c>
      <c r="D576" s="5" t="s">
        <v>6606</v>
      </c>
      <c r="E576" s="5" t="s">
        <v>6607</v>
      </c>
      <c r="F576" s="5" t="s">
        <v>749</v>
      </c>
      <c r="G576" s="5" t="s">
        <v>751</v>
      </c>
      <c r="H576" s="5">
        <v>0.1</v>
      </c>
      <c r="I576" s="13">
        <f t="shared" si="49"/>
        <v>100</v>
      </c>
      <c r="J576" s="5"/>
      <c r="K576" s="13"/>
      <c r="L576" s="13"/>
      <c r="M576" s="13"/>
      <c r="N576" s="13"/>
      <c r="O576" s="13">
        <v>2</v>
      </c>
      <c r="P576" s="13"/>
      <c r="Q576" s="13"/>
      <c r="R576" s="15">
        <f t="shared" si="48"/>
        <v>1.47</v>
      </c>
    </row>
    <row r="577" spans="1:18">
      <c r="A577" s="5">
        <v>307</v>
      </c>
      <c r="B577" s="5" t="s">
        <v>5969</v>
      </c>
      <c r="C577" s="5" t="s">
        <v>6348</v>
      </c>
      <c r="D577" s="5" t="s">
        <v>6606</v>
      </c>
      <c r="E577" s="5" t="s">
        <v>6607</v>
      </c>
      <c r="F577" s="5" t="s">
        <v>805</v>
      </c>
      <c r="G577" s="5" t="s">
        <v>811</v>
      </c>
      <c r="H577" s="5">
        <v>1.4</v>
      </c>
      <c r="I577" s="13">
        <f t="shared" si="49"/>
        <v>1400</v>
      </c>
      <c r="J577" s="5"/>
      <c r="K577" s="13"/>
      <c r="L577" s="13"/>
      <c r="M577" s="13"/>
      <c r="N577" s="13"/>
      <c r="O577" s="13"/>
      <c r="P577" s="13"/>
      <c r="Q577" s="13"/>
      <c r="R577" s="15">
        <f t="shared" si="48"/>
        <v>20.3</v>
      </c>
    </row>
    <row r="578" spans="1:18">
      <c r="A578" s="5">
        <v>308</v>
      </c>
      <c r="B578" s="5" t="s">
        <v>5969</v>
      </c>
      <c r="C578" s="5" t="s">
        <v>6348</v>
      </c>
      <c r="D578" s="5" t="s">
        <v>6608</v>
      </c>
      <c r="E578" s="5" t="s">
        <v>6609</v>
      </c>
      <c r="F578" s="5" t="s">
        <v>1922</v>
      </c>
      <c r="G578" s="5" t="s">
        <v>805</v>
      </c>
      <c r="H578" s="5">
        <v>0.5</v>
      </c>
      <c r="I578" s="13">
        <f t="shared" si="49"/>
        <v>500</v>
      </c>
      <c r="J578" s="5"/>
      <c r="K578" s="13"/>
      <c r="L578" s="13"/>
      <c r="M578" s="13"/>
      <c r="N578" s="13"/>
      <c r="O578" s="13"/>
      <c r="P578" s="13"/>
      <c r="Q578" s="13"/>
      <c r="R578" s="15">
        <f t="shared" si="48"/>
        <v>7.25</v>
      </c>
    </row>
    <row r="579" spans="1:18">
      <c r="A579" s="5">
        <v>309</v>
      </c>
      <c r="B579" s="5" t="s">
        <v>5969</v>
      </c>
      <c r="C579" s="5" t="s">
        <v>6348</v>
      </c>
      <c r="D579" s="5" t="s">
        <v>6610</v>
      </c>
      <c r="E579" s="5" t="s">
        <v>6611</v>
      </c>
      <c r="F579" s="5" t="s">
        <v>1922</v>
      </c>
      <c r="G579" s="5" t="s">
        <v>2001</v>
      </c>
      <c r="H579" s="5">
        <v>2.8</v>
      </c>
      <c r="I579" s="13">
        <f t="shared" si="49"/>
        <v>2800</v>
      </c>
      <c r="J579" s="5"/>
      <c r="K579" s="13"/>
      <c r="L579" s="13"/>
      <c r="M579" s="13"/>
      <c r="N579" s="13"/>
      <c r="O579" s="13"/>
      <c r="P579" s="13"/>
      <c r="Q579" s="13"/>
      <c r="R579" s="15">
        <f t="shared" si="48"/>
        <v>40.6</v>
      </c>
    </row>
    <row r="580" spans="1:18">
      <c r="A580" s="5">
        <v>310</v>
      </c>
      <c r="B580" s="5" t="s">
        <v>5969</v>
      </c>
      <c r="C580" s="5" t="s">
        <v>6348</v>
      </c>
      <c r="D580" s="5" t="s">
        <v>6612</v>
      </c>
      <c r="E580" s="5" t="s">
        <v>6613</v>
      </c>
      <c r="F580" s="5" t="s">
        <v>761</v>
      </c>
      <c r="G580" s="5" t="s">
        <v>751</v>
      </c>
      <c r="H580" s="5">
        <v>1.3</v>
      </c>
      <c r="I580" s="13">
        <f t="shared" si="49"/>
        <v>1300</v>
      </c>
      <c r="J580" s="5"/>
      <c r="K580" s="13"/>
      <c r="L580" s="13"/>
      <c r="M580" s="13"/>
      <c r="N580" s="13"/>
      <c r="O580" s="13">
        <v>12</v>
      </c>
      <c r="P580" s="13"/>
      <c r="Q580" s="13"/>
      <c r="R580" s="15">
        <f t="shared" si="48"/>
        <v>18.97</v>
      </c>
    </row>
    <row r="581" spans="1:18">
      <c r="A581" s="5">
        <v>312</v>
      </c>
      <c r="B581" s="5" t="s">
        <v>5969</v>
      </c>
      <c r="C581" s="5" t="s">
        <v>6348</v>
      </c>
      <c r="D581" s="5" t="s">
        <v>6614</v>
      </c>
      <c r="E581" s="5" t="s">
        <v>6615</v>
      </c>
      <c r="F581" s="5" t="s">
        <v>801</v>
      </c>
      <c r="G581" s="5" t="s">
        <v>1926</v>
      </c>
      <c r="H581" s="5">
        <v>1.1</v>
      </c>
      <c r="I581" s="5">
        <v>1100</v>
      </c>
      <c r="J581" s="5"/>
      <c r="K581" s="5"/>
      <c r="L581" s="5"/>
      <c r="M581" s="5"/>
      <c r="N581" s="5"/>
      <c r="O581" s="5"/>
      <c r="P581" s="5"/>
      <c r="Q581" s="5"/>
      <c r="R581" s="15">
        <f t="shared" si="48"/>
        <v>15.95</v>
      </c>
    </row>
    <row r="582" spans="1:18">
      <c r="A582" s="5">
        <v>313</v>
      </c>
      <c r="B582" s="5" t="s">
        <v>5969</v>
      </c>
      <c r="C582" s="5" t="s">
        <v>6348</v>
      </c>
      <c r="D582" s="5" t="s">
        <v>6616</v>
      </c>
      <c r="E582" s="5" t="s">
        <v>6617</v>
      </c>
      <c r="F582" s="5" t="s">
        <v>1922</v>
      </c>
      <c r="G582" s="5" t="s">
        <v>761</v>
      </c>
      <c r="H582" s="5">
        <f t="shared" ref="H582" si="50">I582/1000</f>
        <v>0.3</v>
      </c>
      <c r="I582" s="5">
        <v>300</v>
      </c>
      <c r="J582" s="5"/>
      <c r="K582" s="5"/>
      <c r="L582" s="5"/>
      <c r="M582" s="5"/>
      <c r="N582" s="5"/>
      <c r="O582" s="5"/>
      <c r="P582" s="5"/>
      <c r="Q582" s="5"/>
      <c r="R582" s="15">
        <f t="shared" ref="R582" si="51">J582*0.4461+K582*0.1485+L582*0.15*0.004+I582*0.0145+M582*0.145+N582*0.015+O582*0.01+P582*0.16+Q582*0.2</f>
        <v>4.35</v>
      </c>
    </row>
    <row r="583" spans="1:18">
      <c r="A583" s="5">
        <v>314</v>
      </c>
      <c r="B583" s="5" t="s">
        <v>5969</v>
      </c>
      <c r="C583" s="5" t="s">
        <v>6348</v>
      </c>
      <c r="D583" s="5" t="s">
        <v>6616</v>
      </c>
      <c r="E583" s="5" t="s">
        <v>6617</v>
      </c>
      <c r="F583" s="5" t="s">
        <v>805</v>
      </c>
      <c r="G583" s="5" t="s">
        <v>803</v>
      </c>
      <c r="H583" s="5">
        <f t="shared" ref="H583:H593" si="52">I583/1000</f>
        <v>0.6</v>
      </c>
      <c r="I583" s="5">
        <v>600</v>
      </c>
      <c r="J583" s="5"/>
      <c r="K583" s="5"/>
      <c r="L583" s="5"/>
      <c r="M583" s="5"/>
      <c r="N583" s="5"/>
      <c r="O583" s="5"/>
      <c r="P583" s="5"/>
      <c r="Q583" s="5"/>
      <c r="R583" s="15">
        <f t="shared" ref="R583:R614" si="53">J583*0.4461+K583*0.1485+L583*0.15*0.004+I583*0.0145+M583*0.145+N583*0.015+O583*0.01+P583*0.16+Q583*0.2</f>
        <v>8.7</v>
      </c>
    </row>
    <row r="584" spans="1:18">
      <c r="A584" s="5">
        <v>315</v>
      </c>
      <c r="B584" s="5" t="s">
        <v>5969</v>
      </c>
      <c r="C584" s="5" t="s">
        <v>6348</v>
      </c>
      <c r="D584" s="5" t="s">
        <v>6618</v>
      </c>
      <c r="E584" s="5" t="s">
        <v>6619</v>
      </c>
      <c r="F584" s="5" t="s">
        <v>813</v>
      </c>
      <c r="G584" s="5" t="s">
        <v>806</v>
      </c>
      <c r="H584" s="5">
        <f t="shared" si="52"/>
        <v>0.5</v>
      </c>
      <c r="I584" s="5">
        <v>500</v>
      </c>
      <c r="J584" s="5"/>
      <c r="K584" s="5"/>
      <c r="L584" s="5"/>
      <c r="M584" s="5"/>
      <c r="N584" s="5"/>
      <c r="O584" s="5"/>
      <c r="P584" s="5"/>
      <c r="Q584" s="5"/>
      <c r="R584" s="15">
        <f t="shared" si="53"/>
        <v>7.25</v>
      </c>
    </row>
    <row r="585" spans="1:18">
      <c r="A585" s="5">
        <v>316</v>
      </c>
      <c r="B585" s="5" t="s">
        <v>5969</v>
      </c>
      <c r="C585" s="5" t="s">
        <v>6348</v>
      </c>
      <c r="D585" s="5" t="s">
        <v>6618</v>
      </c>
      <c r="E585" s="5" t="s">
        <v>6619</v>
      </c>
      <c r="F585" s="5" t="s">
        <v>1924</v>
      </c>
      <c r="G585" s="5" t="s">
        <v>748</v>
      </c>
      <c r="H585" s="5">
        <f t="shared" si="52"/>
        <v>0.1</v>
      </c>
      <c r="I585" s="5">
        <v>100</v>
      </c>
      <c r="J585" s="5"/>
      <c r="K585" s="5"/>
      <c r="L585" s="5"/>
      <c r="M585" s="5"/>
      <c r="N585" s="5"/>
      <c r="O585" s="5"/>
      <c r="P585" s="5"/>
      <c r="Q585" s="5"/>
      <c r="R585" s="15">
        <f t="shared" si="53"/>
        <v>1.45</v>
      </c>
    </row>
    <row r="586" spans="1:18">
      <c r="A586" s="5">
        <v>317</v>
      </c>
      <c r="B586" s="5" t="s">
        <v>5969</v>
      </c>
      <c r="C586" s="5" t="s">
        <v>6348</v>
      </c>
      <c r="D586" s="5" t="s">
        <v>6618</v>
      </c>
      <c r="E586" s="5" t="s">
        <v>6619</v>
      </c>
      <c r="F586" s="5" t="s">
        <v>1925</v>
      </c>
      <c r="G586" s="5" t="s">
        <v>749</v>
      </c>
      <c r="H586" s="5">
        <f t="shared" si="52"/>
        <v>0.1</v>
      </c>
      <c r="I586" s="5">
        <v>100</v>
      </c>
      <c r="J586" s="5"/>
      <c r="K586" s="5"/>
      <c r="L586" s="5"/>
      <c r="M586" s="5"/>
      <c r="N586" s="5"/>
      <c r="O586" s="5"/>
      <c r="P586" s="5"/>
      <c r="Q586" s="5"/>
      <c r="R586" s="15">
        <f t="shared" si="53"/>
        <v>1.45</v>
      </c>
    </row>
    <row r="587" spans="1:18">
      <c r="A587" s="5">
        <v>318</v>
      </c>
      <c r="B587" s="5" t="s">
        <v>5969</v>
      </c>
      <c r="C587" s="5" t="s">
        <v>6348</v>
      </c>
      <c r="D587" s="5" t="s">
        <v>6618</v>
      </c>
      <c r="E587" s="5" t="s">
        <v>6619</v>
      </c>
      <c r="F587" s="5" t="s">
        <v>826</v>
      </c>
      <c r="G587" s="5" t="s">
        <v>1946</v>
      </c>
      <c r="H587" s="5">
        <f t="shared" si="52"/>
        <v>0.1</v>
      </c>
      <c r="I587" s="5">
        <v>100</v>
      </c>
      <c r="J587" s="5"/>
      <c r="K587" s="5"/>
      <c r="L587" s="5"/>
      <c r="M587" s="5"/>
      <c r="N587" s="5"/>
      <c r="O587" s="5"/>
      <c r="P587" s="5"/>
      <c r="Q587" s="5"/>
      <c r="R587" s="15">
        <f t="shared" si="53"/>
        <v>1.45</v>
      </c>
    </row>
    <row r="588" spans="1:18">
      <c r="A588" s="5">
        <v>319</v>
      </c>
      <c r="B588" s="5" t="s">
        <v>5969</v>
      </c>
      <c r="C588" s="5" t="s">
        <v>6348</v>
      </c>
      <c r="D588" s="5" t="s">
        <v>6618</v>
      </c>
      <c r="E588" s="5" t="s">
        <v>6619</v>
      </c>
      <c r="F588" s="5" t="s">
        <v>2007</v>
      </c>
      <c r="G588" s="5" t="s">
        <v>1928</v>
      </c>
      <c r="H588" s="5">
        <f t="shared" si="52"/>
        <v>0.1</v>
      </c>
      <c r="I588" s="5">
        <v>100</v>
      </c>
      <c r="J588" s="5"/>
      <c r="K588" s="5">
        <v>2</v>
      </c>
      <c r="L588" s="5"/>
      <c r="M588" s="5"/>
      <c r="N588" s="5"/>
      <c r="O588" s="5"/>
      <c r="P588" s="5">
        <v>2</v>
      </c>
      <c r="Q588" s="5"/>
      <c r="R588" s="15">
        <f t="shared" si="53"/>
        <v>2.067</v>
      </c>
    </row>
    <row r="589" spans="1:18">
      <c r="A589" s="5">
        <v>320</v>
      </c>
      <c r="B589" s="5" t="s">
        <v>5969</v>
      </c>
      <c r="C589" s="5" t="s">
        <v>6348</v>
      </c>
      <c r="D589" s="5" t="s">
        <v>6620</v>
      </c>
      <c r="E589" s="5" t="s">
        <v>5847</v>
      </c>
      <c r="F589" s="5" t="s">
        <v>813</v>
      </c>
      <c r="G589" s="5" t="s">
        <v>749</v>
      </c>
      <c r="H589" s="5">
        <f t="shared" si="52"/>
        <v>1.3</v>
      </c>
      <c r="I589" s="5">
        <v>1300</v>
      </c>
      <c r="J589" s="5"/>
      <c r="K589" s="5"/>
      <c r="L589" s="5"/>
      <c r="M589" s="5"/>
      <c r="N589" s="5"/>
      <c r="O589" s="5"/>
      <c r="P589" s="5"/>
      <c r="Q589" s="5"/>
      <c r="R589" s="15">
        <f t="shared" si="53"/>
        <v>18.85</v>
      </c>
    </row>
    <row r="590" spans="1:18">
      <c r="A590" s="5">
        <v>323</v>
      </c>
      <c r="B590" s="5" t="s">
        <v>5969</v>
      </c>
      <c r="C590" s="5" t="s">
        <v>6348</v>
      </c>
      <c r="D590" s="5" t="s">
        <v>6620</v>
      </c>
      <c r="E590" s="5" t="s">
        <v>5847</v>
      </c>
      <c r="F590" s="5" t="s">
        <v>833</v>
      </c>
      <c r="G590" s="5" t="s">
        <v>1992</v>
      </c>
      <c r="H590" s="5">
        <f t="shared" si="52"/>
        <v>0.9</v>
      </c>
      <c r="I590" s="5">
        <v>900</v>
      </c>
      <c r="J590" s="5"/>
      <c r="K590" s="5"/>
      <c r="L590" s="5"/>
      <c r="M590" s="5"/>
      <c r="N590" s="5"/>
      <c r="O590" s="5"/>
      <c r="P590" s="5"/>
      <c r="Q590" s="5"/>
      <c r="R590" s="15">
        <f t="shared" si="53"/>
        <v>13.05</v>
      </c>
    </row>
    <row r="591" spans="1:18">
      <c r="A591" s="5">
        <v>326</v>
      </c>
      <c r="B591" s="5" t="s">
        <v>5969</v>
      </c>
      <c r="C591" s="5" t="s">
        <v>6348</v>
      </c>
      <c r="D591" s="5" t="s">
        <v>6621</v>
      </c>
      <c r="E591" s="5" t="s">
        <v>6622</v>
      </c>
      <c r="F591" s="5" t="s">
        <v>1922</v>
      </c>
      <c r="G591" s="5" t="s">
        <v>803</v>
      </c>
      <c r="H591" s="5">
        <f t="shared" si="52"/>
        <v>1.1</v>
      </c>
      <c r="I591" s="5">
        <v>1100</v>
      </c>
      <c r="J591" s="5"/>
      <c r="K591" s="5"/>
      <c r="L591" s="5"/>
      <c r="M591" s="5"/>
      <c r="N591" s="5"/>
      <c r="O591" s="5"/>
      <c r="P591" s="5"/>
      <c r="Q591" s="5"/>
      <c r="R591" s="15">
        <f t="shared" si="53"/>
        <v>15.95</v>
      </c>
    </row>
    <row r="592" spans="1:18">
      <c r="A592" s="5">
        <v>327</v>
      </c>
      <c r="B592" s="5" t="s">
        <v>5969</v>
      </c>
      <c r="C592" s="5" t="s">
        <v>6348</v>
      </c>
      <c r="D592" s="5" t="s">
        <v>6621</v>
      </c>
      <c r="E592" s="5" t="s">
        <v>6622</v>
      </c>
      <c r="F592" s="5" t="s">
        <v>749</v>
      </c>
      <c r="G592" s="5" t="s">
        <v>811</v>
      </c>
      <c r="H592" s="5">
        <f t="shared" si="52"/>
        <v>0.4</v>
      </c>
      <c r="I592" s="5">
        <v>400</v>
      </c>
      <c r="J592" s="5"/>
      <c r="K592" s="5"/>
      <c r="L592" s="5"/>
      <c r="M592" s="5"/>
      <c r="N592" s="5"/>
      <c r="O592" s="5"/>
      <c r="P592" s="5"/>
      <c r="Q592" s="5"/>
      <c r="R592" s="15">
        <f t="shared" si="53"/>
        <v>5.8</v>
      </c>
    </row>
    <row r="593" spans="1:18">
      <c r="A593" s="5">
        <v>328</v>
      </c>
      <c r="B593" s="5" t="s">
        <v>5969</v>
      </c>
      <c r="C593" s="5" t="s">
        <v>6348</v>
      </c>
      <c r="D593" s="5" t="s">
        <v>6621</v>
      </c>
      <c r="E593" s="5" t="s">
        <v>6622</v>
      </c>
      <c r="F593" s="5" t="s">
        <v>752</v>
      </c>
      <c r="G593" s="5" t="s">
        <v>1990</v>
      </c>
      <c r="H593" s="5">
        <f t="shared" si="52"/>
        <v>1.5</v>
      </c>
      <c r="I593" s="5">
        <v>1500</v>
      </c>
      <c r="J593" s="5"/>
      <c r="K593" s="5"/>
      <c r="L593" s="5"/>
      <c r="M593" s="5"/>
      <c r="N593" s="5"/>
      <c r="O593" s="5"/>
      <c r="P593" s="5"/>
      <c r="Q593" s="5"/>
      <c r="R593" s="15">
        <f t="shared" si="53"/>
        <v>21.75</v>
      </c>
    </row>
    <row r="594" spans="1:18">
      <c r="A594" s="5">
        <v>329</v>
      </c>
      <c r="B594" s="5" t="s">
        <v>5969</v>
      </c>
      <c r="C594" s="5" t="s">
        <v>6348</v>
      </c>
      <c r="D594" s="5" t="s">
        <v>6621</v>
      </c>
      <c r="E594" s="5" t="s">
        <v>6622</v>
      </c>
      <c r="F594" s="5" t="s">
        <v>1959</v>
      </c>
      <c r="G594" s="5" t="s">
        <v>5814</v>
      </c>
      <c r="H594" s="5">
        <v>2.1</v>
      </c>
      <c r="I594" s="5">
        <v>2100</v>
      </c>
      <c r="J594" s="5"/>
      <c r="K594" s="5"/>
      <c r="L594" s="5"/>
      <c r="M594" s="5"/>
      <c r="N594" s="5"/>
      <c r="O594" s="5"/>
      <c r="P594" s="5"/>
      <c r="Q594" s="5"/>
      <c r="R594" s="15">
        <f t="shared" si="53"/>
        <v>30.45</v>
      </c>
    </row>
    <row r="595" spans="1:18">
      <c r="A595" s="5">
        <v>329</v>
      </c>
      <c r="B595" s="5" t="s">
        <v>5969</v>
      </c>
      <c r="C595" s="5" t="s">
        <v>6348</v>
      </c>
      <c r="D595" s="5" t="s">
        <v>6621</v>
      </c>
      <c r="E595" s="5" t="s">
        <v>6622</v>
      </c>
      <c r="F595" s="5" t="s">
        <v>5814</v>
      </c>
      <c r="G595" s="5" t="s">
        <v>2011</v>
      </c>
      <c r="H595" s="5">
        <v>1</v>
      </c>
      <c r="I595" s="5">
        <v>1000</v>
      </c>
      <c r="J595" s="5"/>
      <c r="K595" s="5"/>
      <c r="L595" s="5"/>
      <c r="M595" s="5"/>
      <c r="N595" s="5"/>
      <c r="O595" s="5"/>
      <c r="P595" s="5"/>
      <c r="Q595" s="5"/>
      <c r="R595" s="15">
        <f t="shared" si="53"/>
        <v>14.5</v>
      </c>
    </row>
    <row r="596" spans="1:18">
      <c r="A596" s="5">
        <v>330</v>
      </c>
      <c r="B596" s="5" t="s">
        <v>5969</v>
      </c>
      <c r="C596" s="5" t="s">
        <v>6348</v>
      </c>
      <c r="D596" s="5" t="s">
        <v>6623</v>
      </c>
      <c r="E596" s="5" t="s">
        <v>6624</v>
      </c>
      <c r="F596" s="5" t="s">
        <v>1922</v>
      </c>
      <c r="G596" s="5" t="s">
        <v>761</v>
      </c>
      <c r="H596" s="5">
        <f t="shared" ref="H596" si="54">I596/1000</f>
        <v>0.3</v>
      </c>
      <c r="I596" s="5">
        <v>300</v>
      </c>
      <c r="J596" s="5"/>
      <c r="K596" s="5"/>
      <c r="L596" s="5"/>
      <c r="M596" s="5"/>
      <c r="N596" s="5"/>
      <c r="O596" s="5"/>
      <c r="P596" s="5"/>
      <c r="Q596" s="5"/>
      <c r="R596" s="15">
        <f t="shared" si="53"/>
        <v>4.35</v>
      </c>
    </row>
    <row r="597" spans="1:18">
      <c r="A597" s="5">
        <v>331</v>
      </c>
      <c r="B597" s="5" t="s">
        <v>5969</v>
      </c>
      <c r="C597" s="5" t="s">
        <v>6348</v>
      </c>
      <c r="D597" s="5" t="s">
        <v>6623</v>
      </c>
      <c r="E597" s="5" t="s">
        <v>6624</v>
      </c>
      <c r="F597" s="5" t="s">
        <v>806</v>
      </c>
      <c r="G597" s="5" t="s">
        <v>800</v>
      </c>
      <c r="H597" s="5">
        <f t="shared" ref="H597:H627" si="55">I597/1000</f>
        <v>0.2</v>
      </c>
      <c r="I597" s="5">
        <v>200</v>
      </c>
      <c r="J597" s="5"/>
      <c r="K597" s="5"/>
      <c r="L597" s="5"/>
      <c r="M597" s="5"/>
      <c r="N597" s="5"/>
      <c r="O597" s="5"/>
      <c r="P597" s="5"/>
      <c r="Q597" s="5"/>
      <c r="R597" s="15">
        <f t="shared" si="53"/>
        <v>2.9</v>
      </c>
    </row>
    <row r="598" spans="1:18">
      <c r="A598" s="5">
        <v>332</v>
      </c>
      <c r="B598" s="5" t="s">
        <v>5969</v>
      </c>
      <c r="C598" s="5" t="s">
        <v>6348</v>
      </c>
      <c r="D598" s="5" t="s">
        <v>6623</v>
      </c>
      <c r="E598" s="5" t="s">
        <v>6624</v>
      </c>
      <c r="F598" s="5" t="s">
        <v>1924</v>
      </c>
      <c r="G598" s="5" t="s">
        <v>811</v>
      </c>
      <c r="H598" s="5">
        <f t="shared" si="55"/>
        <v>0.7</v>
      </c>
      <c r="I598" s="5">
        <v>700</v>
      </c>
      <c r="J598" s="5"/>
      <c r="K598" s="5"/>
      <c r="L598" s="5"/>
      <c r="M598" s="5"/>
      <c r="N598" s="5"/>
      <c r="O598" s="5"/>
      <c r="P598" s="5"/>
      <c r="Q598" s="5"/>
      <c r="R598" s="15">
        <f t="shared" si="53"/>
        <v>10.15</v>
      </c>
    </row>
    <row r="599" spans="1:18">
      <c r="A599" s="5">
        <v>334</v>
      </c>
      <c r="B599" s="5" t="s">
        <v>5969</v>
      </c>
      <c r="C599" s="5" t="s">
        <v>6348</v>
      </c>
      <c r="D599" s="5" t="s">
        <v>6623</v>
      </c>
      <c r="E599" s="5" t="s">
        <v>6624</v>
      </c>
      <c r="F599" s="5" t="s">
        <v>1926</v>
      </c>
      <c r="G599" s="5" t="s">
        <v>821</v>
      </c>
      <c r="H599" s="5">
        <f t="shared" si="55"/>
        <v>1.1</v>
      </c>
      <c r="I599" s="5">
        <v>1100</v>
      </c>
      <c r="J599" s="5"/>
      <c r="K599" s="5"/>
      <c r="L599" s="5"/>
      <c r="M599" s="5"/>
      <c r="N599" s="5"/>
      <c r="O599" s="5"/>
      <c r="P599" s="5"/>
      <c r="Q599" s="5"/>
      <c r="R599" s="15">
        <f t="shared" si="53"/>
        <v>15.95</v>
      </c>
    </row>
    <row r="600" spans="1:18">
      <c r="A600" s="5">
        <v>335</v>
      </c>
      <c r="B600" s="5" t="s">
        <v>5969</v>
      </c>
      <c r="C600" s="5" t="s">
        <v>6348</v>
      </c>
      <c r="D600" s="5" t="s">
        <v>6625</v>
      </c>
      <c r="E600" s="5" t="s">
        <v>6626</v>
      </c>
      <c r="F600" s="5" t="s">
        <v>813</v>
      </c>
      <c r="G600" s="5" t="s">
        <v>805</v>
      </c>
      <c r="H600" s="5">
        <f t="shared" si="55"/>
        <v>0.3</v>
      </c>
      <c r="I600" s="5">
        <v>300</v>
      </c>
      <c r="J600" s="5"/>
      <c r="K600" s="5"/>
      <c r="L600" s="5"/>
      <c r="M600" s="5"/>
      <c r="N600" s="5"/>
      <c r="O600" s="5"/>
      <c r="P600" s="5"/>
      <c r="Q600" s="5"/>
      <c r="R600" s="15">
        <f t="shared" si="53"/>
        <v>4.35</v>
      </c>
    </row>
    <row r="601" spans="1:18">
      <c r="A601" s="5">
        <v>336</v>
      </c>
      <c r="B601" s="5" t="s">
        <v>5969</v>
      </c>
      <c r="C601" s="5" t="s">
        <v>6348</v>
      </c>
      <c r="D601" s="5" t="s">
        <v>6625</v>
      </c>
      <c r="E601" s="5" t="s">
        <v>6626</v>
      </c>
      <c r="F601" s="5" t="s">
        <v>826</v>
      </c>
      <c r="G601" s="5" t="s">
        <v>1946</v>
      </c>
      <c r="H601" s="5">
        <f t="shared" si="55"/>
        <v>0.1</v>
      </c>
      <c r="I601" s="5">
        <v>100</v>
      </c>
      <c r="J601" s="5"/>
      <c r="K601" s="5"/>
      <c r="L601" s="5"/>
      <c r="M601" s="5"/>
      <c r="N601" s="5"/>
      <c r="O601" s="5"/>
      <c r="P601" s="5"/>
      <c r="Q601" s="5"/>
      <c r="R601" s="15">
        <f t="shared" si="53"/>
        <v>1.45</v>
      </c>
    </row>
    <row r="602" spans="1:18">
      <c r="A602" s="5">
        <v>337</v>
      </c>
      <c r="B602" s="5" t="s">
        <v>5969</v>
      </c>
      <c r="C602" s="5" t="s">
        <v>6348</v>
      </c>
      <c r="D602" s="5" t="s">
        <v>6625</v>
      </c>
      <c r="E602" s="5" t="s">
        <v>6626</v>
      </c>
      <c r="F602" s="5" t="s">
        <v>1946</v>
      </c>
      <c r="G602" s="5" t="s">
        <v>1939</v>
      </c>
      <c r="H602" s="5">
        <f t="shared" si="55"/>
        <v>1.2</v>
      </c>
      <c r="I602" s="5">
        <v>1200</v>
      </c>
      <c r="J602" s="5"/>
      <c r="K602" s="5"/>
      <c r="L602" s="5"/>
      <c r="M602" s="5"/>
      <c r="N602" s="5"/>
      <c r="O602" s="5"/>
      <c r="P602" s="5"/>
      <c r="Q602" s="5"/>
      <c r="R602" s="15">
        <f t="shared" si="53"/>
        <v>17.4</v>
      </c>
    </row>
    <row r="603" spans="1:18">
      <c r="A603" s="5">
        <v>338</v>
      </c>
      <c r="B603" s="5" t="s">
        <v>5969</v>
      </c>
      <c r="C603" s="5" t="s">
        <v>6348</v>
      </c>
      <c r="D603" s="5" t="s">
        <v>6625</v>
      </c>
      <c r="E603" s="5" t="s">
        <v>6626</v>
      </c>
      <c r="F603" s="5" t="s">
        <v>833</v>
      </c>
      <c r="G603" s="5" t="s">
        <v>2066</v>
      </c>
      <c r="H603" s="5">
        <f t="shared" si="55"/>
        <v>1</v>
      </c>
      <c r="I603" s="5">
        <v>1000</v>
      </c>
      <c r="J603" s="5"/>
      <c r="K603" s="5"/>
      <c r="L603" s="5"/>
      <c r="M603" s="5"/>
      <c r="N603" s="5"/>
      <c r="O603" s="5"/>
      <c r="P603" s="5"/>
      <c r="Q603" s="5"/>
      <c r="R603" s="15">
        <f t="shared" si="53"/>
        <v>14.5</v>
      </c>
    </row>
    <row r="604" spans="1:18">
      <c r="A604" s="5">
        <v>339</v>
      </c>
      <c r="B604" s="5" t="s">
        <v>5969</v>
      </c>
      <c r="C604" s="5" t="s">
        <v>6348</v>
      </c>
      <c r="D604" s="5" t="s">
        <v>6627</v>
      </c>
      <c r="E604" s="5" t="s">
        <v>1562</v>
      </c>
      <c r="F604" s="5" t="s">
        <v>1924</v>
      </c>
      <c r="G604" s="5" t="s">
        <v>1925</v>
      </c>
      <c r="H604" s="5">
        <f t="shared" si="55"/>
        <v>0.2</v>
      </c>
      <c r="I604" s="5">
        <v>200</v>
      </c>
      <c r="J604" s="5"/>
      <c r="K604" s="5"/>
      <c r="L604" s="5"/>
      <c r="M604" s="5"/>
      <c r="N604" s="5"/>
      <c r="O604" s="5"/>
      <c r="P604" s="5"/>
      <c r="Q604" s="5"/>
      <c r="R604" s="15">
        <f t="shared" si="53"/>
        <v>2.9</v>
      </c>
    </row>
    <row r="605" spans="1:18">
      <c r="A605" s="5">
        <v>340</v>
      </c>
      <c r="B605" s="5" t="s">
        <v>5969</v>
      </c>
      <c r="C605" s="5" t="s">
        <v>6348</v>
      </c>
      <c r="D605" s="5" t="s">
        <v>6627</v>
      </c>
      <c r="E605" s="5" t="s">
        <v>1562</v>
      </c>
      <c r="F605" s="5" t="s">
        <v>751</v>
      </c>
      <c r="G605" s="5" t="s">
        <v>811</v>
      </c>
      <c r="H605" s="5">
        <f t="shared" si="55"/>
        <v>0.3</v>
      </c>
      <c r="I605" s="5">
        <v>300</v>
      </c>
      <c r="J605" s="5"/>
      <c r="K605" s="5"/>
      <c r="L605" s="5"/>
      <c r="M605" s="5"/>
      <c r="N605" s="5"/>
      <c r="O605" s="5"/>
      <c r="P605" s="5"/>
      <c r="Q605" s="5"/>
      <c r="R605" s="15">
        <f t="shared" si="53"/>
        <v>4.35</v>
      </c>
    </row>
    <row r="606" spans="1:18">
      <c r="A606" s="5">
        <v>341</v>
      </c>
      <c r="B606" s="5" t="s">
        <v>5969</v>
      </c>
      <c r="C606" s="5" t="s">
        <v>6348</v>
      </c>
      <c r="D606" s="5" t="s">
        <v>6628</v>
      </c>
      <c r="E606" s="5" t="s">
        <v>6629</v>
      </c>
      <c r="F606" s="5" t="s">
        <v>801</v>
      </c>
      <c r="G606" s="5" t="s">
        <v>749</v>
      </c>
      <c r="H606" s="5">
        <f t="shared" si="55"/>
        <v>0.5</v>
      </c>
      <c r="I606" s="5">
        <v>500</v>
      </c>
      <c r="J606" s="5"/>
      <c r="K606" s="5"/>
      <c r="L606" s="5"/>
      <c r="M606" s="5"/>
      <c r="N606" s="5"/>
      <c r="O606" s="5"/>
      <c r="P606" s="5"/>
      <c r="Q606" s="5"/>
      <c r="R606" s="15">
        <f t="shared" si="53"/>
        <v>7.25</v>
      </c>
    </row>
    <row r="607" spans="1:18">
      <c r="A607" s="5">
        <v>342</v>
      </c>
      <c r="B607" s="5" t="s">
        <v>5969</v>
      </c>
      <c r="C607" s="5" t="s">
        <v>6348</v>
      </c>
      <c r="D607" s="5" t="s">
        <v>6630</v>
      </c>
      <c r="E607" s="5" t="s">
        <v>5813</v>
      </c>
      <c r="F607" s="5" t="s">
        <v>801</v>
      </c>
      <c r="G607" s="5" t="s">
        <v>1937</v>
      </c>
      <c r="H607" s="5">
        <f t="shared" si="55"/>
        <v>1.4</v>
      </c>
      <c r="I607" s="5">
        <v>1400</v>
      </c>
      <c r="J607" s="5"/>
      <c r="K607" s="5"/>
      <c r="L607" s="5"/>
      <c r="M607" s="5"/>
      <c r="N607" s="5"/>
      <c r="O607" s="5"/>
      <c r="P607" s="5"/>
      <c r="Q607" s="5"/>
      <c r="R607" s="15">
        <f t="shared" si="53"/>
        <v>20.3</v>
      </c>
    </row>
    <row r="608" spans="1:18">
      <c r="A608" s="5">
        <v>343</v>
      </c>
      <c r="B608" s="5" t="s">
        <v>5969</v>
      </c>
      <c r="C608" s="5" t="s">
        <v>6348</v>
      </c>
      <c r="D608" s="5" t="s">
        <v>6630</v>
      </c>
      <c r="E608" s="5" t="s">
        <v>5813</v>
      </c>
      <c r="F608" s="5" t="s">
        <v>2007</v>
      </c>
      <c r="G608" s="5" t="s">
        <v>2031</v>
      </c>
      <c r="H608" s="5">
        <f t="shared" si="55"/>
        <v>1.4</v>
      </c>
      <c r="I608" s="5">
        <v>1400</v>
      </c>
      <c r="J608" s="5"/>
      <c r="K608" s="5"/>
      <c r="L608" s="5"/>
      <c r="M608" s="5"/>
      <c r="N608" s="5"/>
      <c r="O608" s="5"/>
      <c r="P608" s="5"/>
      <c r="Q608" s="5"/>
      <c r="R608" s="15">
        <f t="shared" si="53"/>
        <v>20.3</v>
      </c>
    </row>
    <row r="609" spans="1:18">
      <c r="A609" s="5">
        <v>344</v>
      </c>
      <c r="B609" s="5" t="s">
        <v>5969</v>
      </c>
      <c r="C609" s="5" t="s">
        <v>6348</v>
      </c>
      <c r="D609" s="5" t="s">
        <v>6630</v>
      </c>
      <c r="E609" s="5" t="s">
        <v>5813</v>
      </c>
      <c r="F609" s="5" t="s">
        <v>2042</v>
      </c>
      <c r="G609" s="5" t="s">
        <v>1992</v>
      </c>
      <c r="H609" s="5">
        <f t="shared" si="55"/>
        <v>0.2</v>
      </c>
      <c r="I609" s="5">
        <v>200</v>
      </c>
      <c r="J609" s="5"/>
      <c r="K609" s="5"/>
      <c r="L609" s="5"/>
      <c r="M609" s="5"/>
      <c r="N609" s="5"/>
      <c r="O609" s="5"/>
      <c r="P609" s="5"/>
      <c r="Q609" s="5"/>
      <c r="R609" s="15">
        <f t="shared" si="53"/>
        <v>2.9</v>
      </c>
    </row>
    <row r="610" spans="1:18">
      <c r="A610" s="5">
        <v>345</v>
      </c>
      <c r="B610" s="5" t="s">
        <v>5969</v>
      </c>
      <c r="C610" s="5" t="s">
        <v>6348</v>
      </c>
      <c r="D610" s="5" t="s">
        <v>6631</v>
      </c>
      <c r="E610" s="5" t="s">
        <v>6632</v>
      </c>
      <c r="F610" s="5" t="s">
        <v>801</v>
      </c>
      <c r="G610" s="5" t="s">
        <v>1946</v>
      </c>
      <c r="H610" s="5">
        <f t="shared" si="55"/>
        <v>0.8</v>
      </c>
      <c r="I610" s="5">
        <v>800</v>
      </c>
      <c r="J610" s="5"/>
      <c r="K610" s="5"/>
      <c r="L610" s="5"/>
      <c r="M610" s="5"/>
      <c r="N610" s="5"/>
      <c r="O610" s="5"/>
      <c r="P610" s="5"/>
      <c r="Q610" s="5"/>
      <c r="R610" s="15">
        <f t="shared" si="53"/>
        <v>11.6</v>
      </c>
    </row>
    <row r="611" spans="1:18">
      <c r="A611" s="5">
        <v>346</v>
      </c>
      <c r="B611" s="5" t="s">
        <v>5969</v>
      </c>
      <c r="C611" s="5" t="s">
        <v>6348</v>
      </c>
      <c r="D611" s="5" t="s">
        <v>6633</v>
      </c>
      <c r="E611" s="5" t="s">
        <v>6634</v>
      </c>
      <c r="F611" s="5" t="s">
        <v>806</v>
      </c>
      <c r="G611" s="5" t="s">
        <v>801</v>
      </c>
      <c r="H611" s="5">
        <f t="shared" si="55"/>
        <v>0.3</v>
      </c>
      <c r="I611" s="5">
        <v>300</v>
      </c>
      <c r="J611" s="5"/>
      <c r="K611" s="5"/>
      <c r="L611" s="5"/>
      <c r="M611" s="5"/>
      <c r="N611" s="5"/>
      <c r="O611" s="5"/>
      <c r="P611" s="5"/>
      <c r="Q611" s="5"/>
      <c r="R611" s="15">
        <f t="shared" si="53"/>
        <v>4.35</v>
      </c>
    </row>
    <row r="612" spans="1:18">
      <c r="A612" s="5">
        <v>348</v>
      </c>
      <c r="B612" s="5" t="s">
        <v>5969</v>
      </c>
      <c r="C612" s="5" t="s">
        <v>6348</v>
      </c>
      <c r="D612" s="5" t="s">
        <v>6633</v>
      </c>
      <c r="E612" s="5" t="s">
        <v>6634</v>
      </c>
      <c r="F612" s="5" t="s">
        <v>748</v>
      </c>
      <c r="G612" s="5" t="s">
        <v>749</v>
      </c>
      <c r="H612" s="5">
        <f t="shared" si="55"/>
        <v>0.2</v>
      </c>
      <c r="I612" s="5">
        <v>200</v>
      </c>
      <c r="J612" s="5"/>
      <c r="K612" s="5"/>
      <c r="L612" s="5"/>
      <c r="M612" s="5"/>
      <c r="N612" s="5"/>
      <c r="O612" s="5"/>
      <c r="P612" s="5"/>
      <c r="Q612" s="5"/>
      <c r="R612" s="15">
        <f t="shared" si="53"/>
        <v>2.9</v>
      </c>
    </row>
    <row r="613" spans="1:18">
      <c r="A613" s="5">
        <v>349</v>
      </c>
      <c r="B613" s="5" t="s">
        <v>5969</v>
      </c>
      <c r="C613" s="5" t="s">
        <v>6348</v>
      </c>
      <c r="D613" s="5" t="s">
        <v>6635</v>
      </c>
      <c r="E613" s="5" t="s">
        <v>6636</v>
      </c>
      <c r="F613" s="5" t="s">
        <v>1922</v>
      </c>
      <c r="G613" s="5" t="s">
        <v>813</v>
      </c>
      <c r="H613" s="5">
        <f t="shared" si="55"/>
        <v>0.2</v>
      </c>
      <c r="I613" s="5">
        <v>200</v>
      </c>
      <c r="J613" s="5"/>
      <c r="K613" s="5">
        <v>2</v>
      </c>
      <c r="L613" s="5"/>
      <c r="M613" s="5"/>
      <c r="N613" s="5"/>
      <c r="O613" s="5">
        <v>2</v>
      </c>
      <c r="P613" s="5"/>
      <c r="Q613" s="5"/>
      <c r="R613" s="15">
        <f t="shared" si="53"/>
        <v>3.217</v>
      </c>
    </row>
    <row r="614" spans="1:18">
      <c r="A614" s="5">
        <v>350</v>
      </c>
      <c r="B614" s="5" t="s">
        <v>5969</v>
      </c>
      <c r="C614" s="5" t="s">
        <v>6348</v>
      </c>
      <c r="D614" s="5" t="s">
        <v>6635</v>
      </c>
      <c r="E614" s="5" t="s">
        <v>6636</v>
      </c>
      <c r="F614" s="5" t="s">
        <v>828</v>
      </c>
      <c r="G614" s="5" t="s">
        <v>806</v>
      </c>
      <c r="H614" s="5">
        <f t="shared" si="55"/>
        <v>0.3</v>
      </c>
      <c r="I614" s="5">
        <v>300</v>
      </c>
      <c r="J614" s="5"/>
      <c r="K614" s="5"/>
      <c r="L614" s="5"/>
      <c r="M614" s="5"/>
      <c r="N614" s="5"/>
      <c r="O614" s="5"/>
      <c r="P614" s="5"/>
      <c r="Q614" s="5"/>
      <c r="R614" s="15">
        <f t="shared" si="53"/>
        <v>4.35</v>
      </c>
    </row>
    <row r="615" spans="1:18">
      <c r="A615" s="5">
        <v>351</v>
      </c>
      <c r="B615" s="5" t="s">
        <v>5969</v>
      </c>
      <c r="C615" s="5" t="s">
        <v>6348</v>
      </c>
      <c r="D615" s="5" t="s">
        <v>6635</v>
      </c>
      <c r="E615" s="5" t="s">
        <v>6636</v>
      </c>
      <c r="F615" s="5" t="s">
        <v>800</v>
      </c>
      <c r="G615" s="5" t="s">
        <v>801</v>
      </c>
      <c r="H615" s="5">
        <f t="shared" si="55"/>
        <v>0.1</v>
      </c>
      <c r="I615" s="5">
        <v>100</v>
      </c>
      <c r="J615" s="5"/>
      <c r="K615" s="5"/>
      <c r="L615" s="5"/>
      <c r="M615" s="5"/>
      <c r="N615" s="5"/>
      <c r="O615" s="5"/>
      <c r="P615" s="5"/>
      <c r="Q615" s="5"/>
      <c r="R615" s="15">
        <f t="shared" ref="R615:R646" si="56">J615*0.4461+K615*0.1485+L615*0.15*0.004+I615*0.0145+M615*0.145+N615*0.015+O615*0.01+P615*0.16+Q615*0.2</f>
        <v>1.45</v>
      </c>
    </row>
    <row r="616" spans="1:18">
      <c r="A616" s="5">
        <v>352</v>
      </c>
      <c r="B616" s="5" t="s">
        <v>5969</v>
      </c>
      <c r="C616" s="5" t="s">
        <v>6348</v>
      </c>
      <c r="D616" s="5" t="s">
        <v>6637</v>
      </c>
      <c r="E616" s="5" t="s">
        <v>2531</v>
      </c>
      <c r="F616" s="5" t="s">
        <v>1922</v>
      </c>
      <c r="G616" s="5" t="s">
        <v>1923</v>
      </c>
      <c r="H616" s="5">
        <f t="shared" si="55"/>
        <v>0.1</v>
      </c>
      <c r="I616" s="5">
        <v>100</v>
      </c>
      <c r="J616" s="5"/>
      <c r="K616" s="5"/>
      <c r="L616" s="5"/>
      <c r="M616" s="5"/>
      <c r="N616" s="5"/>
      <c r="O616" s="5"/>
      <c r="P616" s="5"/>
      <c r="Q616" s="5"/>
      <c r="R616" s="15">
        <f t="shared" si="56"/>
        <v>1.45</v>
      </c>
    </row>
    <row r="617" spans="1:18">
      <c r="A617" s="5">
        <v>353</v>
      </c>
      <c r="B617" s="5" t="s">
        <v>5969</v>
      </c>
      <c r="C617" s="5" t="s">
        <v>6348</v>
      </c>
      <c r="D617" s="5" t="s">
        <v>6637</v>
      </c>
      <c r="E617" s="5" t="s">
        <v>2531</v>
      </c>
      <c r="F617" s="5" t="s">
        <v>836</v>
      </c>
      <c r="G617" s="5" t="s">
        <v>801</v>
      </c>
      <c r="H617" s="5">
        <f t="shared" si="55"/>
        <v>0.4</v>
      </c>
      <c r="I617" s="5">
        <v>400</v>
      </c>
      <c r="J617" s="5"/>
      <c r="K617" s="5"/>
      <c r="L617" s="5"/>
      <c r="M617" s="5"/>
      <c r="N617" s="5"/>
      <c r="O617" s="5"/>
      <c r="P617" s="5"/>
      <c r="Q617" s="5"/>
      <c r="R617" s="15">
        <f t="shared" si="56"/>
        <v>5.8</v>
      </c>
    </row>
    <row r="618" spans="1:18">
      <c r="A618" s="5">
        <v>354</v>
      </c>
      <c r="B618" s="5" t="s">
        <v>5969</v>
      </c>
      <c r="C618" s="5" t="s">
        <v>6348</v>
      </c>
      <c r="D618" s="5" t="s">
        <v>6637</v>
      </c>
      <c r="E618" s="5" t="s">
        <v>2531</v>
      </c>
      <c r="F618" s="5" t="s">
        <v>803</v>
      </c>
      <c r="G618" s="5" t="s">
        <v>1924</v>
      </c>
      <c r="H618" s="5">
        <f t="shared" si="55"/>
        <v>0.1</v>
      </c>
      <c r="I618" s="5">
        <v>100</v>
      </c>
      <c r="J618" s="5"/>
      <c r="K618" s="5"/>
      <c r="L618" s="5"/>
      <c r="M618" s="5"/>
      <c r="N618" s="5"/>
      <c r="O618" s="5"/>
      <c r="P618" s="5"/>
      <c r="Q618" s="5"/>
      <c r="R618" s="15">
        <f t="shared" si="56"/>
        <v>1.45</v>
      </c>
    </row>
    <row r="619" spans="1:18">
      <c r="A619" s="5">
        <v>355</v>
      </c>
      <c r="B619" s="5" t="s">
        <v>5969</v>
      </c>
      <c r="C619" s="5" t="s">
        <v>6348</v>
      </c>
      <c r="D619" s="5" t="s">
        <v>6637</v>
      </c>
      <c r="E619" s="5" t="s">
        <v>2531</v>
      </c>
      <c r="F619" s="5" t="s">
        <v>748</v>
      </c>
      <c r="G619" s="5" t="s">
        <v>1925</v>
      </c>
      <c r="H619" s="5">
        <f t="shared" si="55"/>
        <v>0.1</v>
      </c>
      <c r="I619" s="5">
        <v>100</v>
      </c>
      <c r="J619" s="5"/>
      <c r="K619" s="5"/>
      <c r="L619" s="5"/>
      <c r="M619" s="5"/>
      <c r="N619" s="5"/>
      <c r="O619" s="5"/>
      <c r="P619" s="5"/>
      <c r="Q619" s="5"/>
      <c r="R619" s="15">
        <f t="shared" si="56"/>
        <v>1.45</v>
      </c>
    </row>
    <row r="620" spans="1:18">
      <c r="A620" s="5">
        <v>356</v>
      </c>
      <c r="B620" s="5" t="s">
        <v>5969</v>
      </c>
      <c r="C620" s="5" t="s">
        <v>6348</v>
      </c>
      <c r="D620" s="5" t="s">
        <v>6638</v>
      </c>
      <c r="E620" s="5" t="s">
        <v>6639</v>
      </c>
      <c r="F620" s="5" t="s">
        <v>766</v>
      </c>
      <c r="G620" s="5" t="s">
        <v>800</v>
      </c>
      <c r="H620" s="5">
        <f t="shared" si="55"/>
        <v>0.1</v>
      </c>
      <c r="I620" s="5">
        <v>100</v>
      </c>
      <c r="J620" s="5"/>
      <c r="K620" s="5"/>
      <c r="L620" s="5"/>
      <c r="M620" s="5"/>
      <c r="N620" s="5"/>
      <c r="O620" s="5"/>
      <c r="P620" s="5"/>
      <c r="Q620" s="5"/>
      <c r="R620" s="15">
        <f t="shared" si="56"/>
        <v>1.45</v>
      </c>
    </row>
    <row r="621" spans="1:18">
      <c r="A621" s="5">
        <v>358</v>
      </c>
      <c r="B621" s="5" t="s">
        <v>5969</v>
      </c>
      <c r="C621" s="5" t="s">
        <v>6348</v>
      </c>
      <c r="D621" s="5" t="s">
        <v>6638</v>
      </c>
      <c r="E621" s="5" t="s">
        <v>6639</v>
      </c>
      <c r="F621" s="5" t="s">
        <v>803</v>
      </c>
      <c r="G621" s="5" t="s">
        <v>1924</v>
      </c>
      <c r="H621" s="5">
        <f t="shared" si="55"/>
        <v>0.1</v>
      </c>
      <c r="I621" s="5">
        <v>100</v>
      </c>
      <c r="J621" s="5"/>
      <c r="K621" s="5"/>
      <c r="L621" s="5"/>
      <c r="M621" s="5"/>
      <c r="N621" s="5"/>
      <c r="O621" s="5"/>
      <c r="P621" s="5"/>
      <c r="Q621" s="5"/>
      <c r="R621" s="15">
        <f t="shared" si="56"/>
        <v>1.45</v>
      </c>
    </row>
    <row r="622" spans="1:18">
      <c r="A622" s="5">
        <v>359</v>
      </c>
      <c r="B622" s="5" t="s">
        <v>5969</v>
      </c>
      <c r="C622" s="5" t="s">
        <v>6348</v>
      </c>
      <c r="D622" s="5" t="s">
        <v>6638</v>
      </c>
      <c r="E622" s="5" t="s">
        <v>6639</v>
      </c>
      <c r="F622" s="5" t="s">
        <v>1924</v>
      </c>
      <c r="G622" s="5" t="s">
        <v>748</v>
      </c>
      <c r="H622" s="5">
        <f t="shared" si="55"/>
        <v>0.1</v>
      </c>
      <c r="I622" s="5">
        <v>100</v>
      </c>
      <c r="J622" s="5"/>
      <c r="K622" s="5"/>
      <c r="L622" s="5"/>
      <c r="M622" s="5"/>
      <c r="N622" s="5"/>
      <c r="O622" s="5"/>
      <c r="P622" s="5"/>
      <c r="Q622" s="5"/>
      <c r="R622" s="15">
        <f t="shared" si="56"/>
        <v>1.45</v>
      </c>
    </row>
    <row r="623" spans="1:18">
      <c r="A623" s="5">
        <v>360</v>
      </c>
      <c r="B623" s="5" t="s">
        <v>5969</v>
      </c>
      <c r="C623" s="5" t="s">
        <v>6348</v>
      </c>
      <c r="D623" s="5" t="s">
        <v>6638</v>
      </c>
      <c r="E623" s="5" t="s">
        <v>6639</v>
      </c>
      <c r="F623" s="5" t="s">
        <v>749</v>
      </c>
      <c r="G623" s="5" t="s">
        <v>751</v>
      </c>
      <c r="H623" s="5">
        <f t="shared" si="55"/>
        <v>0.1</v>
      </c>
      <c r="I623" s="5">
        <v>100</v>
      </c>
      <c r="J623" s="5"/>
      <c r="K623" s="5"/>
      <c r="L623" s="5"/>
      <c r="M623" s="5"/>
      <c r="N623" s="5"/>
      <c r="O623" s="5"/>
      <c r="P623" s="5"/>
      <c r="Q623" s="5"/>
      <c r="R623" s="15">
        <f t="shared" si="56"/>
        <v>1.45</v>
      </c>
    </row>
    <row r="624" spans="1:18">
      <c r="A624" s="5">
        <v>361</v>
      </c>
      <c r="B624" s="5" t="s">
        <v>5969</v>
      </c>
      <c r="C624" s="5" t="s">
        <v>6348</v>
      </c>
      <c r="D624" s="5" t="s">
        <v>6640</v>
      </c>
      <c r="E624" s="5" t="s">
        <v>6641</v>
      </c>
      <c r="F624" s="5" t="s">
        <v>748</v>
      </c>
      <c r="G624" s="5" t="s">
        <v>1925</v>
      </c>
      <c r="H624" s="5">
        <f t="shared" si="55"/>
        <v>0.1</v>
      </c>
      <c r="I624" s="5">
        <v>100</v>
      </c>
      <c r="J624" s="5"/>
      <c r="K624" s="5"/>
      <c r="L624" s="5"/>
      <c r="M624" s="5"/>
      <c r="N624" s="5"/>
      <c r="O624" s="5"/>
      <c r="P624" s="5"/>
      <c r="Q624" s="5"/>
      <c r="R624" s="15">
        <f t="shared" si="56"/>
        <v>1.45</v>
      </c>
    </row>
    <row r="625" spans="1:18">
      <c r="A625" s="5">
        <v>362</v>
      </c>
      <c r="B625" s="5" t="s">
        <v>5969</v>
      </c>
      <c r="C625" s="5" t="s">
        <v>6348</v>
      </c>
      <c r="D625" s="5" t="s">
        <v>6640</v>
      </c>
      <c r="E625" s="5" t="s">
        <v>6641</v>
      </c>
      <c r="F625" s="5" t="s">
        <v>826</v>
      </c>
      <c r="G625" s="5" t="s">
        <v>1946</v>
      </c>
      <c r="H625" s="5">
        <f t="shared" si="55"/>
        <v>0.1</v>
      </c>
      <c r="I625" s="5">
        <v>100</v>
      </c>
      <c r="J625" s="5"/>
      <c r="K625" s="5"/>
      <c r="L625" s="5"/>
      <c r="M625" s="5"/>
      <c r="N625" s="5"/>
      <c r="O625" s="5"/>
      <c r="P625" s="5"/>
      <c r="Q625" s="5"/>
      <c r="R625" s="15">
        <f t="shared" si="56"/>
        <v>1.45</v>
      </c>
    </row>
    <row r="626" spans="1:18">
      <c r="A626" s="5">
        <v>363</v>
      </c>
      <c r="B626" s="5" t="s">
        <v>5969</v>
      </c>
      <c r="C626" s="5" t="s">
        <v>6348</v>
      </c>
      <c r="D626" s="5" t="s">
        <v>6642</v>
      </c>
      <c r="E626" s="5" t="s">
        <v>6643</v>
      </c>
      <c r="F626" s="5" t="s">
        <v>813</v>
      </c>
      <c r="G626" s="5" t="s">
        <v>826</v>
      </c>
      <c r="H626" s="5">
        <f t="shared" si="55"/>
        <v>1.5</v>
      </c>
      <c r="I626" s="5">
        <v>1500</v>
      </c>
      <c r="J626" s="5"/>
      <c r="K626" s="5"/>
      <c r="L626" s="5"/>
      <c r="M626" s="5"/>
      <c r="N626" s="5"/>
      <c r="O626" s="5"/>
      <c r="P626" s="5"/>
      <c r="Q626" s="5"/>
      <c r="R626" s="15">
        <f t="shared" si="56"/>
        <v>21.75</v>
      </c>
    </row>
    <row r="627" spans="1:18">
      <c r="A627" s="5">
        <v>364</v>
      </c>
      <c r="B627" s="5" t="s">
        <v>5969</v>
      </c>
      <c r="C627" s="5" t="s">
        <v>6348</v>
      </c>
      <c r="D627" s="5" t="s">
        <v>6644</v>
      </c>
      <c r="E627" s="5" t="s">
        <v>6645</v>
      </c>
      <c r="F627" s="5" t="s">
        <v>761</v>
      </c>
      <c r="G627" s="5" t="s">
        <v>833</v>
      </c>
      <c r="H627" s="5">
        <f t="shared" si="55"/>
        <v>3</v>
      </c>
      <c r="I627" s="5">
        <v>3000</v>
      </c>
      <c r="J627" s="5"/>
      <c r="K627" s="5"/>
      <c r="L627" s="5"/>
      <c r="M627" s="5"/>
      <c r="N627" s="5"/>
      <c r="O627" s="5"/>
      <c r="P627" s="5"/>
      <c r="Q627" s="5"/>
      <c r="R627" s="15">
        <f t="shared" si="56"/>
        <v>43.5</v>
      </c>
    </row>
    <row r="628" spans="1:18">
      <c r="A628" s="5">
        <v>365</v>
      </c>
      <c r="B628" s="5" t="s">
        <v>5969</v>
      </c>
      <c r="C628" s="5" t="s">
        <v>6348</v>
      </c>
      <c r="D628" s="5" t="s">
        <v>6646</v>
      </c>
      <c r="E628" s="5" t="s">
        <v>6647</v>
      </c>
      <c r="F628" s="5" t="s">
        <v>806</v>
      </c>
      <c r="G628" s="5" t="s">
        <v>1924</v>
      </c>
      <c r="H628" s="5">
        <f t="shared" ref="H628" si="57">I628/1000</f>
        <v>0.5</v>
      </c>
      <c r="I628" s="5">
        <v>500</v>
      </c>
      <c r="J628" s="5"/>
      <c r="K628" s="5">
        <v>2</v>
      </c>
      <c r="L628" s="5"/>
      <c r="M628" s="5"/>
      <c r="N628" s="5"/>
      <c r="O628" s="5"/>
      <c r="P628" s="5"/>
      <c r="Q628" s="5"/>
      <c r="R628" s="15">
        <f t="shared" si="56"/>
        <v>7.547</v>
      </c>
    </row>
    <row r="629" spans="1:18">
      <c r="A629" s="5">
        <v>367</v>
      </c>
      <c r="B629" s="5" t="s">
        <v>5969</v>
      </c>
      <c r="C629" s="5" t="s">
        <v>6348</v>
      </c>
      <c r="D629" s="5" t="s">
        <v>6648</v>
      </c>
      <c r="E629" s="5" t="s">
        <v>6649</v>
      </c>
      <c r="F629" s="5" t="s">
        <v>1922</v>
      </c>
      <c r="G629" s="5" t="s">
        <v>1923</v>
      </c>
      <c r="H629" s="5">
        <f t="shared" ref="H629:H659" si="58">I629/1000</f>
        <v>0.1</v>
      </c>
      <c r="I629" s="5">
        <v>100</v>
      </c>
      <c r="J629" s="5"/>
      <c r="K629" s="5"/>
      <c r="L629" s="5"/>
      <c r="M629" s="5"/>
      <c r="N629" s="5"/>
      <c r="O629" s="5"/>
      <c r="P629" s="5"/>
      <c r="Q629" s="5"/>
      <c r="R629" s="15">
        <f t="shared" si="56"/>
        <v>1.45</v>
      </c>
    </row>
    <row r="630" spans="1:18">
      <c r="A630" s="5">
        <v>368</v>
      </c>
      <c r="B630" s="5" t="s">
        <v>5969</v>
      </c>
      <c r="C630" s="5" t="s">
        <v>6348</v>
      </c>
      <c r="D630" s="5" t="s">
        <v>6648</v>
      </c>
      <c r="E630" s="5" t="s">
        <v>6649</v>
      </c>
      <c r="F630" s="5" t="s">
        <v>813</v>
      </c>
      <c r="G630" s="5" t="s">
        <v>761</v>
      </c>
      <c r="H630" s="5">
        <f t="shared" si="58"/>
        <v>0.1</v>
      </c>
      <c r="I630" s="5">
        <v>100</v>
      </c>
      <c r="J630" s="5"/>
      <c r="K630" s="5"/>
      <c r="L630" s="5"/>
      <c r="M630" s="5"/>
      <c r="N630" s="5"/>
      <c r="O630" s="5"/>
      <c r="P630" s="5"/>
      <c r="Q630" s="5"/>
      <c r="R630" s="15">
        <f t="shared" si="56"/>
        <v>1.45</v>
      </c>
    </row>
    <row r="631" spans="1:18">
      <c r="A631" s="5">
        <v>369</v>
      </c>
      <c r="B631" s="5" t="s">
        <v>5969</v>
      </c>
      <c r="C631" s="5" t="s">
        <v>6348</v>
      </c>
      <c r="D631" s="5" t="s">
        <v>6650</v>
      </c>
      <c r="E631" s="5" t="s">
        <v>6651</v>
      </c>
      <c r="F631" s="5" t="s">
        <v>1922</v>
      </c>
      <c r="G631" s="5" t="s">
        <v>806</v>
      </c>
      <c r="H631" s="5">
        <f t="shared" si="58"/>
        <v>0.7</v>
      </c>
      <c r="I631" s="13">
        <v>700</v>
      </c>
      <c r="J631" s="5"/>
      <c r="K631" s="13"/>
      <c r="L631" s="13"/>
      <c r="M631" s="13"/>
      <c r="N631" s="13"/>
      <c r="O631" s="13"/>
      <c r="P631" s="13"/>
      <c r="Q631" s="13"/>
      <c r="R631" s="15">
        <f t="shared" si="56"/>
        <v>10.15</v>
      </c>
    </row>
    <row r="632" spans="1:18">
      <c r="A632" s="5">
        <v>370</v>
      </c>
      <c r="B632" s="5" t="s">
        <v>5969</v>
      </c>
      <c r="C632" s="5" t="s">
        <v>6348</v>
      </c>
      <c r="D632" s="5" t="s">
        <v>6650</v>
      </c>
      <c r="E632" s="5" t="s">
        <v>6651</v>
      </c>
      <c r="F632" s="5" t="s">
        <v>800</v>
      </c>
      <c r="G632" s="5" t="s">
        <v>811</v>
      </c>
      <c r="H632" s="5">
        <f t="shared" si="58"/>
        <v>1</v>
      </c>
      <c r="I632" s="13">
        <v>1000</v>
      </c>
      <c r="J632" s="5"/>
      <c r="K632" s="13"/>
      <c r="L632" s="13"/>
      <c r="M632" s="13"/>
      <c r="N632" s="13"/>
      <c r="O632" s="13"/>
      <c r="P632" s="13"/>
      <c r="Q632" s="13"/>
      <c r="R632" s="15">
        <f t="shared" si="56"/>
        <v>14.5</v>
      </c>
    </row>
    <row r="633" spans="1:18">
      <c r="A633" s="5">
        <v>371</v>
      </c>
      <c r="B633" s="5" t="s">
        <v>5969</v>
      </c>
      <c r="C633" s="5" t="s">
        <v>6348</v>
      </c>
      <c r="D633" s="5" t="s">
        <v>6652</v>
      </c>
      <c r="E633" s="5" t="s">
        <v>6653</v>
      </c>
      <c r="F633" s="5" t="s">
        <v>1923</v>
      </c>
      <c r="G633" s="5" t="s">
        <v>826</v>
      </c>
      <c r="H633" s="5">
        <f t="shared" si="58"/>
        <v>1.6</v>
      </c>
      <c r="I633" s="13">
        <v>1600</v>
      </c>
      <c r="J633" s="5"/>
      <c r="K633" s="13"/>
      <c r="L633" s="13"/>
      <c r="M633" s="13"/>
      <c r="N633" s="13"/>
      <c r="O633" s="13"/>
      <c r="P633" s="13"/>
      <c r="Q633" s="13"/>
      <c r="R633" s="15">
        <f t="shared" si="56"/>
        <v>23.2</v>
      </c>
    </row>
    <row r="634" spans="1:18">
      <c r="A634" s="5">
        <v>372</v>
      </c>
      <c r="B634" s="5" t="s">
        <v>5969</v>
      </c>
      <c r="C634" s="5" t="s">
        <v>6348</v>
      </c>
      <c r="D634" s="5" t="s">
        <v>6652</v>
      </c>
      <c r="E634" s="5" t="s">
        <v>6653</v>
      </c>
      <c r="F634" s="5" t="s">
        <v>1946</v>
      </c>
      <c r="G634" s="5" t="s">
        <v>752</v>
      </c>
      <c r="H634" s="5">
        <f t="shared" si="58"/>
        <v>0.2</v>
      </c>
      <c r="I634" s="13">
        <v>200</v>
      </c>
      <c r="J634" s="5"/>
      <c r="K634" s="13"/>
      <c r="L634" s="13"/>
      <c r="M634" s="13"/>
      <c r="N634" s="13"/>
      <c r="O634" s="13"/>
      <c r="P634" s="13"/>
      <c r="Q634" s="13"/>
      <c r="R634" s="15">
        <f t="shared" si="56"/>
        <v>2.9</v>
      </c>
    </row>
    <row r="635" spans="1:18">
      <c r="A635" s="5">
        <v>373</v>
      </c>
      <c r="B635" s="5" t="s">
        <v>5969</v>
      </c>
      <c r="C635" s="5" t="s">
        <v>6348</v>
      </c>
      <c r="D635" s="5" t="s">
        <v>6654</v>
      </c>
      <c r="E635" s="5" t="s">
        <v>6655</v>
      </c>
      <c r="F635" s="5" t="s">
        <v>1922</v>
      </c>
      <c r="G635" s="5" t="s">
        <v>811</v>
      </c>
      <c r="H635" s="5">
        <f t="shared" si="58"/>
        <v>1.9</v>
      </c>
      <c r="I635" s="13">
        <v>1900</v>
      </c>
      <c r="J635" s="5"/>
      <c r="K635" s="13"/>
      <c r="L635" s="13"/>
      <c r="M635" s="13"/>
      <c r="N635" s="13"/>
      <c r="O635" s="13"/>
      <c r="P635" s="13"/>
      <c r="Q635" s="13"/>
      <c r="R635" s="15">
        <f t="shared" si="56"/>
        <v>27.55</v>
      </c>
    </row>
    <row r="636" spans="1:18">
      <c r="A636" s="5">
        <v>374</v>
      </c>
      <c r="B636" s="5" t="s">
        <v>5969</v>
      </c>
      <c r="C636" s="5" t="s">
        <v>6348</v>
      </c>
      <c r="D636" s="5" t="s">
        <v>6654</v>
      </c>
      <c r="E636" s="5" t="s">
        <v>6655</v>
      </c>
      <c r="F636" s="5" t="s">
        <v>811</v>
      </c>
      <c r="G636" s="5" t="s">
        <v>1926</v>
      </c>
      <c r="H636" s="5">
        <f t="shared" si="58"/>
        <v>0.2</v>
      </c>
      <c r="I636" s="13">
        <v>200</v>
      </c>
      <c r="J636" s="5"/>
      <c r="K636" s="13"/>
      <c r="L636" s="13"/>
      <c r="M636" s="13"/>
      <c r="N636" s="13"/>
      <c r="O636" s="13"/>
      <c r="P636" s="13"/>
      <c r="Q636" s="13"/>
      <c r="R636" s="15">
        <f t="shared" si="56"/>
        <v>2.9</v>
      </c>
    </row>
    <row r="637" spans="1:18">
      <c r="A637" s="5">
        <v>375</v>
      </c>
      <c r="B637" s="5" t="s">
        <v>5969</v>
      </c>
      <c r="C637" s="5" t="s">
        <v>6348</v>
      </c>
      <c r="D637" s="5" t="s">
        <v>6656</v>
      </c>
      <c r="E637" s="5" t="s">
        <v>6657</v>
      </c>
      <c r="F637" s="5" t="s">
        <v>1922</v>
      </c>
      <c r="G637" s="5" t="s">
        <v>801</v>
      </c>
      <c r="H637" s="5">
        <f t="shared" si="58"/>
        <v>1</v>
      </c>
      <c r="I637" s="13">
        <v>1000</v>
      </c>
      <c r="J637" s="5"/>
      <c r="K637" s="13"/>
      <c r="L637" s="13"/>
      <c r="M637" s="13"/>
      <c r="N637" s="13"/>
      <c r="O637" s="13"/>
      <c r="P637" s="13"/>
      <c r="Q637" s="13"/>
      <c r="R637" s="15">
        <f t="shared" si="56"/>
        <v>14.5</v>
      </c>
    </row>
    <row r="638" spans="1:18">
      <c r="A638" s="5">
        <v>376</v>
      </c>
      <c r="B638" s="5" t="s">
        <v>5969</v>
      </c>
      <c r="C638" s="5" t="s">
        <v>6348</v>
      </c>
      <c r="D638" s="5" t="s">
        <v>6656</v>
      </c>
      <c r="E638" s="5" t="s">
        <v>6657</v>
      </c>
      <c r="F638" s="5" t="s">
        <v>801</v>
      </c>
      <c r="G638" s="5" t="s">
        <v>1927</v>
      </c>
      <c r="H638" s="5">
        <f t="shared" si="58"/>
        <v>1.2</v>
      </c>
      <c r="I638" s="13">
        <v>1200</v>
      </c>
      <c r="J638" s="5"/>
      <c r="K638" s="13"/>
      <c r="L638" s="13"/>
      <c r="M638" s="13"/>
      <c r="N638" s="13"/>
      <c r="O638" s="13"/>
      <c r="P638" s="13"/>
      <c r="Q638" s="13"/>
      <c r="R638" s="15">
        <f t="shared" si="56"/>
        <v>17.4</v>
      </c>
    </row>
    <row r="639" spans="1:18">
      <c r="A639" s="5">
        <v>377</v>
      </c>
      <c r="B639" s="5" t="s">
        <v>5969</v>
      </c>
      <c r="C639" s="5" t="s">
        <v>6348</v>
      </c>
      <c r="D639" s="5" t="s">
        <v>6656</v>
      </c>
      <c r="E639" s="5" t="s">
        <v>6657</v>
      </c>
      <c r="F639" s="5" t="s">
        <v>831</v>
      </c>
      <c r="G639" s="5" t="s">
        <v>1990</v>
      </c>
      <c r="H639" s="5">
        <f t="shared" si="58"/>
        <v>1.2</v>
      </c>
      <c r="I639" s="13">
        <v>1200</v>
      </c>
      <c r="J639" s="5"/>
      <c r="K639" s="13"/>
      <c r="L639" s="13"/>
      <c r="M639" s="13"/>
      <c r="N639" s="13"/>
      <c r="O639" s="13">
        <v>4</v>
      </c>
      <c r="P639" s="13">
        <v>1</v>
      </c>
      <c r="Q639" s="13"/>
      <c r="R639" s="15">
        <f t="shared" si="56"/>
        <v>17.6</v>
      </c>
    </row>
    <row r="640" spans="1:18">
      <c r="A640" s="5">
        <v>378</v>
      </c>
      <c r="B640" s="5" t="s">
        <v>5969</v>
      </c>
      <c r="C640" s="5" t="s">
        <v>6348</v>
      </c>
      <c r="D640" s="5" t="s">
        <v>6658</v>
      </c>
      <c r="E640" s="5" t="s">
        <v>6659</v>
      </c>
      <c r="F640" s="5" t="s">
        <v>1922</v>
      </c>
      <c r="G640" s="5" t="s">
        <v>1924</v>
      </c>
      <c r="H640" s="5">
        <f t="shared" si="58"/>
        <v>1.2</v>
      </c>
      <c r="I640" s="13">
        <v>1200</v>
      </c>
      <c r="J640" s="5"/>
      <c r="K640" s="13"/>
      <c r="L640" s="13"/>
      <c r="M640" s="13"/>
      <c r="N640" s="13"/>
      <c r="O640" s="13"/>
      <c r="P640" s="13"/>
      <c r="Q640" s="13"/>
      <c r="R640" s="15">
        <f t="shared" si="56"/>
        <v>17.4</v>
      </c>
    </row>
    <row r="641" spans="1:18">
      <c r="A641" s="5">
        <v>379</v>
      </c>
      <c r="B641" s="5" t="s">
        <v>5969</v>
      </c>
      <c r="C641" s="5" t="s">
        <v>6348</v>
      </c>
      <c r="D641" s="5" t="s">
        <v>6658</v>
      </c>
      <c r="E641" s="5" t="s">
        <v>6659</v>
      </c>
      <c r="F641" s="5" t="s">
        <v>1924</v>
      </c>
      <c r="G641" s="5" t="s">
        <v>748</v>
      </c>
      <c r="H641" s="5">
        <f t="shared" si="58"/>
        <v>0.1</v>
      </c>
      <c r="I641" s="13">
        <v>100</v>
      </c>
      <c r="J641" s="5"/>
      <c r="K641" s="13"/>
      <c r="L641" s="13"/>
      <c r="M641" s="13"/>
      <c r="N641" s="13"/>
      <c r="O641" s="13">
        <v>2</v>
      </c>
      <c r="P641" s="13"/>
      <c r="Q641" s="13"/>
      <c r="R641" s="15">
        <f t="shared" si="56"/>
        <v>1.47</v>
      </c>
    </row>
    <row r="642" spans="1:18">
      <c r="A642" s="5">
        <v>380</v>
      </c>
      <c r="B642" s="5" t="s">
        <v>5969</v>
      </c>
      <c r="C642" s="5" t="s">
        <v>6348</v>
      </c>
      <c r="D642" s="5" t="s">
        <v>6658</v>
      </c>
      <c r="E642" s="5" t="s">
        <v>6659</v>
      </c>
      <c r="F642" s="5" t="s">
        <v>748</v>
      </c>
      <c r="G642" s="5" t="s">
        <v>1990</v>
      </c>
      <c r="H642" s="5">
        <f t="shared" si="58"/>
        <v>2.2</v>
      </c>
      <c r="I642" s="13">
        <v>2200</v>
      </c>
      <c r="J642" s="5"/>
      <c r="K642" s="13"/>
      <c r="L642" s="13"/>
      <c r="M642" s="13"/>
      <c r="N642" s="13"/>
      <c r="O642" s="13"/>
      <c r="P642" s="13"/>
      <c r="Q642" s="13"/>
      <c r="R642" s="15">
        <f t="shared" si="56"/>
        <v>31.9</v>
      </c>
    </row>
    <row r="643" spans="1:18">
      <c r="A643" s="5">
        <v>381</v>
      </c>
      <c r="B643" s="5" t="s">
        <v>5969</v>
      </c>
      <c r="C643" s="5" t="s">
        <v>6348</v>
      </c>
      <c r="D643" s="5" t="s">
        <v>6660</v>
      </c>
      <c r="E643" s="5" t="s">
        <v>6661</v>
      </c>
      <c r="F643" s="5" t="s">
        <v>1922</v>
      </c>
      <c r="G643" s="5" t="s">
        <v>811</v>
      </c>
      <c r="H643" s="5">
        <f t="shared" si="58"/>
        <v>1.9</v>
      </c>
      <c r="I643" s="13">
        <v>1900</v>
      </c>
      <c r="J643" s="5"/>
      <c r="K643" s="13"/>
      <c r="L643" s="13"/>
      <c r="M643" s="13"/>
      <c r="N643" s="13"/>
      <c r="O643" s="13"/>
      <c r="P643" s="13"/>
      <c r="Q643" s="13"/>
      <c r="R643" s="15">
        <f t="shared" si="56"/>
        <v>27.55</v>
      </c>
    </row>
    <row r="644" spans="1:18">
      <c r="A644" s="5">
        <v>382</v>
      </c>
      <c r="B644" s="5" t="s">
        <v>5969</v>
      </c>
      <c r="C644" s="5" t="s">
        <v>6348</v>
      </c>
      <c r="D644" s="5" t="s">
        <v>6662</v>
      </c>
      <c r="E644" s="5" t="s">
        <v>6663</v>
      </c>
      <c r="F644" s="5" t="s">
        <v>1922</v>
      </c>
      <c r="G644" s="5" t="s">
        <v>2001</v>
      </c>
      <c r="H644" s="5">
        <f t="shared" si="58"/>
        <v>2.8</v>
      </c>
      <c r="I644" s="13">
        <v>2800</v>
      </c>
      <c r="J644" s="5"/>
      <c r="K644" s="13"/>
      <c r="L644" s="13"/>
      <c r="M644" s="13"/>
      <c r="N644" s="13"/>
      <c r="O644" s="13"/>
      <c r="P644" s="13"/>
      <c r="Q644" s="13"/>
      <c r="R644" s="15">
        <f t="shared" si="56"/>
        <v>40.6</v>
      </c>
    </row>
    <row r="645" spans="1:18">
      <c r="A645" s="5">
        <v>385</v>
      </c>
      <c r="B645" s="5" t="s">
        <v>5969</v>
      </c>
      <c r="C645" s="5" t="s">
        <v>6348</v>
      </c>
      <c r="D645" s="5" t="s">
        <v>6664</v>
      </c>
      <c r="E645" s="5" t="s">
        <v>958</v>
      </c>
      <c r="F645" s="5" t="s">
        <v>1923</v>
      </c>
      <c r="G645" s="5" t="s">
        <v>1925</v>
      </c>
      <c r="H645" s="5">
        <f t="shared" si="58"/>
        <v>1.3</v>
      </c>
      <c r="I645" s="13">
        <v>1300</v>
      </c>
      <c r="J645" s="5"/>
      <c r="K645" s="13"/>
      <c r="L645" s="13"/>
      <c r="M645" s="13"/>
      <c r="N645" s="13"/>
      <c r="O645" s="13"/>
      <c r="P645" s="13"/>
      <c r="Q645" s="13"/>
      <c r="R645" s="15">
        <f t="shared" si="56"/>
        <v>18.85</v>
      </c>
    </row>
    <row r="646" spans="1:18">
      <c r="A646" s="5">
        <v>386</v>
      </c>
      <c r="B646" s="5" t="s">
        <v>5969</v>
      </c>
      <c r="C646" s="5" t="s">
        <v>6348</v>
      </c>
      <c r="D646" s="5" t="s">
        <v>6665</v>
      </c>
      <c r="E646" s="5" t="s">
        <v>6666</v>
      </c>
      <c r="F646" s="5" t="s">
        <v>1922</v>
      </c>
      <c r="G646" s="5" t="s">
        <v>761</v>
      </c>
      <c r="H646" s="5">
        <f t="shared" si="58"/>
        <v>0.3</v>
      </c>
      <c r="I646" s="13">
        <v>300</v>
      </c>
      <c r="J646" s="5"/>
      <c r="K646" s="13"/>
      <c r="L646" s="13"/>
      <c r="M646" s="13"/>
      <c r="N646" s="13">
        <v>2</v>
      </c>
      <c r="O646" s="13"/>
      <c r="P646" s="13"/>
      <c r="Q646" s="13"/>
      <c r="R646" s="15">
        <f t="shared" ref="R646" si="59">J646*0.4461+K646*0.1485+L646*0.15*0.004+I646*0.0145+M646*0.145+N646*0.015+O646*0.01+P646*0.16+Q646*0.2</f>
        <v>4.38</v>
      </c>
    </row>
    <row r="647" spans="1:18">
      <c r="A647" s="5">
        <v>387</v>
      </c>
      <c r="B647" s="5" t="s">
        <v>5969</v>
      </c>
      <c r="C647" s="5" t="s">
        <v>6348</v>
      </c>
      <c r="D647" s="5" t="s">
        <v>6665</v>
      </c>
      <c r="E647" s="5" t="s">
        <v>6666</v>
      </c>
      <c r="F647" s="5" t="s">
        <v>803</v>
      </c>
      <c r="G647" s="5" t="s">
        <v>1924</v>
      </c>
      <c r="H647" s="5">
        <f t="shared" si="58"/>
        <v>0.1</v>
      </c>
      <c r="I647" s="13">
        <v>100</v>
      </c>
      <c r="J647" s="5"/>
      <c r="K647" s="13"/>
      <c r="L647" s="13"/>
      <c r="M647" s="13"/>
      <c r="N647" s="13"/>
      <c r="O647" s="13"/>
      <c r="P647" s="13"/>
      <c r="Q647" s="13"/>
      <c r="R647" s="15">
        <f t="shared" ref="R647:R678" si="60">J647*0.4461+K647*0.1485+L647*0.15*0.004+I647*0.0145+M647*0.145+N647*0.015+O647*0.01+P647*0.16+Q647*0.2</f>
        <v>1.45</v>
      </c>
    </row>
    <row r="648" spans="1:18">
      <c r="A648" s="5">
        <v>388</v>
      </c>
      <c r="B648" s="5" t="s">
        <v>5969</v>
      </c>
      <c r="C648" s="5" t="s">
        <v>6348</v>
      </c>
      <c r="D648" s="5" t="s">
        <v>6667</v>
      </c>
      <c r="E648" s="5" t="s">
        <v>6668</v>
      </c>
      <c r="F648" s="5" t="s">
        <v>1922</v>
      </c>
      <c r="G648" s="5" t="s">
        <v>1938</v>
      </c>
      <c r="H648" s="5">
        <f t="shared" si="58"/>
        <v>2.9</v>
      </c>
      <c r="I648" s="13">
        <v>2900</v>
      </c>
      <c r="J648" s="5"/>
      <c r="K648" s="13"/>
      <c r="L648" s="13"/>
      <c r="M648" s="13"/>
      <c r="N648" s="13"/>
      <c r="O648" s="13"/>
      <c r="P648" s="13"/>
      <c r="Q648" s="13"/>
      <c r="R648" s="15">
        <f t="shared" si="60"/>
        <v>42.05</v>
      </c>
    </row>
    <row r="649" spans="1:18">
      <c r="A649" s="5">
        <v>389</v>
      </c>
      <c r="B649" s="5" t="s">
        <v>5969</v>
      </c>
      <c r="C649" s="5" t="s">
        <v>6348</v>
      </c>
      <c r="D649" s="5" t="s">
        <v>6669</v>
      </c>
      <c r="E649" s="5" t="s">
        <v>2615</v>
      </c>
      <c r="F649" s="5" t="s">
        <v>1922</v>
      </c>
      <c r="G649" s="5" t="s">
        <v>826</v>
      </c>
      <c r="H649" s="5">
        <f t="shared" si="58"/>
        <v>1.7</v>
      </c>
      <c r="I649" s="13">
        <v>1700</v>
      </c>
      <c r="J649" s="5"/>
      <c r="K649" s="13"/>
      <c r="L649" s="13"/>
      <c r="M649" s="13"/>
      <c r="N649" s="13">
        <v>2</v>
      </c>
      <c r="O649" s="13"/>
      <c r="P649" s="13"/>
      <c r="Q649" s="13"/>
      <c r="R649" s="15">
        <f t="shared" si="60"/>
        <v>24.68</v>
      </c>
    </row>
    <row r="650" spans="1:18">
      <c r="A650" s="5">
        <v>390</v>
      </c>
      <c r="B650" s="5" t="s">
        <v>5969</v>
      </c>
      <c r="C650" s="5" t="s">
        <v>6348</v>
      </c>
      <c r="D650" s="5" t="s">
        <v>6669</v>
      </c>
      <c r="E650" s="5" t="s">
        <v>2615</v>
      </c>
      <c r="F650" s="5" t="s">
        <v>1929</v>
      </c>
      <c r="G650" s="5" t="s">
        <v>1991</v>
      </c>
      <c r="H650" s="5">
        <f t="shared" si="58"/>
        <v>1</v>
      </c>
      <c r="I650" s="13">
        <v>1000</v>
      </c>
      <c r="J650" s="13"/>
      <c r="K650" s="13"/>
      <c r="L650" s="13"/>
      <c r="M650" s="13"/>
      <c r="N650" s="13"/>
      <c r="O650" s="13"/>
      <c r="P650" s="13"/>
      <c r="Q650" s="13"/>
      <c r="R650" s="15">
        <f t="shared" si="60"/>
        <v>14.5</v>
      </c>
    </row>
    <row r="651" spans="1:18">
      <c r="A651" s="5">
        <v>391</v>
      </c>
      <c r="B651" s="5" t="s">
        <v>5969</v>
      </c>
      <c r="C651" s="5" t="s">
        <v>6348</v>
      </c>
      <c r="D651" s="5" t="s">
        <v>6670</v>
      </c>
      <c r="E651" s="5" t="s">
        <v>6671</v>
      </c>
      <c r="F651" s="5" t="s">
        <v>1922</v>
      </c>
      <c r="G651" s="5" t="s">
        <v>813</v>
      </c>
      <c r="H651" s="5">
        <f t="shared" si="58"/>
        <v>0.2</v>
      </c>
      <c r="I651" s="13">
        <v>200</v>
      </c>
      <c r="J651" s="13"/>
      <c r="K651" s="13"/>
      <c r="L651" s="13"/>
      <c r="M651" s="13"/>
      <c r="N651" s="13"/>
      <c r="O651" s="13"/>
      <c r="P651" s="13"/>
      <c r="Q651" s="13"/>
      <c r="R651" s="15">
        <f t="shared" si="60"/>
        <v>2.9</v>
      </c>
    </row>
    <row r="652" spans="1:18">
      <c r="A652" s="5">
        <v>392</v>
      </c>
      <c r="B652" s="5" t="s">
        <v>5969</v>
      </c>
      <c r="C652" s="5" t="s">
        <v>6348</v>
      </c>
      <c r="D652" s="5" t="s">
        <v>6670</v>
      </c>
      <c r="E652" s="5" t="s">
        <v>6671</v>
      </c>
      <c r="F652" s="5" t="s">
        <v>805</v>
      </c>
      <c r="G652" s="5" t="s">
        <v>801</v>
      </c>
      <c r="H652" s="5">
        <f t="shared" si="58"/>
        <v>0.5</v>
      </c>
      <c r="I652" s="13">
        <v>500</v>
      </c>
      <c r="J652" s="13"/>
      <c r="K652" s="13"/>
      <c r="L652" s="13"/>
      <c r="M652" s="13"/>
      <c r="N652" s="13"/>
      <c r="O652" s="13"/>
      <c r="P652" s="13"/>
      <c r="Q652" s="13"/>
      <c r="R652" s="15">
        <f t="shared" si="60"/>
        <v>7.25</v>
      </c>
    </row>
    <row r="653" spans="1:18">
      <c r="A653" s="5">
        <v>393</v>
      </c>
      <c r="B653" s="5" t="s">
        <v>5969</v>
      </c>
      <c r="C653" s="5" t="s">
        <v>6348</v>
      </c>
      <c r="D653" s="5" t="s">
        <v>6672</v>
      </c>
      <c r="E653" s="5" t="s">
        <v>6673</v>
      </c>
      <c r="F653" s="5" t="s">
        <v>1922</v>
      </c>
      <c r="G653" s="5" t="s">
        <v>800</v>
      </c>
      <c r="H653" s="5">
        <f t="shared" si="58"/>
        <v>0.9</v>
      </c>
      <c r="I653" s="13">
        <v>900</v>
      </c>
      <c r="J653" s="13"/>
      <c r="K653" s="13"/>
      <c r="L653" s="13"/>
      <c r="M653" s="13"/>
      <c r="N653" s="13"/>
      <c r="O653" s="13"/>
      <c r="P653" s="13"/>
      <c r="Q653" s="13"/>
      <c r="R653" s="15">
        <f t="shared" si="60"/>
        <v>13.05</v>
      </c>
    </row>
    <row r="654" spans="1:18">
      <c r="A654" s="5">
        <v>394</v>
      </c>
      <c r="B654" s="5" t="s">
        <v>5969</v>
      </c>
      <c r="C654" s="5" t="s">
        <v>6348</v>
      </c>
      <c r="D654" s="5" t="s">
        <v>6672</v>
      </c>
      <c r="E654" s="5" t="s">
        <v>6673</v>
      </c>
      <c r="F654" s="5" t="s">
        <v>800</v>
      </c>
      <c r="G654" s="5" t="s">
        <v>752</v>
      </c>
      <c r="H654" s="5">
        <f t="shared" si="58"/>
        <v>1.1</v>
      </c>
      <c r="I654" s="13">
        <v>1100</v>
      </c>
      <c r="J654" s="13"/>
      <c r="K654" s="13"/>
      <c r="L654" s="13"/>
      <c r="M654" s="13"/>
      <c r="N654" s="13"/>
      <c r="O654" s="13"/>
      <c r="P654" s="13"/>
      <c r="Q654" s="13"/>
      <c r="R654" s="15">
        <f t="shared" si="60"/>
        <v>15.95</v>
      </c>
    </row>
    <row r="655" spans="1:18">
      <c r="A655" s="5">
        <v>395</v>
      </c>
      <c r="B655" s="5" t="s">
        <v>5969</v>
      </c>
      <c r="C655" s="5" t="s">
        <v>6348</v>
      </c>
      <c r="D655" s="5" t="s">
        <v>6674</v>
      </c>
      <c r="E655" s="5" t="s">
        <v>6675</v>
      </c>
      <c r="F655" s="5" t="s">
        <v>1922</v>
      </c>
      <c r="G655" s="5" t="s">
        <v>828</v>
      </c>
      <c r="H655" s="5">
        <f t="shared" si="58"/>
        <v>0.4</v>
      </c>
      <c r="I655" s="13">
        <v>400</v>
      </c>
      <c r="J655" s="13"/>
      <c r="K655" s="13"/>
      <c r="L655" s="13"/>
      <c r="M655" s="13"/>
      <c r="N655" s="13"/>
      <c r="O655" s="13"/>
      <c r="P655" s="13"/>
      <c r="Q655" s="13"/>
      <c r="R655" s="15">
        <f t="shared" si="60"/>
        <v>5.8</v>
      </c>
    </row>
    <row r="656" spans="1:18">
      <c r="A656" s="5">
        <v>396</v>
      </c>
      <c r="B656" s="5" t="s">
        <v>5969</v>
      </c>
      <c r="C656" s="5" t="s">
        <v>6348</v>
      </c>
      <c r="D656" s="5" t="s">
        <v>6674</v>
      </c>
      <c r="E656" s="5" t="s">
        <v>6675</v>
      </c>
      <c r="F656" s="5" t="s">
        <v>1924</v>
      </c>
      <c r="G656" s="5" t="s">
        <v>831</v>
      </c>
      <c r="H656" s="5">
        <f t="shared" si="58"/>
        <v>1.1</v>
      </c>
      <c r="I656" s="13">
        <v>1100</v>
      </c>
      <c r="J656" s="13"/>
      <c r="K656" s="13"/>
      <c r="L656" s="13"/>
      <c r="M656" s="13"/>
      <c r="N656" s="13"/>
      <c r="O656" s="13"/>
      <c r="P656" s="13"/>
      <c r="Q656" s="13"/>
      <c r="R656" s="15">
        <f t="shared" si="60"/>
        <v>15.95</v>
      </c>
    </row>
    <row r="657" spans="1:18">
      <c r="A657" s="5">
        <v>397</v>
      </c>
      <c r="B657" s="5" t="s">
        <v>5969</v>
      </c>
      <c r="C657" s="5" t="s">
        <v>6348</v>
      </c>
      <c r="D657" s="5" t="s">
        <v>6676</v>
      </c>
      <c r="E657" s="5" t="s">
        <v>6677</v>
      </c>
      <c r="F657" s="5" t="s">
        <v>1922</v>
      </c>
      <c r="G657" s="5" t="s">
        <v>805</v>
      </c>
      <c r="H657" s="5">
        <f t="shared" si="58"/>
        <v>0.5</v>
      </c>
      <c r="I657" s="13">
        <v>500</v>
      </c>
      <c r="J657" s="13"/>
      <c r="K657" s="13"/>
      <c r="L657" s="13"/>
      <c r="M657" s="13"/>
      <c r="N657" s="13"/>
      <c r="O657" s="13"/>
      <c r="P657" s="13"/>
      <c r="Q657" s="13"/>
      <c r="R657" s="15">
        <f t="shared" si="60"/>
        <v>7.25</v>
      </c>
    </row>
    <row r="658" spans="1:18">
      <c r="A658" s="5">
        <v>398</v>
      </c>
      <c r="B658" s="5" t="s">
        <v>5969</v>
      </c>
      <c r="C658" s="5" t="s">
        <v>6348</v>
      </c>
      <c r="D658" s="5" t="s">
        <v>6676</v>
      </c>
      <c r="E658" s="5" t="s">
        <v>6677</v>
      </c>
      <c r="F658" s="5" t="s">
        <v>766</v>
      </c>
      <c r="G658" s="5" t="s">
        <v>1924</v>
      </c>
      <c r="H658" s="5">
        <f t="shared" si="58"/>
        <v>0.4</v>
      </c>
      <c r="I658" s="13">
        <v>400</v>
      </c>
      <c r="J658" s="13"/>
      <c r="K658" s="13"/>
      <c r="L658" s="13"/>
      <c r="M658" s="13"/>
      <c r="N658" s="13">
        <v>2</v>
      </c>
      <c r="O658" s="13"/>
      <c r="P658" s="13"/>
      <c r="Q658" s="13"/>
      <c r="R658" s="15">
        <f t="shared" si="60"/>
        <v>5.83</v>
      </c>
    </row>
    <row r="659" spans="1:18">
      <c r="A659" s="5">
        <v>399</v>
      </c>
      <c r="B659" s="5" t="s">
        <v>5969</v>
      </c>
      <c r="C659" s="5" t="s">
        <v>6348</v>
      </c>
      <c r="D659" s="5" t="s">
        <v>6678</v>
      </c>
      <c r="E659" s="5" t="s">
        <v>6679</v>
      </c>
      <c r="F659" s="5" t="s">
        <v>811</v>
      </c>
      <c r="G659" s="5" t="s">
        <v>752</v>
      </c>
      <c r="H659" s="5">
        <f t="shared" si="58"/>
        <v>0.1</v>
      </c>
      <c r="I659" s="13">
        <v>100</v>
      </c>
      <c r="J659" s="13"/>
      <c r="K659" s="13"/>
      <c r="L659" s="13"/>
      <c r="M659" s="13"/>
      <c r="N659" s="13"/>
      <c r="O659" s="13"/>
      <c r="P659" s="13"/>
      <c r="Q659" s="13"/>
      <c r="R659" s="15">
        <f t="shared" si="60"/>
        <v>1.45</v>
      </c>
    </row>
    <row r="660" spans="1:18">
      <c r="A660" s="5">
        <v>401</v>
      </c>
      <c r="B660" s="5" t="s">
        <v>5969</v>
      </c>
      <c r="C660" s="5" t="s">
        <v>6348</v>
      </c>
      <c r="D660" s="5" t="s">
        <v>6680</v>
      </c>
      <c r="E660" s="5" t="s">
        <v>6681</v>
      </c>
      <c r="F660" s="5" t="s">
        <v>805</v>
      </c>
      <c r="G660" s="5" t="s">
        <v>801</v>
      </c>
      <c r="H660" s="5">
        <f t="shared" ref="H660" si="61">I660/1000</f>
        <v>0.5</v>
      </c>
      <c r="I660" s="13">
        <v>500</v>
      </c>
      <c r="J660" s="13"/>
      <c r="K660" s="13"/>
      <c r="L660" s="13"/>
      <c r="M660" s="13"/>
      <c r="N660" s="13"/>
      <c r="O660" s="13"/>
      <c r="P660" s="13"/>
      <c r="Q660" s="13"/>
      <c r="R660" s="15">
        <f t="shared" si="60"/>
        <v>7.25</v>
      </c>
    </row>
    <row r="661" spans="1:18">
      <c r="A661" s="5">
        <v>402</v>
      </c>
      <c r="B661" s="5" t="s">
        <v>5969</v>
      </c>
      <c r="C661" s="5" t="s">
        <v>6348</v>
      </c>
      <c r="D661" s="5" t="s">
        <v>6680</v>
      </c>
      <c r="E661" s="5" t="s">
        <v>6681</v>
      </c>
      <c r="F661" s="5" t="s">
        <v>748</v>
      </c>
      <c r="G661" s="5" t="s">
        <v>751</v>
      </c>
      <c r="H661" s="5">
        <f t="shared" ref="H661:H676" si="62">I661/1000</f>
        <v>0.3</v>
      </c>
      <c r="I661" s="13">
        <v>300</v>
      </c>
      <c r="J661" s="13"/>
      <c r="K661" s="13"/>
      <c r="L661" s="13"/>
      <c r="M661" s="13"/>
      <c r="N661" s="13"/>
      <c r="O661" s="13"/>
      <c r="P661" s="13"/>
      <c r="Q661" s="13"/>
      <c r="R661" s="15">
        <f t="shared" si="60"/>
        <v>4.35</v>
      </c>
    </row>
    <row r="662" spans="1:18">
      <c r="A662" s="5">
        <v>403</v>
      </c>
      <c r="B662" s="5" t="s">
        <v>5969</v>
      </c>
      <c r="C662" s="5" t="s">
        <v>6348</v>
      </c>
      <c r="D662" s="5" t="s">
        <v>6680</v>
      </c>
      <c r="E662" s="5" t="s">
        <v>6681</v>
      </c>
      <c r="F662" s="5" t="s">
        <v>751</v>
      </c>
      <c r="G662" s="5" t="s">
        <v>752</v>
      </c>
      <c r="H662" s="5">
        <f t="shared" si="62"/>
        <v>0.4</v>
      </c>
      <c r="I662" s="13">
        <v>400</v>
      </c>
      <c r="J662" s="13"/>
      <c r="K662" s="13"/>
      <c r="L662" s="13"/>
      <c r="M662" s="13"/>
      <c r="N662" s="13"/>
      <c r="O662" s="13"/>
      <c r="P662" s="13"/>
      <c r="Q662" s="13"/>
      <c r="R662" s="15">
        <f t="shared" si="60"/>
        <v>5.8</v>
      </c>
    </row>
    <row r="663" spans="1:18">
      <c r="A663" s="5">
        <v>404</v>
      </c>
      <c r="B663" s="5" t="s">
        <v>5969</v>
      </c>
      <c r="C663" s="5" t="s">
        <v>6348</v>
      </c>
      <c r="D663" s="5" t="s">
        <v>6682</v>
      </c>
      <c r="E663" s="5" t="s">
        <v>6683</v>
      </c>
      <c r="F663" s="5" t="s">
        <v>1922</v>
      </c>
      <c r="G663" s="5" t="s">
        <v>828</v>
      </c>
      <c r="H663" s="5">
        <f t="shared" si="62"/>
        <v>0.4</v>
      </c>
      <c r="I663" s="13">
        <v>400</v>
      </c>
      <c r="J663" s="13"/>
      <c r="K663" s="13"/>
      <c r="L663" s="13"/>
      <c r="M663" s="13"/>
      <c r="N663" s="13"/>
      <c r="O663" s="13"/>
      <c r="P663" s="13"/>
      <c r="Q663" s="13"/>
      <c r="R663" s="15">
        <f t="shared" si="60"/>
        <v>5.8</v>
      </c>
    </row>
    <row r="664" spans="1:18">
      <c r="A664" s="5">
        <v>405</v>
      </c>
      <c r="B664" s="5" t="s">
        <v>5969</v>
      </c>
      <c r="C664" s="5" t="s">
        <v>6348</v>
      </c>
      <c r="D664" s="5" t="s">
        <v>6682</v>
      </c>
      <c r="E664" s="5" t="s">
        <v>6683</v>
      </c>
      <c r="F664" s="5" t="s">
        <v>836</v>
      </c>
      <c r="G664" s="5" t="s">
        <v>751</v>
      </c>
      <c r="H664" s="5">
        <f t="shared" si="62"/>
        <v>1</v>
      </c>
      <c r="I664" s="13">
        <v>1000</v>
      </c>
      <c r="J664" s="13"/>
      <c r="K664" s="13"/>
      <c r="L664" s="13"/>
      <c r="M664" s="13"/>
      <c r="N664" s="13"/>
      <c r="O664" s="13"/>
      <c r="P664" s="13"/>
      <c r="Q664" s="13"/>
      <c r="R664" s="15">
        <f t="shared" si="60"/>
        <v>14.5</v>
      </c>
    </row>
    <row r="665" spans="1:18">
      <c r="A665" s="5">
        <v>406</v>
      </c>
      <c r="B665" s="5" t="s">
        <v>5969</v>
      </c>
      <c r="C665" s="5" t="s">
        <v>6348</v>
      </c>
      <c r="D665" s="5" t="s">
        <v>6682</v>
      </c>
      <c r="E665" s="5" t="s">
        <v>6683</v>
      </c>
      <c r="F665" s="5" t="s">
        <v>1946</v>
      </c>
      <c r="G665" s="5" t="s">
        <v>811</v>
      </c>
      <c r="H665" s="5">
        <f t="shared" si="62"/>
        <v>0.1</v>
      </c>
      <c r="I665" s="13">
        <v>100</v>
      </c>
      <c r="J665" s="13"/>
      <c r="K665" s="13"/>
      <c r="L665" s="13"/>
      <c r="M665" s="13"/>
      <c r="N665" s="13"/>
      <c r="O665" s="13"/>
      <c r="P665" s="13"/>
      <c r="Q665" s="13"/>
      <c r="R665" s="15">
        <f t="shared" si="60"/>
        <v>1.45</v>
      </c>
    </row>
    <row r="666" spans="1:18">
      <c r="A666" s="5">
        <v>407</v>
      </c>
      <c r="B666" s="5" t="s">
        <v>5969</v>
      </c>
      <c r="C666" s="5" t="s">
        <v>6348</v>
      </c>
      <c r="D666" s="5" t="s">
        <v>6682</v>
      </c>
      <c r="E666" s="5" t="s">
        <v>6683</v>
      </c>
      <c r="F666" s="5" t="s">
        <v>752</v>
      </c>
      <c r="G666" s="5" t="s">
        <v>1926</v>
      </c>
      <c r="H666" s="5">
        <f t="shared" si="62"/>
        <v>0.1</v>
      </c>
      <c r="I666" s="13">
        <v>100</v>
      </c>
      <c r="J666" s="13"/>
      <c r="K666" s="13">
        <v>2</v>
      </c>
      <c r="L666" s="13"/>
      <c r="M666" s="13"/>
      <c r="N666" s="13"/>
      <c r="O666" s="13"/>
      <c r="P666" s="13"/>
      <c r="Q666" s="13"/>
      <c r="R666" s="15">
        <f t="shared" si="60"/>
        <v>1.747</v>
      </c>
    </row>
    <row r="667" spans="1:18">
      <c r="A667" s="5">
        <v>408</v>
      </c>
      <c r="B667" s="5" t="s">
        <v>5969</v>
      </c>
      <c r="C667" s="5" t="s">
        <v>6348</v>
      </c>
      <c r="D667" s="5" t="s">
        <v>6684</v>
      </c>
      <c r="E667" s="5" t="s">
        <v>6685</v>
      </c>
      <c r="F667" s="5" t="s">
        <v>1923</v>
      </c>
      <c r="G667" s="5" t="s">
        <v>1939</v>
      </c>
      <c r="H667" s="5">
        <f t="shared" si="62"/>
        <v>2.9</v>
      </c>
      <c r="I667" s="5">
        <v>2900</v>
      </c>
      <c r="J667" s="13"/>
      <c r="K667" s="5"/>
      <c r="L667" s="5"/>
      <c r="M667" s="5"/>
      <c r="N667" s="5"/>
      <c r="O667" s="5"/>
      <c r="P667" s="5"/>
      <c r="Q667" s="5"/>
      <c r="R667" s="15">
        <f t="shared" si="60"/>
        <v>42.05</v>
      </c>
    </row>
    <row r="668" spans="1:18">
      <c r="A668" s="5">
        <v>409</v>
      </c>
      <c r="B668" s="5" t="s">
        <v>5969</v>
      </c>
      <c r="C668" s="5" t="s">
        <v>6348</v>
      </c>
      <c r="D668" s="5" t="s">
        <v>6684</v>
      </c>
      <c r="E668" s="5" t="s">
        <v>6685</v>
      </c>
      <c r="F668" s="5" t="s">
        <v>1939</v>
      </c>
      <c r="G668" s="5" t="s">
        <v>1993</v>
      </c>
      <c r="H668" s="5">
        <f t="shared" si="62"/>
        <v>1.4</v>
      </c>
      <c r="I668" s="5">
        <v>1400</v>
      </c>
      <c r="J668" s="13"/>
      <c r="K668" s="5"/>
      <c r="L668" s="5"/>
      <c r="M668" s="5"/>
      <c r="N668" s="5"/>
      <c r="O668" s="5"/>
      <c r="P668" s="5"/>
      <c r="Q668" s="5"/>
      <c r="R668" s="15">
        <f t="shared" si="60"/>
        <v>20.3</v>
      </c>
    </row>
    <row r="669" spans="1:18">
      <c r="A669" s="5">
        <v>410</v>
      </c>
      <c r="B669" s="5" t="s">
        <v>5969</v>
      </c>
      <c r="C669" s="5" t="s">
        <v>6348</v>
      </c>
      <c r="D669" s="5" t="s">
        <v>6684</v>
      </c>
      <c r="E669" s="5" t="s">
        <v>6685</v>
      </c>
      <c r="F669" s="5" t="s">
        <v>2076</v>
      </c>
      <c r="G669" s="5" t="s">
        <v>739</v>
      </c>
      <c r="H669" s="5">
        <f t="shared" si="62"/>
        <v>1.5</v>
      </c>
      <c r="I669" s="5">
        <v>1500</v>
      </c>
      <c r="J669" s="13"/>
      <c r="K669" s="5"/>
      <c r="L669" s="5"/>
      <c r="M669" s="5"/>
      <c r="N669" s="5"/>
      <c r="O669" s="5"/>
      <c r="P669" s="5"/>
      <c r="Q669" s="5"/>
      <c r="R669" s="15">
        <f t="shared" si="60"/>
        <v>21.75</v>
      </c>
    </row>
    <row r="670" spans="1:18">
      <c r="A670" s="5">
        <v>411</v>
      </c>
      <c r="B670" s="5" t="s">
        <v>5969</v>
      </c>
      <c r="C670" s="5" t="s">
        <v>6348</v>
      </c>
      <c r="D670" s="5" t="s">
        <v>6684</v>
      </c>
      <c r="E670" s="5" t="s">
        <v>6685</v>
      </c>
      <c r="F670" s="5" t="s">
        <v>740</v>
      </c>
      <c r="G670" s="5" t="s">
        <v>741</v>
      </c>
      <c r="H670" s="5">
        <f t="shared" si="62"/>
        <v>0.2</v>
      </c>
      <c r="I670" s="5">
        <v>200</v>
      </c>
      <c r="J670" s="13"/>
      <c r="K670" s="5"/>
      <c r="L670" s="5"/>
      <c r="M670" s="5"/>
      <c r="N670" s="5"/>
      <c r="O670" s="5"/>
      <c r="P670" s="5"/>
      <c r="Q670" s="5"/>
      <c r="R670" s="15">
        <f t="shared" si="60"/>
        <v>2.9</v>
      </c>
    </row>
    <row r="671" spans="1:18">
      <c r="A671" s="5">
        <v>413</v>
      </c>
      <c r="B671" s="5" t="s">
        <v>5969</v>
      </c>
      <c r="C671" s="5" t="s">
        <v>6348</v>
      </c>
      <c r="D671" s="5" t="s">
        <v>6686</v>
      </c>
      <c r="E671" s="5" t="s">
        <v>6687</v>
      </c>
      <c r="F671" s="5" t="s">
        <v>1922</v>
      </c>
      <c r="G671" s="5" t="s">
        <v>806</v>
      </c>
      <c r="H671" s="5">
        <f t="shared" si="62"/>
        <v>0.7</v>
      </c>
      <c r="I671" s="5">
        <v>700</v>
      </c>
      <c r="J671" s="13"/>
      <c r="K671" s="5"/>
      <c r="L671" s="5">
        <v>1156</v>
      </c>
      <c r="M671" s="5"/>
      <c r="N671" s="5"/>
      <c r="O671" s="5"/>
      <c r="P671" s="5"/>
      <c r="Q671" s="5"/>
      <c r="R671" s="15">
        <f t="shared" si="60"/>
        <v>10.8436</v>
      </c>
    </row>
    <row r="672" spans="1:18">
      <c r="A672" s="5">
        <v>414</v>
      </c>
      <c r="B672" s="5" t="s">
        <v>5969</v>
      </c>
      <c r="C672" s="5" t="s">
        <v>6348</v>
      </c>
      <c r="D672" s="5" t="s">
        <v>6686</v>
      </c>
      <c r="E672" s="5" t="s">
        <v>6687</v>
      </c>
      <c r="F672" s="5" t="s">
        <v>813</v>
      </c>
      <c r="G672" s="5" t="s">
        <v>806</v>
      </c>
      <c r="H672" s="5">
        <f t="shared" si="62"/>
        <v>0.5</v>
      </c>
      <c r="I672" s="5">
        <v>500</v>
      </c>
      <c r="J672" s="13"/>
      <c r="K672" s="5"/>
      <c r="L672" s="5"/>
      <c r="M672" s="5"/>
      <c r="N672" s="5"/>
      <c r="O672" s="5"/>
      <c r="P672" s="5"/>
      <c r="Q672" s="5"/>
      <c r="R672" s="15">
        <f t="shared" si="60"/>
        <v>7.25</v>
      </c>
    </row>
    <row r="673" spans="1:18">
      <c r="A673" s="5">
        <v>415</v>
      </c>
      <c r="B673" s="5" t="s">
        <v>5969</v>
      </c>
      <c r="C673" s="5" t="s">
        <v>6348</v>
      </c>
      <c r="D673" s="5" t="s">
        <v>6688</v>
      </c>
      <c r="E673" s="5" t="s">
        <v>6689</v>
      </c>
      <c r="F673" s="5" t="s">
        <v>1922</v>
      </c>
      <c r="G673" s="5" t="s">
        <v>1923</v>
      </c>
      <c r="H673" s="5">
        <f t="shared" si="62"/>
        <v>0.1</v>
      </c>
      <c r="I673" s="5">
        <v>100</v>
      </c>
      <c r="J673" s="13"/>
      <c r="K673" s="5"/>
      <c r="L673" s="5"/>
      <c r="M673" s="5"/>
      <c r="N673" s="5"/>
      <c r="O673" s="5"/>
      <c r="P673" s="5"/>
      <c r="Q673" s="5"/>
      <c r="R673" s="15">
        <f t="shared" si="60"/>
        <v>1.45</v>
      </c>
    </row>
    <row r="674" spans="1:18">
      <c r="A674" s="5">
        <v>416</v>
      </c>
      <c r="B674" s="5" t="s">
        <v>5969</v>
      </c>
      <c r="C674" s="5" t="s">
        <v>6348</v>
      </c>
      <c r="D674" s="5" t="s">
        <v>6688</v>
      </c>
      <c r="E674" s="5" t="s">
        <v>6689</v>
      </c>
      <c r="F674" s="5" t="s">
        <v>761</v>
      </c>
      <c r="G674" s="5" t="s">
        <v>805</v>
      </c>
      <c r="H674" s="5">
        <f t="shared" si="62"/>
        <v>0.2</v>
      </c>
      <c r="I674" s="5">
        <v>200</v>
      </c>
      <c r="J674" s="13"/>
      <c r="K674" s="5"/>
      <c r="L674" s="5"/>
      <c r="M674" s="5"/>
      <c r="N674" s="5"/>
      <c r="O674" s="5"/>
      <c r="P674" s="5"/>
      <c r="Q674" s="5"/>
      <c r="R674" s="15">
        <f t="shared" si="60"/>
        <v>2.9</v>
      </c>
    </row>
    <row r="675" spans="1:18">
      <c r="A675" s="5">
        <v>417</v>
      </c>
      <c r="B675" s="5" t="s">
        <v>5969</v>
      </c>
      <c r="C675" s="5" t="s">
        <v>6348</v>
      </c>
      <c r="D675" s="5" t="s">
        <v>6688</v>
      </c>
      <c r="E675" s="5" t="s">
        <v>6689</v>
      </c>
      <c r="F675" s="5" t="s">
        <v>766</v>
      </c>
      <c r="G675" s="5" t="s">
        <v>801</v>
      </c>
      <c r="H675" s="5">
        <f t="shared" si="62"/>
        <v>0.3</v>
      </c>
      <c r="I675" s="5">
        <v>300</v>
      </c>
      <c r="J675" s="13"/>
      <c r="K675" s="5"/>
      <c r="L675" s="5"/>
      <c r="M675" s="5"/>
      <c r="N675" s="5"/>
      <c r="O675" s="5"/>
      <c r="P675" s="5"/>
      <c r="Q675" s="5"/>
      <c r="R675" s="15">
        <f t="shared" si="60"/>
        <v>4.35</v>
      </c>
    </row>
    <row r="676" spans="1:18">
      <c r="A676" s="5">
        <v>418</v>
      </c>
      <c r="B676" s="5" t="s">
        <v>5969</v>
      </c>
      <c r="C676" s="5" t="s">
        <v>6348</v>
      </c>
      <c r="D676" s="5" t="s">
        <v>6688</v>
      </c>
      <c r="E676" s="5" t="s">
        <v>6689</v>
      </c>
      <c r="F676" s="5" t="s">
        <v>1946</v>
      </c>
      <c r="G676" s="5" t="s">
        <v>1924</v>
      </c>
      <c r="H676" s="5">
        <f t="shared" si="62"/>
        <v>0.2</v>
      </c>
      <c r="I676" s="5">
        <v>200</v>
      </c>
      <c r="J676" s="13"/>
      <c r="K676" s="5"/>
      <c r="L676" s="5"/>
      <c r="M676" s="5"/>
      <c r="N676" s="5"/>
      <c r="O676" s="5"/>
      <c r="P676" s="5"/>
      <c r="Q676" s="5"/>
      <c r="R676" s="15">
        <f t="shared" si="60"/>
        <v>2.9</v>
      </c>
    </row>
    <row r="677" spans="1:18">
      <c r="A677" s="5">
        <v>1</v>
      </c>
      <c r="B677" s="5" t="s">
        <v>6690</v>
      </c>
      <c r="C677" s="5" t="s">
        <v>6691</v>
      </c>
      <c r="D677" s="5" t="s">
        <v>6692</v>
      </c>
      <c r="E677" s="5" t="s">
        <v>6693</v>
      </c>
      <c r="F677" s="5" t="s">
        <v>1340</v>
      </c>
      <c r="G677" s="5" t="s">
        <v>346</v>
      </c>
      <c r="H677" s="5">
        <v>0.1</v>
      </c>
      <c r="I677" s="13">
        <v>100</v>
      </c>
      <c r="J677" s="5"/>
      <c r="K677" s="13"/>
      <c r="L677" s="13"/>
      <c r="M677" s="13"/>
      <c r="N677" s="13"/>
      <c r="O677" s="13"/>
      <c r="P677" s="13"/>
      <c r="Q677" s="13"/>
      <c r="R677" s="15">
        <f t="shared" si="60"/>
        <v>1.45</v>
      </c>
    </row>
    <row r="678" spans="1:18">
      <c r="A678" s="5">
        <v>11</v>
      </c>
      <c r="B678" s="5" t="s">
        <v>6690</v>
      </c>
      <c r="C678" s="5" t="s">
        <v>6691</v>
      </c>
      <c r="D678" s="5" t="s">
        <v>6694</v>
      </c>
      <c r="E678" s="5" t="s">
        <v>6695</v>
      </c>
      <c r="F678" s="5" t="s">
        <v>100</v>
      </c>
      <c r="G678" s="5" t="s">
        <v>57</v>
      </c>
      <c r="H678" s="5">
        <v>1.3</v>
      </c>
      <c r="I678" s="13">
        <v>220</v>
      </c>
      <c r="J678" s="5"/>
      <c r="K678" s="13">
        <v>4</v>
      </c>
      <c r="L678" s="13"/>
      <c r="M678" s="13"/>
      <c r="N678" s="13"/>
      <c r="O678" s="13"/>
      <c r="P678" s="13"/>
      <c r="Q678" s="13"/>
      <c r="R678" s="15">
        <f t="shared" si="60"/>
        <v>3.784</v>
      </c>
    </row>
    <row r="679" spans="1:18">
      <c r="A679" s="5">
        <v>12</v>
      </c>
      <c r="B679" s="5" t="s">
        <v>6690</v>
      </c>
      <c r="C679" s="5" t="s">
        <v>6691</v>
      </c>
      <c r="D679" s="5" t="s">
        <v>6696</v>
      </c>
      <c r="E679" s="5" t="s">
        <v>6697</v>
      </c>
      <c r="F679" s="5" t="s">
        <v>100</v>
      </c>
      <c r="G679" s="5" t="s">
        <v>258</v>
      </c>
      <c r="H679" s="5">
        <v>1.1</v>
      </c>
      <c r="I679" s="13">
        <v>360</v>
      </c>
      <c r="J679" s="5"/>
      <c r="K679" s="13"/>
      <c r="L679" s="13"/>
      <c r="M679" s="13"/>
      <c r="N679" s="13">
        <v>2</v>
      </c>
      <c r="O679" s="13"/>
      <c r="P679" s="13"/>
      <c r="Q679" s="13"/>
      <c r="R679" s="15">
        <f t="shared" ref="R679:R710" si="63">J679*0.4461+K679*0.1485+L679*0.15*0.004+I679*0.0145+M679*0.145+N679*0.015+O679*0.01+P679*0.16+Q679*0.2</f>
        <v>5.25</v>
      </c>
    </row>
    <row r="680" spans="1:18">
      <c r="A680" s="5">
        <v>14</v>
      </c>
      <c r="B680" s="5" t="s">
        <v>6690</v>
      </c>
      <c r="C680" s="5" t="s">
        <v>6691</v>
      </c>
      <c r="D680" s="5" t="s">
        <v>6698</v>
      </c>
      <c r="E680" s="5" t="s">
        <v>6699</v>
      </c>
      <c r="F680" s="5" t="s">
        <v>128</v>
      </c>
      <c r="G680" s="5" t="s">
        <v>173</v>
      </c>
      <c r="H680" s="5">
        <v>2.1</v>
      </c>
      <c r="I680" s="13">
        <v>76</v>
      </c>
      <c r="J680" s="5"/>
      <c r="K680" s="13">
        <v>2</v>
      </c>
      <c r="L680" s="13"/>
      <c r="M680" s="13"/>
      <c r="N680" s="13"/>
      <c r="O680" s="13"/>
      <c r="P680" s="13"/>
      <c r="Q680" s="13"/>
      <c r="R680" s="15">
        <f t="shared" si="63"/>
        <v>1.399</v>
      </c>
    </row>
    <row r="681" spans="1:18">
      <c r="A681" s="5">
        <v>16</v>
      </c>
      <c r="B681" s="5" t="s">
        <v>6690</v>
      </c>
      <c r="C681" s="5" t="s">
        <v>6691</v>
      </c>
      <c r="D681" s="5" t="s">
        <v>6700</v>
      </c>
      <c r="E681" s="5" t="s">
        <v>6701</v>
      </c>
      <c r="F681" s="5" t="s">
        <v>112</v>
      </c>
      <c r="G681" s="5" t="s">
        <v>192</v>
      </c>
      <c r="H681" s="5">
        <v>0.2</v>
      </c>
      <c r="I681" s="13">
        <v>200</v>
      </c>
      <c r="J681" s="5"/>
      <c r="K681" s="13"/>
      <c r="L681" s="13"/>
      <c r="M681" s="13"/>
      <c r="N681" s="13"/>
      <c r="O681" s="13"/>
      <c r="P681" s="13"/>
      <c r="Q681" s="13"/>
      <c r="R681" s="15">
        <f t="shared" si="63"/>
        <v>2.9</v>
      </c>
    </row>
    <row r="682" spans="1:18">
      <c r="A682" s="5">
        <v>17</v>
      </c>
      <c r="B682" s="5" t="s">
        <v>6690</v>
      </c>
      <c r="C682" s="5" t="s">
        <v>6691</v>
      </c>
      <c r="D682" s="5" t="s">
        <v>6702</v>
      </c>
      <c r="E682" s="5" t="s">
        <v>6703</v>
      </c>
      <c r="F682" s="5" t="s">
        <v>192</v>
      </c>
      <c r="G682" s="5" t="s">
        <v>79</v>
      </c>
      <c r="H682" s="5">
        <v>0.1</v>
      </c>
      <c r="I682" s="13">
        <v>32</v>
      </c>
      <c r="J682" s="5"/>
      <c r="K682" s="13"/>
      <c r="L682" s="13"/>
      <c r="M682" s="13"/>
      <c r="N682" s="13"/>
      <c r="O682" s="13"/>
      <c r="P682" s="13"/>
      <c r="Q682" s="13"/>
      <c r="R682" s="15">
        <f t="shared" si="63"/>
        <v>0.464</v>
      </c>
    </row>
    <row r="683" spans="1:18">
      <c r="A683" s="5">
        <v>19</v>
      </c>
      <c r="B683" s="5" t="s">
        <v>6690</v>
      </c>
      <c r="C683" s="5" t="s">
        <v>6691</v>
      </c>
      <c r="D683" s="5" t="s">
        <v>6700</v>
      </c>
      <c r="E683" s="5" t="s">
        <v>6704</v>
      </c>
      <c r="F683" s="5" t="s">
        <v>630</v>
      </c>
      <c r="G683" s="5" t="s">
        <v>3090</v>
      </c>
      <c r="H683" s="5">
        <v>0.5</v>
      </c>
      <c r="I683" s="13">
        <v>500</v>
      </c>
      <c r="J683" s="5"/>
      <c r="K683" s="13"/>
      <c r="L683" s="13"/>
      <c r="M683" s="13"/>
      <c r="N683" s="13"/>
      <c r="O683" s="13"/>
      <c r="P683" s="13"/>
      <c r="Q683" s="13"/>
      <c r="R683" s="15">
        <f t="shared" si="63"/>
        <v>7.25</v>
      </c>
    </row>
    <row r="684" spans="1:18">
      <c r="A684" s="5">
        <v>21</v>
      </c>
      <c r="B684" s="5" t="s">
        <v>6690</v>
      </c>
      <c r="C684" s="5" t="s">
        <v>6691</v>
      </c>
      <c r="D684" s="5" t="s">
        <v>6705</v>
      </c>
      <c r="E684" s="5" t="s">
        <v>6706</v>
      </c>
      <c r="F684" s="5" t="s">
        <v>211</v>
      </c>
      <c r="G684" s="5" t="s">
        <v>176</v>
      </c>
      <c r="H684" s="5">
        <v>0.1</v>
      </c>
      <c r="I684" s="13">
        <v>20</v>
      </c>
      <c r="J684" s="5"/>
      <c r="K684" s="13"/>
      <c r="L684" s="13"/>
      <c r="M684" s="13"/>
      <c r="N684" s="13"/>
      <c r="O684" s="13"/>
      <c r="P684" s="13"/>
      <c r="Q684" s="13"/>
      <c r="R684" s="15">
        <f t="shared" si="63"/>
        <v>0.29</v>
      </c>
    </row>
    <row r="685" spans="1:18">
      <c r="A685" s="5">
        <v>22</v>
      </c>
      <c r="B685" s="5" t="s">
        <v>6690</v>
      </c>
      <c r="C685" s="5" t="s">
        <v>6691</v>
      </c>
      <c r="D685" s="5" t="s">
        <v>6707</v>
      </c>
      <c r="E685" s="5" t="s">
        <v>6708</v>
      </c>
      <c r="F685" s="5" t="s">
        <v>154</v>
      </c>
      <c r="G685" s="5" t="s">
        <v>112</v>
      </c>
      <c r="H685" s="5">
        <v>0.2</v>
      </c>
      <c r="I685" s="13">
        <v>160</v>
      </c>
      <c r="J685" s="5"/>
      <c r="K685" s="13"/>
      <c r="L685" s="13"/>
      <c r="M685" s="13"/>
      <c r="N685" s="13"/>
      <c r="O685" s="13"/>
      <c r="P685" s="13"/>
      <c r="Q685" s="13"/>
      <c r="R685" s="15">
        <f t="shared" si="63"/>
        <v>2.32</v>
      </c>
    </row>
    <row r="686" spans="1:18">
      <c r="A686" s="5">
        <v>23</v>
      </c>
      <c r="B686" s="5" t="s">
        <v>6690</v>
      </c>
      <c r="C686" s="5" t="s">
        <v>6691</v>
      </c>
      <c r="D686" s="5" t="s">
        <v>6709</v>
      </c>
      <c r="E686" s="5" t="s">
        <v>6710</v>
      </c>
      <c r="F686" s="5" t="s">
        <v>72</v>
      </c>
      <c r="G686" s="5" t="s">
        <v>57</v>
      </c>
      <c r="H686" s="5">
        <v>0.3</v>
      </c>
      <c r="I686" s="13">
        <v>220</v>
      </c>
      <c r="J686" s="5"/>
      <c r="K686" s="13"/>
      <c r="L686" s="13"/>
      <c r="M686" s="13"/>
      <c r="N686" s="13"/>
      <c r="O686" s="13"/>
      <c r="P686" s="13"/>
      <c r="Q686" s="13"/>
      <c r="R686" s="15">
        <f t="shared" si="63"/>
        <v>3.19</v>
      </c>
    </row>
    <row r="687" spans="1:18">
      <c r="A687" s="5">
        <v>24</v>
      </c>
      <c r="B687" s="5" t="s">
        <v>6690</v>
      </c>
      <c r="C687" s="5" t="s">
        <v>6691</v>
      </c>
      <c r="D687" s="5" t="s">
        <v>6711</v>
      </c>
      <c r="E687" s="5" t="s">
        <v>6712</v>
      </c>
      <c r="F687" s="5" t="s">
        <v>177</v>
      </c>
      <c r="G687" s="5" t="s">
        <v>2518</v>
      </c>
      <c r="H687" s="5">
        <v>1.4</v>
      </c>
      <c r="I687" s="13">
        <v>992</v>
      </c>
      <c r="J687" s="5"/>
      <c r="K687" s="13">
        <v>2</v>
      </c>
      <c r="L687" s="13"/>
      <c r="M687" s="13"/>
      <c r="N687" s="13"/>
      <c r="O687" s="13">
        <v>15</v>
      </c>
      <c r="P687" s="13">
        <v>2</v>
      </c>
      <c r="Q687" s="13"/>
      <c r="R687" s="15">
        <f t="shared" si="63"/>
        <v>15.151</v>
      </c>
    </row>
    <row r="688" spans="1:18">
      <c r="A688" s="5">
        <v>25</v>
      </c>
      <c r="B688" s="5" t="s">
        <v>6690</v>
      </c>
      <c r="C688" s="5" t="s">
        <v>6691</v>
      </c>
      <c r="D688" s="5" t="s">
        <v>6713</v>
      </c>
      <c r="E688" s="5" t="s">
        <v>6714</v>
      </c>
      <c r="F688" s="5" t="s">
        <v>106</v>
      </c>
      <c r="G688" s="5" t="s">
        <v>635</v>
      </c>
      <c r="H688" s="5">
        <v>0.6</v>
      </c>
      <c r="I688" s="13">
        <v>600</v>
      </c>
      <c r="J688" s="5"/>
      <c r="K688" s="13"/>
      <c r="L688" s="13"/>
      <c r="M688" s="13"/>
      <c r="N688" s="13"/>
      <c r="O688" s="13"/>
      <c r="P688" s="13"/>
      <c r="Q688" s="13"/>
      <c r="R688" s="15">
        <f t="shared" si="63"/>
        <v>8.7</v>
      </c>
    </row>
    <row r="689" spans="1:18">
      <c r="A689" s="5">
        <v>26</v>
      </c>
      <c r="B689" s="5" t="s">
        <v>6690</v>
      </c>
      <c r="C689" s="5" t="s">
        <v>6691</v>
      </c>
      <c r="D689" s="5" t="s">
        <v>6715</v>
      </c>
      <c r="E689" s="5" t="s">
        <v>6716</v>
      </c>
      <c r="F689" s="5" t="s">
        <v>351</v>
      </c>
      <c r="G689" s="5" t="s">
        <v>255</v>
      </c>
      <c r="H689" s="5">
        <v>0.4</v>
      </c>
      <c r="I689" s="13">
        <v>400</v>
      </c>
      <c r="J689" s="5"/>
      <c r="K689" s="13"/>
      <c r="L689" s="13"/>
      <c r="M689" s="13"/>
      <c r="N689" s="13"/>
      <c r="O689" s="13"/>
      <c r="P689" s="13"/>
      <c r="Q689" s="13"/>
      <c r="R689" s="15">
        <f t="shared" si="63"/>
        <v>5.8</v>
      </c>
    </row>
    <row r="690" spans="1:18">
      <c r="A690" s="5">
        <v>27</v>
      </c>
      <c r="B690" s="5" t="s">
        <v>6690</v>
      </c>
      <c r="C690" s="5" t="s">
        <v>6691</v>
      </c>
      <c r="D690" s="5" t="s">
        <v>6717</v>
      </c>
      <c r="E690" s="5" t="s">
        <v>6718</v>
      </c>
      <c r="F690" s="5" t="s">
        <v>1386</v>
      </c>
      <c r="G690" s="5" t="s">
        <v>776</v>
      </c>
      <c r="H690" s="5">
        <v>2.1</v>
      </c>
      <c r="I690" s="13">
        <v>1300</v>
      </c>
      <c r="J690" s="5"/>
      <c r="K690" s="13">
        <v>2</v>
      </c>
      <c r="L690" s="13"/>
      <c r="M690" s="13"/>
      <c r="N690" s="13"/>
      <c r="O690" s="13"/>
      <c r="P690" s="13"/>
      <c r="Q690" s="13"/>
      <c r="R690" s="15">
        <f t="shared" si="63"/>
        <v>19.147</v>
      </c>
    </row>
    <row r="691" spans="1:18">
      <c r="A691" s="5">
        <v>30</v>
      </c>
      <c r="B691" s="5" t="s">
        <v>6690</v>
      </c>
      <c r="C691" s="5" t="s">
        <v>6691</v>
      </c>
      <c r="D691" s="5" t="s">
        <v>6719</v>
      </c>
      <c r="E691" s="5" t="s">
        <v>6720</v>
      </c>
      <c r="F691" s="5" t="s">
        <v>100</v>
      </c>
      <c r="G691" s="5" t="s">
        <v>54</v>
      </c>
      <c r="H691" s="5">
        <v>1.9</v>
      </c>
      <c r="I691" s="13">
        <v>550</v>
      </c>
      <c r="J691" s="5"/>
      <c r="K691" s="13">
        <v>2</v>
      </c>
      <c r="L691" s="13"/>
      <c r="M691" s="13">
        <v>8</v>
      </c>
      <c r="N691" s="13"/>
      <c r="O691" s="13"/>
      <c r="P691" s="13">
        <v>1</v>
      </c>
      <c r="Q691" s="13"/>
      <c r="R691" s="15">
        <f t="shared" si="63"/>
        <v>9.592</v>
      </c>
    </row>
    <row r="692" spans="1:18">
      <c r="A692" s="5">
        <v>31</v>
      </c>
      <c r="B692" s="5" t="s">
        <v>6690</v>
      </c>
      <c r="C692" s="5" t="s">
        <v>6691</v>
      </c>
      <c r="D692" s="5" t="s">
        <v>6721</v>
      </c>
      <c r="E692" s="5" t="s">
        <v>6722</v>
      </c>
      <c r="F692" s="5" t="s">
        <v>100</v>
      </c>
      <c r="G692" s="5" t="s">
        <v>154</v>
      </c>
      <c r="H692" s="5">
        <v>0.4</v>
      </c>
      <c r="I692" s="13">
        <v>200</v>
      </c>
      <c r="J692" s="5"/>
      <c r="K692" s="13">
        <v>1</v>
      </c>
      <c r="L692" s="13"/>
      <c r="M692" s="13"/>
      <c r="N692" s="13">
        <v>2</v>
      </c>
      <c r="O692" s="13"/>
      <c r="P692" s="13">
        <v>1</v>
      </c>
      <c r="Q692" s="13"/>
      <c r="R692" s="15">
        <f t="shared" si="63"/>
        <v>3.2385</v>
      </c>
    </row>
    <row r="693" spans="1:18">
      <c r="A693" s="5">
        <v>36</v>
      </c>
      <c r="B693" s="5" t="s">
        <v>6690</v>
      </c>
      <c r="C693" s="5" t="s">
        <v>6691</v>
      </c>
      <c r="D693" s="5" t="s">
        <v>6723</v>
      </c>
      <c r="E693" s="5" t="s">
        <v>4921</v>
      </c>
      <c r="F693" s="5" t="s">
        <v>4437</v>
      </c>
      <c r="G693" s="5" t="s">
        <v>784</v>
      </c>
      <c r="H693" s="5">
        <v>0.1</v>
      </c>
      <c r="I693" s="13">
        <v>72</v>
      </c>
      <c r="J693" s="5"/>
      <c r="K693" s="13"/>
      <c r="L693" s="13"/>
      <c r="M693" s="13"/>
      <c r="N693" s="13"/>
      <c r="O693" s="13"/>
      <c r="P693" s="13"/>
      <c r="Q693" s="13"/>
      <c r="R693" s="15">
        <f t="shared" si="63"/>
        <v>1.044</v>
      </c>
    </row>
    <row r="694" spans="1:18">
      <c r="A694" s="5">
        <v>37</v>
      </c>
      <c r="B694" s="5" t="s">
        <v>6690</v>
      </c>
      <c r="C694" s="5" t="s">
        <v>6691</v>
      </c>
      <c r="D694" s="5" t="s">
        <v>6724</v>
      </c>
      <c r="E694" s="5" t="s">
        <v>6725</v>
      </c>
      <c r="F694" s="5" t="s">
        <v>72</v>
      </c>
      <c r="G694" s="5" t="s">
        <v>133</v>
      </c>
      <c r="H694" s="5">
        <v>0.6</v>
      </c>
      <c r="I694" s="13">
        <v>250</v>
      </c>
      <c r="J694" s="5"/>
      <c r="K694" s="13">
        <v>2</v>
      </c>
      <c r="L694" s="13"/>
      <c r="M694" s="13"/>
      <c r="N694" s="13"/>
      <c r="O694" s="13"/>
      <c r="P694" s="13"/>
      <c r="Q694" s="13"/>
      <c r="R694" s="15">
        <f t="shared" si="63"/>
        <v>3.922</v>
      </c>
    </row>
    <row r="695" spans="1:18">
      <c r="A695" s="5">
        <v>38</v>
      </c>
      <c r="B695" s="5" t="s">
        <v>6690</v>
      </c>
      <c r="C695" s="5" t="s">
        <v>6691</v>
      </c>
      <c r="D695" s="5" t="s">
        <v>6726</v>
      </c>
      <c r="E695" s="5" t="s">
        <v>6727</v>
      </c>
      <c r="F695" s="5" t="s">
        <v>163</v>
      </c>
      <c r="G695" s="5" t="s">
        <v>57</v>
      </c>
      <c r="H695" s="5">
        <v>0.1</v>
      </c>
      <c r="I695" s="13">
        <v>48</v>
      </c>
      <c r="J695" s="5"/>
      <c r="K695" s="13"/>
      <c r="L695" s="13"/>
      <c r="M695" s="13"/>
      <c r="N695" s="13"/>
      <c r="O695" s="13"/>
      <c r="P695" s="13"/>
      <c r="Q695" s="13"/>
      <c r="R695" s="15">
        <f t="shared" si="63"/>
        <v>0.696</v>
      </c>
    </row>
    <row r="696" spans="1:18">
      <c r="A696" s="5">
        <v>39</v>
      </c>
      <c r="B696" s="5" t="s">
        <v>6690</v>
      </c>
      <c r="C696" s="5" t="s">
        <v>6691</v>
      </c>
      <c r="D696" s="5" t="s">
        <v>6728</v>
      </c>
      <c r="E696" s="5" t="s">
        <v>6729</v>
      </c>
      <c r="F696" s="5" t="s">
        <v>100</v>
      </c>
      <c r="G696" s="5" t="s">
        <v>72</v>
      </c>
      <c r="H696" s="5">
        <v>1</v>
      </c>
      <c r="I696" s="13">
        <v>128</v>
      </c>
      <c r="J696" s="5"/>
      <c r="K696" s="13"/>
      <c r="L696" s="13"/>
      <c r="M696" s="13"/>
      <c r="N696" s="13"/>
      <c r="O696" s="13"/>
      <c r="P696" s="13">
        <v>1</v>
      </c>
      <c r="Q696" s="13"/>
      <c r="R696" s="15">
        <f t="shared" si="63"/>
        <v>2.016</v>
      </c>
    </row>
    <row r="697" spans="1:18">
      <c r="A697" s="5">
        <v>40</v>
      </c>
      <c r="B697" s="5" t="s">
        <v>6690</v>
      </c>
      <c r="C697" s="5" t="s">
        <v>6691</v>
      </c>
      <c r="D697" s="5" t="s">
        <v>6730</v>
      </c>
      <c r="E697" s="5" t="s">
        <v>1501</v>
      </c>
      <c r="F697" s="5" t="s">
        <v>82</v>
      </c>
      <c r="G697" s="5" t="s">
        <v>186</v>
      </c>
      <c r="H697" s="5">
        <v>0.2</v>
      </c>
      <c r="I697" s="13">
        <v>160</v>
      </c>
      <c r="J697" s="5"/>
      <c r="K697" s="13"/>
      <c r="L697" s="13"/>
      <c r="M697" s="13"/>
      <c r="N697" s="13"/>
      <c r="O697" s="13"/>
      <c r="P697" s="13">
        <v>1</v>
      </c>
      <c r="Q697" s="13"/>
      <c r="R697" s="15">
        <f t="shared" si="63"/>
        <v>2.48</v>
      </c>
    </row>
    <row r="698" spans="1:18">
      <c r="A698" s="5">
        <v>41</v>
      </c>
      <c r="B698" s="5" t="s">
        <v>6690</v>
      </c>
      <c r="C698" s="5" t="s">
        <v>6691</v>
      </c>
      <c r="D698" s="5" t="s">
        <v>6731</v>
      </c>
      <c r="E698" s="5" t="s">
        <v>6732</v>
      </c>
      <c r="F698" s="5" t="s">
        <v>60</v>
      </c>
      <c r="G698" s="5" t="s">
        <v>207</v>
      </c>
      <c r="H698" s="5">
        <v>1.4</v>
      </c>
      <c r="I698" s="13">
        <v>454</v>
      </c>
      <c r="J698" s="5"/>
      <c r="K698" s="13"/>
      <c r="L698" s="13"/>
      <c r="M698" s="13"/>
      <c r="N698" s="13"/>
      <c r="O698" s="13"/>
      <c r="P698" s="13">
        <v>1</v>
      </c>
      <c r="Q698" s="13"/>
      <c r="R698" s="15">
        <f t="shared" si="63"/>
        <v>6.743</v>
      </c>
    </row>
    <row r="699" spans="1:18">
      <c r="A699" s="5">
        <v>42</v>
      </c>
      <c r="B699" s="5" t="s">
        <v>6690</v>
      </c>
      <c r="C699" s="5" t="s">
        <v>6691</v>
      </c>
      <c r="D699" s="5" t="s">
        <v>6733</v>
      </c>
      <c r="E699" s="5" t="s">
        <v>6734</v>
      </c>
      <c r="F699" s="5" t="s">
        <v>207</v>
      </c>
      <c r="G699" s="5" t="s">
        <v>635</v>
      </c>
      <c r="H699" s="5">
        <v>0.4</v>
      </c>
      <c r="I699" s="13">
        <v>110</v>
      </c>
      <c r="J699" s="5"/>
      <c r="K699" s="13"/>
      <c r="L699" s="13"/>
      <c r="M699" s="13"/>
      <c r="N699" s="13">
        <v>2</v>
      </c>
      <c r="O699" s="13"/>
      <c r="P699" s="13"/>
      <c r="Q699" s="13"/>
      <c r="R699" s="15">
        <f t="shared" si="63"/>
        <v>1.625</v>
      </c>
    </row>
    <row r="700" spans="1:18">
      <c r="A700" s="5">
        <v>43</v>
      </c>
      <c r="B700" s="5" t="s">
        <v>6690</v>
      </c>
      <c r="C700" s="5" t="s">
        <v>6691</v>
      </c>
      <c r="D700" s="5" t="s">
        <v>6735</v>
      </c>
      <c r="E700" s="5" t="s">
        <v>6736</v>
      </c>
      <c r="F700" s="5" t="s">
        <v>60</v>
      </c>
      <c r="G700" s="5" t="s">
        <v>79</v>
      </c>
      <c r="H700" s="5">
        <v>0.6</v>
      </c>
      <c r="I700" s="13">
        <v>412</v>
      </c>
      <c r="J700" s="5"/>
      <c r="K700" s="13"/>
      <c r="L700" s="13"/>
      <c r="M700" s="13"/>
      <c r="N700" s="13"/>
      <c r="O700" s="13"/>
      <c r="P700" s="13">
        <v>2</v>
      </c>
      <c r="Q700" s="13"/>
      <c r="R700" s="15">
        <f t="shared" si="63"/>
        <v>6.294</v>
      </c>
    </row>
    <row r="701" spans="1:18">
      <c r="A701" s="5">
        <v>46</v>
      </c>
      <c r="B701" s="5" t="s">
        <v>6690</v>
      </c>
      <c r="C701" s="5" t="s">
        <v>6691</v>
      </c>
      <c r="D701" s="5" t="s">
        <v>6737</v>
      </c>
      <c r="E701" s="5" t="s">
        <v>6738</v>
      </c>
      <c r="F701" s="5" t="s">
        <v>100</v>
      </c>
      <c r="G701" s="5" t="s">
        <v>60</v>
      </c>
      <c r="H701" s="5">
        <v>0.3</v>
      </c>
      <c r="I701" s="13">
        <v>220</v>
      </c>
      <c r="J701" s="5"/>
      <c r="K701" s="13"/>
      <c r="L701" s="13"/>
      <c r="M701" s="13"/>
      <c r="N701" s="13"/>
      <c r="O701" s="13"/>
      <c r="P701" s="13"/>
      <c r="Q701" s="13"/>
      <c r="R701" s="15">
        <f t="shared" si="63"/>
        <v>3.19</v>
      </c>
    </row>
    <row r="702" spans="1:18">
      <c r="A702" s="5">
        <v>47</v>
      </c>
      <c r="B702" s="5" t="s">
        <v>6690</v>
      </c>
      <c r="C702" s="5" t="s">
        <v>6691</v>
      </c>
      <c r="D702" s="5" t="s">
        <v>6739</v>
      </c>
      <c r="E702" s="5" t="s">
        <v>6740</v>
      </c>
      <c r="F702" s="5" t="s">
        <v>57</v>
      </c>
      <c r="G702" s="5" t="s">
        <v>83</v>
      </c>
      <c r="H702" s="5">
        <v>0.1</v>
      </c>
      <c r="I702" s="13">
        <v>100</v>
      </c>
      <c r="J702" s="5"/>
      <c r="K702" s="13"/>
      <c r="L702" s="13"/>
      <c r="M702" s="13"/>
      <c r="N702" s="13"/>
      <c r="O702" s="13"/>
      <c r="P702" s="13"/>
      <c r="Q702" s="13"/>
      <c r="R702" s="15">
        <f t="shared" si="63"/>
        <v>1.45</v>
      </c>
    </row>
    <row r="703" spans="1:18">
      <c r="A703" s="18">
        <v>48</v>
      </c>
      <c r="B703" s="5" t="s">
        <v>6690</v>
      </c>
      <c r="C703" s="5" t="s">
        <v>6691</v>
      </c>
      <c r="D703" s="5" t="s">
        <v>6741</v>
      </c>
      <c r="E703" s="5" t="s">
        <v>6742</v>
      </c>
      <c r="F703" s="5" t="s">
        <v>100</v>
      </c>
      <c r="G703" s="5" t="s">
        <v>635</v>
      </c>
      <c r="H703" s="5">
        <v>2.1</v>
      </c>
      <c r="I703" s="13">
        <v>500</v>
      </c>
      <c r="J703" s="5"/>
      <c r="K703" s="13">
        <v>2</v>
      </c>
      <c r="L703" s="13"/>
      <c r="M703" s="13"/>
      <c r="N703" s="13"/>
      <c r="O703" s="13"/>
      <c r="P703" s="13">
        <v>3</v>
      </c>
      <c r="Q703" s="13"/>
      <c r="R703" s="15">
        <f t="shared" si="63"/>
        <v>8.027</v>
      </c>
    </row>
    <row r="704" spans="1:18">
      <c r="A704" s="19"/>
      <c r="B704" s="5" t="s">
        <v>6690</v>
      </c>
      <c r="C704" s="5" t="s">
        <v>6691</v>
      </c>
      <c r="D704" s="5" t="s">
        <v>6741</v>
      </c>
      <c r="E704" s="5" t="s">
        <v>6742</v>
      </c>
      <c r="F704" s="5" t="s">
        <v>996</v>
      </c>
      <c r="G704" s="5" t="s">
        <v>346</v>
      </c>
      <c r="H704" s="5">
        <v>0.3</v>
      </c>
      <c r="I704" s="13">
        <v>300</v>
      </c>
      <c r="J704" s="5"/>
      <c r="K704" s="13">
        <v>2</v>
      </c>
      <c r="L704" s="13"/>
      <c r="M704" s="13"/>
      <c r="N704" s="13"/>
      <c r="O704" s="13"/>
      <c r="P704" s="13">
        <v>1</v>
      </c>
      <c r="Q704" s="13"/>
      <c r="R704" s="15">
        <f t="shared" si="63"/>
        <v>4.807</v>
      </c>
    </row>
    <row r="705" spans="1:18">
      <c r="A705" s="18">
        <v>49</v>
      </c>
      <c r="B705" s="5" t="s">
        <v>6690</v>
      </c>
      <c r="C705" s="5" t="s">
        <v>6691</v>
      </c>
      <c r="D705" s="5" t="s">
        <v>6743</v>
      </c>
      <c r="E705" s="5" t="s">
        <v>6744</v>
      </c>
      <c r="F705" s="5" t="s">
        <v>60</v>
      </c>
      <c r="G705" s="5" t="s">
        <v>154</v>
      </c>
      <c r="H705" s="5">
        <v>0.1</v>
      </c>
      <c r="I705" s="13">
        <v>60</v>
      </c>
      <c r="J705" s="5"/>
      <c r="K705" s="13"/>
      <c r="L705" s="13"/>
      <c r="M705" s="13"/>
      <c r="N705" s="13"/>
      <c r="O705" s="13"/>
      <c r="P705" s="13"/>
      <c r="Q705" s="13"/>
      <c r="R705" s="15">
        <f t="shared" si="63"/>
        <v>0.87</v>
      </c>
    </row>
    <row r="706" spans="1:18">
      <c r="A706" s="19"/>
      <c r="B706" s="5" t="s">
        <v>6690</v>
      </c>
      <c r="C706" s="5" t="s">
        <v>6691</v>
      </c>
      <c r="D706" s="5" t="s">
        <v>6743</v>
      </c>
      <c r="E706" s="5" t="s">
        <v>6744</v>
      </c>
      <c r="F706" s="5" t="s">
        <v>258</v>
      </c>
      <c r="G706" s="5" t="s">
        <v>163</v>
      </c>
      <c r="H706" s="5">
        <v>0.1</v>
      </c>
      <c r="I706" s="13">
        <v>100</v>
      </c>
      <c r="J706" s="5"/>
      <c r="K706" s="13"/>
      <c r="L706" s="13"/>
      <c r="M706" s="13"/>
      <c r="N706" s="13"/>
      <c r="O706" s="13"/>
      <c r="P706" s="13"/>
      <c r="Q706" s="13"/>
      <c r="R706" s="15">
        <f t="shared" si="63"/>
        <v>1.45</v>
      </c>
    </row>
    <row r="707" customHeight="1" spans="1:18">
      <c r="A707" s="18">
        <v>50</v>
      </c>
      <c r="B707" s="18" t="s">
        <v>6690</v>
      </c>
      <c r="C707" s="18" t="s">
        <v>6691</v>
      </c>
      <c r="D707" s="18" t="s">
        <v>6745</v>
      </c>
      <c r="E707" s="18" t="s">
        <v>6746</v>
      </c>
      <c r="F707" s="18" t="s">
        <v>100</v>
      </c>
      <c r="G707" s="18" t="s">
        <v>83</v>
      </c>
      <c r="H707" s="18">
        <v>1.4</v>
      </c>
      <c r="I707" s="13">
        <v>850</v>
      </c>
      <c r="J707" s="5"/>
      <c r="K707" s="13"/>
      <c r="L707" s="13"/>
      <c r="M707" s="13"/>
      <c r="N707" s="13"/>
      <c r="O707" s="13"/>
      <c r="P707" s="13">
        <v>1</v>
      </c>
      <c r="Q707" s="13"/>
      <c r="R707" s="15">
        <f t="shared" si="63"/>
        <v>12.485</v>
      </c>
    </row>
    <row r="708" ht="14.25" spans="1:18">
      <c r="A708" s="20"/>
      <c r="B708" s="20"/>
      <c r="C708" s="20"/>
      <c r="D708" s="20"/>
      <c r="E708" s="20"/>
      <c r="F708" s="20"/>
      <c r="G708" s="20"/>
      <c r="H708" s="20"/>
      <c r="I708" s="22"/>
      <c r="J708" s="22"/>
      <c r="K708" s="22"/>
      <c r="L708" s="22"/>
      <c r="M708" s="22"/>
      <c r="N708" s="22"/>
      <c r="O708" s="22"/>
      <c r="P708" s="22"/>
      <c r="Q708" s="22"/>
      <c r="R708" s="22"/>
    </row>
    <row r="709" ht="14.25" spans="1:18">
      <c r="A709" s="21"/>
      <c r="B709" s="21"/>
      <c r="C709" s="21"/>
      <c r="D709" s="21"/>
      <c r="E709" s="21"/>
      <c r="F709" s="21"/>
      <c r="G709" s="21"/>
      <c r="H709" s="21"/>
      <c r="I709" s="22"/>
      <c r="J709" s="22"/>
      <c r="K709" s="22"/>
      <c r="L709" s="22"/>
      <c r="M709" s="22"/>
      <c r="N709" s="22"/>
      <c r="O709" s="22"/>
      <c r="P709" s="22"/>
      <c r="Q709" s="22"/>
      <c r="R709" s="22"/>
    </row>
    <row r="710" ht="14.25" spans="1:18">
      <c r="A710" s="21"/>
      <c r="B710" s="21"/>
      <c r="C710" s="21"/>
      <c r="D710" s="21"/>
      <c r="E710" s="21"/>
      <c r="F710" s="21"/>
      <c r="G710" s="21"/>
      <c r="H710" s="21"/>
      <c r="I710" s="22"/>
      <c r="J710" s="22"/>
      <c r="K710" s="22"/>
      <c r="L710" s="22"/>
      <c r="M710" s="22"/>
      <c r="N710" s="22"/>
      <c r="O710" s="22"/>
      <c r="P710" s="22"/>
      <c r="Q710" s="22"/>
      <c r="R710" s="22"/>
    </row>
    <row r="711" ht="14.25" spans="1:18">
      <c r="A711" s="21"/>
      <c r="B711" s="21"/>
      <c r="C711" s="21"/>
      <c r="D711" s="21"/>
      <c r="E711" s="21"/>
      <c r="F711" s="21"/>
      <c r="G711" s="21"/>
      <c r="H711" s="21"/>
      <c r="I711" s="22"/>
      <c r="J711" s="22"/>
      <c r="K711" s="22"/>
      <c r="L711" s="22"/>
      <c r="M711" s="22"/>
      <c r="N711" s="22"/>
      <c r="O711" s="22"/>
      <c r="P711" s="22"/>
      <c r="Q711" s="22"/>
      <c r="R711" s="22"/>
    </row>
    <row r="712" ht="14.25" spans="1:18">
      <c r="A712" s="21"/>
      <c r="B712" s="21"/>
      <c r="C712" s="21"/>
      <c r="D712" s="21"/>
      <c r="E712" s="21"/>
      <c r="F712" s="21"/>
      <c r="G712" s="21"/>
      <c r="H712" s="21"/>
      <c r="I712" s="22"/>
      <c r="J712" s="22"/>
      <c r="K712" s="22"/>
      <c r="L712" s="22"/>
      <c r="M712" s="22"/>
      <c r="N712" s="22"/>
      <c r="O712" s="22"/>
      <c r="P712" s="22"/>
      <c r="Q712" s="22"/>
      <c r="R712" s="22"/>
    </row>
    <row r="713" ht="14.25" spans="1:18">
      <c r="A713" s="21"/>
      <c r="B713" s="21"/>
      <c r="C713" s="21"/>
      <c r="D713" s="21"/>
      <c r="E713" s="21"/>
      <c r="F713" s="21"/>
      <c r="G713" s="21"/>
      <c r="H713" s="21"/>
      <c r="I713" s="22"/>
      <c r="J713" s="22"/>
      <c r="K713" s="22"/>
      <c r="L713" s="22"/>
      <c r="M713" s="22"/>
      <c r="N713" s="22"/>
      <c r="O713" s="22"/>
      <c r="P713" s="22"/>
      <c r="Q713" s="22"/>
      <c r="R713" s="22"/>
    </row>
    <row r="714" ht="14.25" spans="1:18">
      <c r="A714" s="21"/>
      <c r="B714" s="21"/>
      <c r="C714" s="21"/>
      <c r="D714" s="21"/>
      <c r="E714" s="21"/>
      <c r="F714" s="21"/>
      <c r="G714" s="21"/>
      <c r="H714" s="21"/>
      <c r="I714" s="22"/>
      <c r="J714" s="22"/>
      <c r="K714" s="22"/>
      <c r="L714" s="22"/>
      <c r="M714" s="22"/>
      <c r="N714" s="22"/>
      <c r="O714" s="22"/>
      <c r="P714" s="22"/>
      <c r="Q714" s="22"/>
      <c r="R714" s="22"/>
    </row>
    <row r="715" ht="14.25" spans="1:18">
      <c r="A715" s="21"/>
      <c r="B715" s="21"/>
      <c r="C715" s="21"/>
      <c r="D715" s="21"/>
      <c r="E715" s="21"/>
      <c r="F715" s="21"/>
      <c r="G715" s="21"/>
      <c r="H715" s="21"/>
      <c r="I715" s="22"/>
      <c r="J715" s="22"/>
      <c r="K715" s="22"/>
      <c r="L715" s="22"/>
      <c r="M715" s="22"/>
      <c r="N715" s="22"/>
      <c r="O715" s="22"/>
      <c r="P715" s="22"/>
      <c r="Q715" s="22"/>
      <c r="R715" s="22"/>
    </row>
    <row r="716" ht="14.25" spans="1:18">
      <c r="A716" s="21"/>
      <c r="B716" s="21"/>
      <c r="C716" s="21"/>
      <c r="D716" s="21"/>
      <c r="E716" s="21"/>
      <c r="F716" s="21"/>
      <c r="G716" s="21"/>
      <c r="H716" s="21"/>
      <c r="I716" s="22"/>
      <c r="J716" s="22"/>
      <c r="K716" s="22"/>
      <c r="L716" s="22"/>
      <c r="M716" s="22"/>
      <c r="N716" s="22"/>
      <c r="O716" s="22"/>
      <c r="P716" s="22"/>
      <c r="Q716" s="22"/>
      <c r="R716" s="22"/>
    </row>
    <row r="717" ht="14.25" spans="1:18">
      <c r="A717" s="21"/>
      <c r="B717" s="21"/>
      <c r="C717" s="21"/>
      <c r="D717" s="21"/>
      <c r="E717" s="21"/>
      <c r="F717" s="21"/>
      <c r="G717" s="21"/>
      <c r="H717" s="21"/>
      <c r="I717" s="22"/>
      <c r="J717" s="22"/>
      <c r="K717" s="22"/>
      <c r="L717" s="22"/>
      <c r="M717" s="22"/>
      <c r="N717" s="22"/>
      <c r="O717" s="22"/>
      <c r="P717" s="22"/>
      <c r="Q717" s="22"/>
      <c r="R717" s="22"/>
    </row>
    <row r="718" ht="14.25" spans="1:18">
      <c r="A718" s="21"/>
      <c r="B718" s="21"/>
      <c r="C718" s="21"/>
      <c r="D718" s="21"/>
      <c r="E718" s="21"/>
      <c r="F718" s="21"/>
      <c r="G718" s="21"/>
      <c r="H718" s="21"/>
      <c r="I718" s="22"/>
      <c r="J718" s="22"/>
      <c r="K718" s="22"/>
      <c r="L718" s="22"/>
      <c r="M718" s="22"/>
      <c r="N718" s="22"/>
      <c r="O718" s="22"/>
      <c r="P718" s="22"/>
      <c r="Q718" s="22"/>
      <c r="R718" s="22"/>
    </row>
    <row r="719" ht="14.25" spans="1:18">
      <c r="A719" s="21"/>
      <c r="B719" s="21"/>
      <c r="C719" s="21"/>
      <c r="D719" s="21"/>
      <c r="E719" s="21"/>
      <c r="F719" s="21"/>
      <c r="G719" s="21"/>
      <c r="H719" s="21"/>
      <c r="I719" s="22"/>
      <c r="J719" s="22"/>
      <c r="K719" s="22"/>
      <c r="L719" s="22"/>
      <c r="M719" s="22"/>
      <c r="N719" s="22"/>
      <c r="O719" s="22"/>
      <c r="P719" s="22"/>
      <c r="Q719" s="22"/>
      <c r="R719" s="22"/>
    </row>
    <row r="720" ht="14.25" spans="1:18">
      <c r="A720" s="21"/>
      <c r="B720" s="21"/>
      <c r="C720" s="21"/>
      <c r="D720" s="21"/>
      <c r="E720" s="21"/>
      <c r="F720" s="21"/>
      <c r="G720" s="21"/>
      <c r="H720" s="21"/>
      <c r="I720" s="22"/>
      <c r="J720" s="22"/>
      <c r="K720" s="22"/>
      <c r="L720" s="22"/>
      <c r="M720" s="22"/>
      <c r="N720" s="22"/>
      <c r="O720" s="22"/>
      <c r="P720" s="22"/>
      <c r="Q720" s="22"/>
      <c r="R720" s="22"/>
    </row>
    <row r="721" ht="14.25" spans="1:18">
      <c r="A721" s="21"/>
      <c r="B721" s="21"/>
      <c r="C721" s="21"/>
      <c r="D721" s="21"/>
      <c r="E721" s="21"/>
      <c r="F721" s="21"/>
      <c r="G721" s="21"/>
      <c r="H721" s="21"/>
      <c r="I721" s="22"/>
      <c r="J721" s="22"/>
      <c r="K721" s="22"/>
      <c r="L721" s="22"/>
      <c r="M721" s="22"/>
      <c r="N721" s="22"/>
      <c r="O721" s="22"/>
      <c r="P721" s="22"/>
      <c r="Q721" s="22"/>
      <c r="R721" s="22"/>
    </row>
    <row r="722" ht="14.25" spans="1:18">
      <c r="A722" s="21"/>
      <c r="B722" s="21"/>
      <c r="C722" s="21"/>
      <c r="D722" s="21"/>
      <c r="E722" s="21"/>
      <c r="F722" s="21"/>
      <c r="G722" s="21"/>
      <c r="H722" s="21"/>
      <c r="I722" s="22"/>
      <c r="J722" s="22"/>
      <c r="K722" s="22"/>
      <c r="L722" s="22"/>
      <c r="M722" s="22"/>
      <c r="N722" s="22"/>
      <c r="O722" s="22"/>
      <c r="P722" s="22"/>
      <c r="Q722" s="22"/>
      <c r="R722" s="22"/>
    </row>
    <row r="723" ht="14.25" spans="1:18">
      <c r="A723" s="21"/>
      <c r="B723" s="21"/>
      <c r="C723" s="21"/>
      <c r="D723" s="21"/>
      <c r="E723" s="21"/>
      <c r="F723" s="21"/>
      <c r="G723" s="21"/>
      <c r="H723" s="21"/>
      <c r="I723" s="22"/>
      <c r="J723" s="22"/>
      <c r="K723" s="22"/>
      <c r="L723" s="22"/>
      <c r="M723" s="22"/>
      <c r="N723" s="22"/>
      <c r="O723" s="22"/>
      <c r="P723" s="22"/>
      <c r="Q723" s="22"/>
      <c r="R723" s="22"/>
    </row>
    <row r="724" ht="14.25" spans="1:18">
      <c r="A724" s="21"/>
      <c r="B724" s="21"/>
      <c r="C724" s="21"/>
      <c r="D724" s="21"/>
      <c r="E724" s="21"/>
      <c r="F724" s="21"/>
      <c r="G724" s="21"/>
      <c r="H724" s="21"/>
      <c r="I724" s="22"/>
      <c r="J724" s="22"/>
      <c r="K724" s="22"/>
      <c r="L724" s="22"/>
      <c r="M724" s="22"/>
      <c r="N724" s="22"/>
      <c r="O724" s="22"/>
      <c r="P724" s="22"/>
      <c r="Q724" s="22"/>
      <c r="R724" s="22"/>
    </row>
    <row r="725" ht="14.25" spans="1:18">
      <c r="A725" s="21"/>
      <c r="B725" s="21"/>
      <c r="C725" s="21"/>
      <c r="D725" s="21"/>
      <c r="E725" s="21"/>
      <c r="F725" s="21"/>
      <c r="G725" s="21"/>
      <c r="H725" s="21"/>
      <c r="I725" s="22"/>
      <c r="J725" s="22"/>
      <c r="K725" s="22"/>
      <c r="L725" s="22"/>
      <c r="M725" s="22"/>
      <c r="N725" s="22"/>
      <c r="O725" s="22"/>
      <c r="P725" s="22"/>
      <c r="Q725" s="22"/>
      <c r="R725" s="22"/>
    </row>
    <row r="726" ht="14.25" spans="1:18">
      <c r="A726" s="21"/>
      <c r="B726" s="21"/>
      <c r="C726" s="21"/>
      <c r="D726" s="21"/>
      <c r="E726" s="21"/>
      <c r="F726" s="21"/>
      <c r="G726" s="21"/>
      <c r="H726" s="21"/>
      <c r="I726" s="22"/>
      <c r="J726" s="22"/>
      <c r="K726" s="22"/>
      <c r="L726" s="22"/>
      <c r="M726" s="22"/>
      <c r="N726" s="22"/>
      <c r="O726" s="22"/>
      <c r="P726" s="22"/>
      <c r="Q726" s="22"/>
      <c r="R726" s="22"/>
    </row>
    <row r="727" ht="14.25" spans="1:18">
      <c r="A727" s="21"/>
      <c r="B727" s="21"/>
      <c r="C727" s="21"/>
      <c r="D727" s="21"/>
      <c r="E727" s="21"/>
      <c r="F727" s="21"/>
      <c r="G727" s="21"/>
      <c r="H727" s="21"/>
      <c r="I727" s="22"/>
      <c r="J727" s="22"/>
      <c r="K727" s="22"/>
      <c r="L727" s="22"/>
      <c r="M727" s="22"/>
      <c r="N727" s="22"/>
      <c r="O727" s="22"/>
      <c r="P727" s="22"/>
      <c r="Q727" s="22"/>
      <c r="R727" s="22"/>
    </row>
    <row r="728" ht="14.25" spans="1:18">
      <c r="A728" s="21"/>
      <c r="B728" s="21"/>
      <c r="C728" s="21"/>
      <c r="D728" s="21"/>
      <c r="E728" s="21"/>
      <c r="F728" s="21"/>
      <c r="G728" s="21"/>
      <c r="H728" s="21"/>
      <c r="I728" s="22"/>
      <c r="J728" s="22"/>
      <c r="K728" s="22"/>
      <c r="L728" s="22"/>
      <c r="M728" s="22"/>
      <c r="N728" s="22"/>
      <c r="O728" s="22"/>
      <c r="P728" s="22"/>
      <c r="Q728" s="22"/>
      <c r="R728" s="22"/>
    </row>
    <row r="729" ht="14.25" spans="1:18">
      <c r="A729" s="21"/>
      <c r="B729" s="21"/>
      <c r="C729" s="21"/>
      <c r="D729" s="21"/>
      <c r="E729" s="21"/>
      <c r="F729" s="21"/>
      <c r="G729" s="21"/>
      <c r="H729" s="21"/>
      <c r="I729" s="22"/>
      <c r="J729" s="22"/>
      <c r="K729" s="22"/>
      <c r="L729" s="22"/>
      <c r="M729" s="22"/>
      <c r="N729" s="22"/>
      <c r="O729" s="22"/>
      <c r="P729" s="22"/>
      <c r="Q729" s="22"/>
      <c r="R729" s="22"/>
    </row>
    <row r="730" ht="14.25" spans="1:18">
      <c r="A730" s="21"/>
      <c r="B730" s="21"/>
      <c r="C730" s="21"/>
      <c r="D730" s="21"/>
      <c r="E730" s="21"/>
      <c r="F730" s="21"/>
      <c r="G730" s="21"/>
      <c r="H730" s="21"/>
      <c r="I730" s="22"/>
      <c r="J730" s="22"/>
      <c r="K730" s="22"/>
      <c r="L730" s="22"/>
      <c r="M730" s="22"/>
      <c r="N730" s="22"/>
      <c r="O730" s="22"/>
      <c r="P730" s="22"/>
      <c r="Q730" s="22"/>
      <c r="R730" s="22"/>
    </row>
  </sheetData>
  <autoFilter ref="A5:AK707">
    <extLst/>
  </autoFilter>
  <mergeCells count="18">
    <mergeCell ref="A1:R1"/>
    <mergeCell ref="I2:Q2"/>
    <mergeCell ref="J3:K3"/>
    <mergeCell ref="M3:P3"/>
    <mergeCell ref="A2:A4"/>
    <mergeCell ref="A703:A704"/>
    <mergeCell ref="A705:A706"/>
    <mergeCell ref="B2:B4"/>
    <mergeCell ref="C2:C4"/>
    <mergeCell ref="D2:D4"/>
    <mergeCell ref="E2:E4"/>
    <mergeCell ref="F2:F4"/>
    <mergeCell ref="G2:G4"/>
    <mergeCell ref="H2:H4"/>
    <mergeCell ref="I3:I4"/>
    <mergeCell ref="L3:L4"/>
    <mergeCell ref="Q3:Q4"/>
    <mergeCell ref="R2:R4"/>
  </mergeCells>
  <pageMargins left="0.699305555555556" right="0.699305555555556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汇总</vt:lpstr>
      <vt:lpstr>沈阳2019</vt:lpstr>
      <vt:lpstr>鞍山2019</vt:lpstr>
      <vt:lpstr>明细</vt:lpstr>
      <vt:lpstr>本溪2020</vt:lpstr>
      <vt:lpstr>丹东2019</vt:lpstr>
      <vt:lpstr>锦州2019</vt:lpstr>
      <vt:lpstr>营口2019</vt:lpstr>
      <vt:lpstr>阜新2019</vt:lpstr>
      <vt:lpstr>辽阳2019</vt:lpstr>
      <vt:lpstr>盘锦2019</vt:lpstr>
      <vt:lpstr>铁岭2019</vt:lpstr>
      <vt:lpstr>朝阳2019</vt:lpstr>
      <vt:lpstr>葫芦岛2019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石晓宇</dc:creator>
  <cp:lastModifiedBy>羊</cp:lastModifiedBy>
  <dcterms:created xsi:type="dcterms:W3CDTF">2006-09-14T11:21:00Z</dcterms:created>
  <cp:lastPrinted>2022-08-18T03:08:00Z</cp:lastPrinted>
  <dcterms:modified xsi:type="dcterms:W3CDTF">2023-08-25T00:54:36Z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2052-12.1.0.15358</vt:lpwstr>
  </property>
  <property fmtid="{D5CDD505-2E9C-101B-9397-08002B2CF9AE}" pid="3" name="ICV">
    <vt:lpwstr>B6396509463D45649CBD6B2C2DE23B99</vt:lpwstr>
  </property>
</Properties>
</file>