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1"/>
  </bookViews>
  <sheets>
    <sheet name="表皮" sheetId="1" r:id="rId1"/>
    <sheet name="22年平衡表" sheetId="3" r:id="rId2"/>
    <sheet name="收入调整" sheetId="4" r:id="rId3"/>
    <sheet name="支出调整（功能分类）" sheetId="5" r:id="rId4"/>
    <sheet name="支出调整 (经济分类)" sheetId="6" r:id="rId5"/>
  </sheets>
  <definedNames>
    <definedName name="_xlnm.Print_Area" localSheetId="1">'22年平衡表'!$A$1:$H$17</definedName>
    <definedName name="_xlnm.Print_Area" localSheetId="2">收入调整!$A$1:$H$29</definedName>
    <definedName name="_xlnm.Print_Area" localSheetId="4">'支出调整 (经济分类)'!$A$1:$K$21</definedName>
    <definedName name="_xlnm.Print_Area" localSheetId="3">'支出调整（功能分类）'!$A$1:$K$32</definedName>
    <definedName name="_xlnm.Print_Titles" localSheetId="1">'22年平衡表'!$1:$4</definedName>
    <definedName name="_xlnm.Print_Titles" localSheetId="2">收入调整!$1:$4</definedName>
    <definedName name="_xlnm.Print_Titles" localSheetId="4">'支出调整 (经济分类)'!$1:$5</definedName>
    <definedName name="_xlnm.Print_Titles" localSheetId="3">'支出调整（功能分类）'!$1:$5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6" l="1"/>
  <c r="E8" i="6" s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7" i="6"/>
  <c r="E7" i="6" s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G6" i="6"/>
  <c r="H11" i="5"/>
  <c r="F29" i="5"/>
  <c r="E29" i="5" s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31" i="5"/>
  <c r="E32" i="5"/>
  <c r="G6" i="5"/>
  <c r="I6" i="6"/>
  <c r="H18" i="6"/>
  <c r="H19" i="6"/>
  <c r="H20" i="6"/>
  <c r="H21" i="6"/>
  <c r="H8" i="6"/>
  <c r="H9" i="6"/>
  <c r="H10" i="6"/>
  <c r="H11" i="6"/>
  <c r="H12" i="6"/>
  <c r="H13" i="6"/>
  <c r="H14" i="6"/>
  <c r="H15" i="6"/>
  <c r="H16" i="6"/>
  <c r="H17" i="6"/>
  <c r="H7" i="6"/>
  <c r="F7" i="5"/>
  <c r="F8" i="5"/>
  <c r="F9" i="5"/>
  <c r="F10" i="5"/>
  <c r="F18" i="5"/>
  <c r="J18" i="5"/>
  <c r="J15" i="5"/>
  <c r="J14" i="5"/>
  <c r="J10" i="5"/>
  <c r="C44" i="3"/>
  <c r="C42" i="3"/>
  <c r="C40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2" i="3" s="1"/>
  <c r="C13" i="3"/>
  <c r="D12" i="3"/>
  <c r="B12" i="3"/>
  <c r="B11" i="3"/>
  <c r="B10" i="3"/>
  <c r="B9" i="3"/>
  <c r="C8" i="3"/>
  <c r="D7" i="3"/>
  <c r="B7" i="3"/>
  <c r="B6" i="3" s="1"/>
  <c r="H6" i="3"/>
  <c r="G6" i="3"/>
  <c r="F6" i="3"/>
  <c r="F45" i="3" s="1"/>
  <c r="D6" i="3"/>
  <c r="D45" i="3" s="1"/>
  <c r="H5" i="3" s="1"/>
  <c r="H45" i="3" s="1"/>
  <c r="C5" i="3"/>
  <c r="C45" i="3" l="1"/>
  <c r="G5" i="3"/>
  <c r="G45" i="3" s="1"/>
  <c r="B45" i="3"/>
  <c r="C6" i="3"/>
  <c r="C7" i="3"/>
  <c r="F17" i="5"/>
  <c r="F22" i="4"/>
  <c r="F23" i="4"/>
  <c r="F24" i="4"/>
  <c r="F25" i="4"/>
  <c r="F26" i="4"/>
  <c r="F27" i="4"/>
  <c r="F28" i="4"/>
  <c r="F29" i="4"/>
  <c r="E6" i="4"/>
  <c r="F21" i="5" l="1"/>
  <c r="B6" i="5"/>
  <c r="F16" i="5"/>
  <c r="F11" i="5"/>
  <c r="F12" i="5"/>
  <c r="F13" i="5"/>
  <c r="F14" i="5"/>
  <c r="F15" i="5"/>
  <c r="F19" i="5"/>
  <c r="F20" i="5"/>
  <c r="F22" i="5"/>
  <c r="F23" i="5"/>
  <c r="F24" i="5"/>
  <c r="F25" i="5"/>
  <c r="F26" i="5"/>
  <c r="F27" i="5"/>
  <c r="F28" i="5"/>
  <c r="F30" i="5"/>
  <c r="F31" i="5"/>
  <c r="F32" i="5"/>
  <c r="D20" i="4"/>
  <c r="D8" i="4"/>
  <c r="D9" i="4"/>
  <c r="D10" i="4"/>
  <c r="D11" i="4"/>
  <c r="D12" i="4"/>
  <c r="D13" i="4"/>
  <c r="D14" i="4"/>
  <c r="D15" i="4"/>
  <c r="D16" i="4"/>
  <c r="D17" i="4"/>
  <c r="D18" i="4"/>
  <c r="D19" i="4"/>
  <c r="D6" i="6" l="1"/>
  <c r="B6" i="6"/>
  <c r="H15" i="5"/>
  <c r="K6" i="6"/>
  <c r="J6" i="6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4" i="5"/>
  <c r="H13" i="5"/>
  <c r="H12" i="5"/>
  <c r="H10" i="5"/>
  <c r="H9" i="5"/>
  <c r="H8" i="5"/>
  <c r="H7" i="5"/>
  <c r="K6" i="5"/>
  <c r="J6" i="5"/>
  <c r="F6" i="5"/>
  <c r="E6" i="5" s="1"/>
  <c r="D6" i="5"/>
  <c r="C6" i="5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E21" i="4"/>
  <c r="C21" i="4"/>
  <c r="B21" i="4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D7" i="4"/>
  <c r="C6" i="4"/>
  <c r="B6" i="4"/>
  <c r="F6" i="6" l="1"/>
  <c r="E6" i="6" s="1"/>
  <c r="H6" i="6"/>
  <c r="D21" i="4"/>
  <c r="I6" i="5"/>
  <c r="H6" i="5" s="1"/>
  <c r="C6" i="6"/>
  <c r="B5" i="4"/>
  <c r="C5" i="4"/>
  <c r="D6" i="4"/>
  <c r="F6" i="4"/>
  <c r="G6" i="4" s="1"/>
  <c r="F21" i="4"/>
  <c r="G21" i="4" s="1"/>
  <c r="E5" i="4"/>
  <c r="F5" i="4" l="1"/>
  <c r="G5" i="4" s="1"/>
  <c r="D5" i="4"/>
</calcChain>
</file>

<file path=xl/comments1.xml><?xml version="1.0" encoding="utf-8"?>
<comments xmlns="http://schemas.openxmlformats.org/spreadsheetml/2006/main">
  <authors>
    <author>lduser1</author>
  </authors>
  <commentList>
    <comment ref="A26" authorId="0">
      <text>
        <r>
          <rPr>
            <sz val="9"/>
            <rFont val="宋体"/>
            <family val="3"/>
            <charset val="134"/>
          </rPr>
          <t>lduser1:
2012年科目名称改动</t>
        </r>
      </text>
    </comment>
  </commentList>
</comments>
</file>

<file path=xl/sharedStrings.xml><?xml version="1.0" encoding="utf-8"?>
<sst xmlns="http://schemas.openxmlformats.org/spreadsheetml/2006/main" count="180" uniqueCount="157">
  <si>
    <t>附件</t>
    <phoneticPr fontId="3" type="noConversion"/>
  </si>
  <si>
    <t>凌源市财政局</t>
    <phoneticPr fontId="3" type="noConversion"/>
  </si>
  <si>
    <t>表二</t>
    <phoneticPr fontId="3" type="noConversion"/>
  </si>
  <si>
    <t>表四</t>
    <phoneticPr fontId="3" type="noConversion"/>
  </si>
  <si>
    <t>年初预算</t>
    <phoneticPr fontId="3" type="noConversion"/>
  </si>
  <si>
    <t>调整额</t>
    <phoneticPr fontId="3" type="noConversion"/>
  </si>
  <si>
    <t>调整后预算</t>
    <phoneticPr fontId="3" type="noConversion"/>
  </si>
  <si>
    <t>单位：万元</t>
  </si>
  <si>
    <t>预  算  科  目</t>
  </si>
  <si>
    <t>调整额度</t>
    <phoneticPr fontId="3" type="noConversion"/>
  </si>
  <si>
    <t>增幅（%）</t>
    <phoneticPr fontId="3" type="noConversion"/>
  </si>
  <si>
    <t>备注</t>
    <phoneticPr fontId="3" type="noConversion"/>
  </si>
  <si>
    <t>合    计</t>
  </si>
  <si>
    <t>一、税收收入</t>
  </si>
  <si>
    <t xml:space="preserve">    增值税</t>
  </si>
  <si>
    <t>　　企业所得税</t>
    <phoneticPr fontId="3" type="noConversion"/>
  </si>
  <si>
    <t>　　个人所得税</t>
    <phoneticPr fontId="3" type="noConversion"/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</si>
  <si>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</si>
  <si>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</si>
  <si>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</si>
  <si>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</si>
  <si>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</si>
  <si>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</si>
  <si>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</si>
  <si>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</si>
  <si>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</si>
  <si>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  <phoneticPr fontId="3" type="noConversion"/>
  </si>
  <si>
    <t>　　其他税收收入</t>
  </si>
  <si>
    <t>二、非税收入</t>
  </si>
  <si>
    <t>专项收入</t>
  </si>
  <si>
    <t>行政事业性收费收入</t>
  </si>
  <si>
    <t>罚没收入</t>
  </si>
  <si>
    <t>国有资本经营收入</t>
  </si>
  <si>
    <r>
      <t>国有资源(资产</t>
    </r>
    <r>
      <rPr>
        <sz val="11"/>
        <color indexed="8"/>
        <rFont val="宋体"/>
        <family val="3"/>
        <charset val="134"/>
      </rPr>
      <t>)有偿使用收入</t>
    </r>
  </si>
  <si>
    <t>捐赠收入</t>
  </si>
  <si>
    <t>政府住房基金收入</t>
  </si>
  <si>
    <t>其他收入</t>
  </si>
  <si>
    <t>表三</t>
    <phoneticPr fontId="3" type="noConversion"/>
  </si>
  <si>
    <t>单位：万元</t>
    <phoneticPr fontId="3" type="noConversion"/>
  </si>
  <si>
    <t>项目</t>
  </si>
  <si>
    <t>地方财力部分调整额</t>
    <phoneticPr fontId="3" type="noConversion"/>
  </si>
  <si>
    <t>备            注</t>
    <phoneticPr fontId="3" type="noConversion"/>
  </si>
  <si>
    <t>合计</t>
    <phoneticPr fontId="3" type="noConversion"/>
  </si>
  <si>
    <t>其中地方财力部分</t>
    <phoneticPr fontId="3" type="noConversion"/>
  </si>
  <si>
    <t>省提前告知专项性质转移支付</t>
    <phoneticPr fontId="3" type="noConversion"/>
  </si>
  <si>
    <t>一、一般公共服务</t>
  </si>
  <si>
    <t>二、外交支出</t>
  </si>
  <si>
    <t>三、国防支出</t>
  </si>
  <si>
    <t>六、科学技术支出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</si>
  <si>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</si>
  <si>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</si>
  <si>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</si>
  <si>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</si>
  <si>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</si>
  <si>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</si>
  <si>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</si>
  <si>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</si>
  <si>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</si>
  <si>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</si>
  <si>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</si>
  <si>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</si>
  <si>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</si>
  <si>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二十三、债务还本支出</t>
  </si>
  <si>
    <t>二十四、债务付息支出</t>
  </si>
  <si>
    <t>二十五、债务发行费用支出</t>
  </si>
  <si>
    <t>二十六、其他支出</t>
  </si>
  <si>
    <t>一、机关工资福利支出</t>
  </si>
  <si>
    <t>二、机关商品和服务支出</t>
  </si>
  <si>
    <t>三、机关资本性支出（一）</t>
  </si>
  <si>
    <t>四、机关资本性支出（二）</t>
  </si>
  <si>
    <t>六、对事业单位资本性补助</t>
  </si>
  <si>
    <t>八、对企业资本性支出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</si>
  <si>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</si>
  <si>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</si>
  <si>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</si>
  <si>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</si>
  <si>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</si>
  <si>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</si>
  <si>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2022年凌源市财政预算调整情况表</t>
    <phoneticPr fontId="3" type="noConversion"/>
  </si>
  <si>
    <t>凌源市2022年一般公共预算收入调整情况表</t>
    <phoneticPr fontId="3" type="noConversion"/>
  </si>
  <si>
    <t>2021年完成数</t>
    <phoneticPr fontId="3" type="noConversion"/>
  </si>
  <si>
    <t>2022年预算数</t>
    <phoneticPr fontId="3" type="noConversion"/>
  </si>
  <si>
    <t>调整后预算比2021年增减数</t>
    <phoneticPr fontId="3" type="noConversion"/>
  </si>
  <si>
    <t>凌源市2022年一般公共预算功能分类支出调整情况表</t>
    <phoneticPr fontId="3" type="noConversion"/>
  </si>
  <si>
    <t>凌源市2022年一般公共预算经济分类支出调整情况表</t>
    <phoneticPr fontId="3" type="noConversion"/>
  </si>
  <si>
    <t>凌源市2022年一般公共预算收支预算平衡情况表</t>
    <phoneticPr fontId="3" type="noConversion"/>
  </si>
  <si>
    <t>单位:万元</t>
  </si>
  <si>
    <t>项            目</t>
  </si>
  <si>
    <t>调整后</t>
    <phoneticPr fontId="3" type="noConversion"/>
  </si>
  <si>
    <t>调整后</t>
    <phoneticPr fontId="3" type="noConversion"/>
  </si>
  <si>
    <t xml:space="preserve">一般公共预算收入合计 </t>
    <phoneticPr fontId="3" type="noConversion"/>
  </si>
  <si>
    <t xml:space="preserve">一般公共预算支出合计 </t>
    <phoneticPr fontId="3" type="noConversion"/>
  </si>
  <si>
    <t>上级补助收入</t>
  </si>
  <si>
    <t>上解上级支出</t>
    <phoneticPr fontId="3" type="noConversion"/>
  </si>
  <si>
    <t xml:space="preserve">    返还性收入</t>
  </si>
  <si>
    <t xml:space="preserve">    体制上解支出</t>
    <phoneticPr fontId="3" type="noConversion"/>
  </si>
  <si>
    <t xml:space="preserve">      增值税和消费税税收返还收入 </t>
    <phoneticPr fontId="3" type="noConversion"/>
  </si>
  <si>
    <t xml:space="preserve">    出口退税专项上解支出</t>
  </si>
  <si>
    <t xml:space="preserve">      所得税基数返还收入</t>
    <phoneticPr fontId="3" type="noConversion"/>
  </si>
  <si>
    <t xml:space="preserve">    成品油价格和税费改革专项上解支出</t>
  </si>
  <si>
    <t xml:space="preserve">      成品油税费改革税收返还收入</t>
    <phoneticPr fontId="3" type="noConversion"/>
  </si>
  <si>
    <t xml:space="preserve">    专项上解支出</t>
  </si>
  <si>
    <t xml:space="preserve">      其他税收返还收入</t>
    <phoneticPr fontId="3" type="noConversion"/>
  </si>
  <si>
    <t xml:space="preserve">    一般性转移支付收入</t>
  </si>
  <si>
    <t xml:space="preserve">      体制补助支出</t>
    <phoneticPr fontId="3" type="noConversion"/>
  </si>
  <si>
    <t xml:space="preserve">      均衡性转移支付支出</t>
    <phoneticPr fontId="3" type="noConversion"/>
  </si>
  <si>
    <t xml:space="preserve">      县级基本财力保障机制奖补资金支出</t>
    <phoneticPr fontId="3" type="noConversion"/>
  </si>
  <si>
    <t xml:space="preserve">      结算补助支出</t>
    <phoneticPr fontId="3" type="noConversion"/>
  </si>
  <si>
    <t xml:space="preserve">      企业事业单位划转补助支出</t>
    <phoneticPr fontId="3" type="noConversion"/>
  </si>
  <si>
    <t xml:space="preserve">      产粮（油）大县奖励资金支出</t>
    <phoneticPr fontId="3" type="noConversion"/>
  </si>
  <si>
    <t xml:space="preserve">      重点生态功能区转移支付支出</t>
    <phoneticPr fontId="3" type="noConversion"/>
  </si>
  <si>
    <t xml:space="preserve">      固定数额补助支出</t>
    <phoneticPr fontId="3" type="noConversion"/>
  </si>
  <si>
    <t xml:space="preserve">      革命老区转移支付支出</t>
    <phoneticPr fontId="3" type="noConversion"/>
  </si>
  <si>
    <t xml:space="preserve">      欠发达地区转移支付支出</t>
    <phoneticPr fontId="3" type="noConversion"/>
  </si>
  <si>
    <t xml:space="preserve">      一般公共服务共同财政事权转移支付支出</t>
    <phoneticPr fontId="3" type="noConversion"/>
  </si>
  <si>
    <t xml:space="preserve">      公共安全共同财政事权转移支付支出</t>
    <phoneticPr fontId="3" type="noConversion"/>
  </si>
  <si>
    <t xml:space="preserve">      教育共同财政事权转移支付支出</t>
    <phoneticPr fontId="3" type="noConversion"/>
  </si>
  <si>
    <t xml:space="preserve">      科学技术共同财政事权转移支付支出</t>
    <phoneticPr fontId="3" type="noConversion"/>
  </si>
  <si>
    <t xml:space="preserve">      文化旅游体育与传媒共同财政事权转移支付支出</t>
    <phoneticPr fontId="3" type="noConversion"/>
  </si>
  <si>
    <t xml:space="preserve">      社会保障和就业共同财政事权转移支付支出</t>
    <phoneticPr fontId="3" type="noConversion"/>
  </si>
  <si>
    <t xml:space="preserve">      医疗卫生共同财政事权转移支付支出</t>
    <phoneticPr fontId="3" type="noConversion"/>
  </si>
  <si>
    <t xml:space="preserve">      节能环保共同财政事权转移支付支出</t>
    <phoneticPr fontId="3" type="noConversion"/>
  </si>
  <si>
    <t xml:space="preserve">      补充县级财力转移支付支出</t>
    <phoneticPr fontId="3" type="noConversion"/>
  </si>
  <si>
    <t xml:space="preserve">      农林水共同财政事权转移支付支出</t>
    <phoneticPr fontId="3" type="noConversion"/>
  </si>
  <si>
    <t xml:space="preserve">      交通运输共同财政事权转移支付支出</t>
    <phoneticPr fontId="3" type="noConversion"/>
  </si>
  <si>
    <t xml:space="preserve">      资源勘探信息等共同财政事权转移支付支出</t>
    <phoneticPr fontId="3" type="noConversion"/>
  </si>
  <si>
    <t xml:space="preserve">      住房保障共同财政事权转移支付支出</t>
    <phoneticPr fontId="3" type="noConversion"/>
  </si>
  <si>
    <t xml:space="preserve">      其他共同财政事权转移支付支出</t>
    <phoneticPr fontId="3" type="noConversion"/>
  </si>
  <si>
    <t xml:space="preserve">      其他一般性转移支付支出</t>
    <phoneticPr fontId="3" type="noConversion"/>
  </si>
  <si>
    <t xml:space="preserve">    专项转移支付收入</t>
  </si>
  <si>
    <t>上年结余收入</t>
  </si>
  <si>
    <t xml:space="preserve"> 年终滚存结余                         </t>
  </si>
  <si>
    <t xml:space="preserve">    上年结转</t>
    <phoneticPr fontId="3" type="noConversion"/>
  </si>
  <si>
    <t xml:space="preserve"> 减:结转下年的支出</t>
  </si>
  <si>
    <t xml:space="preserve">    净结余</t>
    <phoneticPr fontId="3" type="noConversion"/>
  </si>
  <si>
    <t xml:space="preserve"> 净结余</t>
    <phoneticPr fontId="3" type="noConversion"/>
  </si>
  <si>
    <t>调入资金</t>
  </si>
  <si>
    <t>调出资金</t>
  </si>
  <si>
    <t>下级上解收入</t>
    <phoneticPr fontId="3" type="noConversion"/>
  </si>
  <si>
    <t>补助下级支出</t>
    <phoneticPr fontId="3" type="noConversion"/>
  </si>
  <si>
    <t>总           计</t>
  </si>
  <si>
    <t>年初预算</t>
    <phoneticPr fontId="3" type="noConversion"/>
  </si>
  <si>
    <t>调整额</t>
    <phoneticPr fontId="3" type="noConversion"/>
  </si>
  <si>
    <t>合计</t>
    <phoneticPr fontId="3" type="noConversion"/>
  </si>
  <si>
    <t>地方财力部分调整额</t>
    <phoneticPr fontId="3" type="noConversion"/>
  </si>
  <si>
    <t>转移支付部分调整额</t>
    <phoneticPr fontId="3" type="noConversion"/>
  </si>
  <si>
    <t>四、公共安全支出</t>
    <phoneticPr fontId="3" type="noConversion"/>
  </si>
  <si>
    <t>五、教育支出</t>
    <phoneticPr fontId="3" type="noConversion"/>
  </si>
  <si>
    <t>七、文化旅游体育与传媒支出</t>
    <phoneticPr fontId="3" type="noConversion"/>
  </si>
  <si>
    <t>八、社会保障和就业支出</t>
    <phoneticPr fontId="3" type="noConversion"/>
  </si>
  <si>
    <t>九、卫生健康支出</t>
    <phoneticPr fontId="3" type="noConversion"/>
  </si>
  <si>
    <t>合计</t>
    <phoneticPr fontId="3" type="noConversion"/>
  </si>
  <si>
    <t>五、对事业单位经常性补助</t>
    <phoneticPr fontId="3" type="noConversion"/>
  </si>
  <si>
    <t>七、对企业补助</t>
    <phoneticPr fontId="3" type="noConversion"/>
  </si>
  <si>
    <t>九、对个人和家庭的补助</t>
    <phoneticPr fontId="3" type="noConversion"/>
  </si>
  <si>
    <t>地方政府一般债务转贷收入</t>
    <phoneticPr fontId="3" type="noConversion"/>
  </si>
  <si>
    <t>地方政府一般债务还本支出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</si>
</sst>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#,##0.0_ "/>
    <numFmt numFmtId="179" formatCode="* #,##0.00;* \-#,##0.00;* &quot;-&quot;??;@"/>
    <numFmt numFmtId="180" formatCode="0.0"/>
    <numFmt numFmtId="181" formatCode="#,##0.0"/>
  </numFmts>
  <fonts count="23"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</font>
    <font>
      <sz val="16"/>
      <name val="华文楷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0"/>
      <name val="Geneva"/>
      <family val="1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3" fillId="0" borderId="0"/>
    <xf numFmtId="17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17" fillId="0" borderId="0"/>
    <xf numFmtId="0" fontId="18" fillId="0" borderId="0"/>
    <xf numFmtId="9" fontId="1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3" fillId="0" borderId="0">
      <alignment vertical="center"/>
    </xf>
    <xf numFmtId="0" fontId="1" fillId="0" borderId="0"/>
    <xf numFmtId="0" fontId="8" fillId="0" borderId="0"/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20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/>
    <xf numFmtId="41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31" fontId="5" fillId="0" borderId="0" xfId="0" applyNumberFormat="1" applyFont="1" applyAlignment="1">
      <alignment horizontal="center"/>
    </xf>
    <xf numFmtId="176" fontId="9" fillId="0" borderId="1" xfId="1" applyNumberFormat="1" applyFont="1" applyFill="1" applyBorder="1" applyAlignment="1">
      <alignment horizontal="center" vertical="center"/>
    </xf>
    <xf numFmtId="176" fontId="1" fillId="0" borderId="0" xfId="1" applyNumberFormat="1" applyFont="1"/>
    <xf numFmtId="176" fontId="6" fillId="0" borderId="0" xfId="1" applyNumberFormat="1" applyFont="1"/>
    <xf numFmtId="176" fontId="6" fillId="0" borderId="0" xfId="1" applyNumberFormat="1" applyFont="1" applyFill="1"/>
    <xf numFmtId="176" fontId="1" fillId="0" borderId="0" xfId="1" applyNumberFormat="1" applyFont="1" applyFill="1" applyAlignment="1">
      <alignment horizontal="left"/>
    </xf>
    <xf numFmtId="176" fontId="8" fillId="0" borderId="2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right" vertical="center"/>
    </xf>
    <xf numFmtId="178" fontId="9" fillId="0" borderId="1" xfId="1" applyNumberFormat="1" applyFont="1" applyBorder="1" applyAlignment="1">
      <alignment horizontal="right" vertical="center"/>
    </xf>
    <xf numFmtId="176" fontId="12" fillId="0" borderId="1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8" fillId="0" borderId="1" xfId="2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right"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49" fontId="8" fillId="0" borderId="1" xfId="2" applyNumberFormat="1" applyFont="1" applyBorder="1" applyAlignment="1">
      <alignment horizontal="left" vertical="center"/>
    </xf>
    <xf numFmtId="49" fontId="6" fillId="0" borderId="1" xfId="2" applyNumberFormat="1" applyFont="1" applyBorder="1" applyAlignment="1">
      <alignment horizontal="left" vertical="center" wrapText="1"/>
    </xf>
    <xf numFmtId="176" fontId="8" fillId="0" borderId="1" xfId="1" applyNumberFormat="1" applyFont="1" applyFill="1" applyBorder="1"/>
    <xf numFmtId="176" fontId="8" fillId="0" borderId="0" xfId="1" applyNumberFormat="1" applyFont="1" applyFill="1"/>
    <xf numFmtId="49" fontId="8" fillId="0" borderId="1" xfId="2" applyNumberFormat="1" applyFont="1" applyBorder="1" applyAlignment="1">
      <alignment horizontal="left" vertical="center" indent="1"/>
    </xf>
    <xf numFmtId="0" fontId="0" fillId="0" borderId="1" xfId="0" applyFont="1" applyFill="1" applyBorder="1"/>
    <xf numFmtId="0" fontId="0" fillId="0" borderId="0" xfId="0" applyFont="1" applyFill="1"/>
    <xf numFmtId="49" fontId="8" fillId="0" borderId="1" xfId="2" applyNumberFormat="1" applyFont="1" applyBorder="1" applyAlignment="1">
      <alignment horizontal="left" vertical="center" wrapText="1"/>
    </xf>
    <xf numFmtId="0" fontId="1" fillId="0" borderId="0" xfId="3" applyFont="1"/>
    <xf numFmtId="0" fontId="3" fillId="0" borderId="0" xfId="3"/>
    <xf numFmtId="0" fontId="1" fillId="0" borderId="0" xfId="3" applyFont="1" applyAlignment="1">
      <alignment horizontal="right" vertical="center"/>
    </xf>
    <xf numFmtId="0" fontId="16" fillId="0" borderId="0" xfId="3" applyFont="1"/>
    <xf numFmtId="176" fontId="9" fillId="0" borderId="1" xfId="1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3" applyFont="1"/>
    <xf numFmtId="3" fontId="1" fillId="0" borderId="1" xfId="3" applyNumberFormat="1" applyFont="1" applyBorder="1" applyAlignment="1">
      <alignment vertical="center"/>
    </xf>
    <xf numFmtId="3" fontId="15" fillId="0" borderId="1" xfId="3" applyNumberFormat="1" applyFont="1" applyBorder="1" applyAlignment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176" fontId="7" fillId="0" borderId="0" xfId="4" applyNumberFormat="1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0" fontId="9" fillId="0" borderId="3" xfId="3" applyNumberFormat="1" applyFont="1" applyFill="1" applyBorder="1" applyAlignment="1" applyProtection="1">
      <alignment horizontal="center" vertical="center" wrapText="1"/>
    </xf>
    <xf numFmtId="0" fontId="9" fillId="0" borderId="4" xfId="3" applyNumberFormat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/>
    </xf>
    <xf numFmtId="0" fontId="1" fillId="0" borderId="0" xfId="39" applyFont="1" applyFill="1" applyAlignment="1">
      <alignment vertical="center"/>
    </xf>
    <xf numFmtId="0" fontId="7" fillId="0" borderId="0" xfId="39" applyFont="1" applyFill="1" applyAlignment="1">
      <alignment horizontal="centerContinuous" vertical="center"/>
    </xf>
    <xf numFmtId="0" fontId="8" fillId="0" borderId="0" xfId="39" applyFont="1" applyFill="1" applyAlignment="1">
      <alignment horizontal="right" vertical="center"/>
    </xf>
    <xf numFmtId="0" fontId="15" fillId="0" borderId="1" xfId="39" applyFont="1" applyFill="1" applyBorder="1" applyAlignment="1">
      <alignment horizontal="center" vertical="center"/>
    </xf>
    <xf numFmtId="0" fontId="15" fillId="0" borderId="1" xfId="39" applyFont="1" applyFill="1" applyBorder="1" applyAlignment="1">
      <alignment horizontal="center" vertical="center" wrapText="1"/>
    </xf>
    <xf numFmtId="0" fontId="15" fillId="0" borderId="8" xfId="39" applyFont="1" applyFill="1" applyBorder="1" applyAlignment="1">
      <alignment horizontal="center" vertical="center"/>
    </xf>
    <xf numFmtId="0" fontId="15" fillId="0" borderId="0" xfId="39" applyFont="1" applyFill="1" applyAlignment="1">
      <alignment horizontal="center" vertical="center"/>
    </xf>
    <xf numFmtId="0" fontId="1" fillId="0" borderId="1" xfId="39" applyFont="1" applyFill="1" applyBorder="1" applyAlignment="1">
      <alignment vertical="center"/>
    </xf>
    <xf numFmtId="180" fontId="15" fillId="0" borderId="1" xfId="39" applyNumberFormat="1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vertical="center" wrapText="1"/>
    </xf>
    <xf numFmtId="0" fontId="15" fillId="2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>
      <alignment vertical="center" wrapText="1"/>
    </xf>
    <xf numFmtId="181" fontId="1" fillId="0" borderId="1" xfId="3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0" fillId="0" borderId="1" xfId="39" applyFont="1" applyFill="1" applyBorder="1" applyAlignment="1">
      <alignment vertical="center"/>
    </xf>
  </cellXfs>
  <cellStyles count="40">
    <cellStyle name="no dec" xfId="8"/>
    <cellStyle name="Normal_APR" xfId="9"/>
    <cellStyle name="百分比 2" xfId="10"/>
    <cellStyle name="差_2018年预算草案" xfId="11"/>
    <cellStyle name="差_Book1" xfId="12"/>
    <cellStyle name="常规" xfId="0" builtinId="0"/>
    <cellStyle name="常规 10" xfId="3"/>
    <cellStyle name="常规 11" xfId="13"/>
    <cellStyle name="常规 2" xfId="5"/>
    <cellStyle name="常规 2 2" xfId="14"/>
    <cellStyle name="常规 2 3" xfId="15"/>
    <cellStyle name="常规 2_2018年政府债务限额情况表" xfId="16"/>
    <cellStyle name="常规 3" xfId="17"/>
    <cellStyle name="常规 3 2" xfId="7"/>
    <cellStyle name="常规 3 3" xfId="18"/>
    <cellStyle name="常规 3_2018年政府债务限额情况表" xfId="19"/>
    <cellStyle name="常规 4" xfId="20"/>
    <cellStyle name="常规 5" xfId="6"/>
    <cellStyle name="常规 5 2" xfId="21"/>
    <cellStyle name="常规 5_2015年预算调整（人大）" xfId="22"/>
    <cellStyle name="常规 6" xfId="23"/>
    <cellStyle name="常规 7" xfId="24"/>
    <cellStyle name="常规 8" xfId="25"/>
    <cellStyle name="常规 9" xfId="26"/>
    <cellStyle name="常规_2012年报人代会20张表-表样" xfId="2"/>
    <cellStyle name="常规_2017政府预算表" xfId="39"/>
    <cellStyle name="好 2" xfId="27"/>
    <cellStyle name="好 3" xfId="28"/>
    <cellStyle name="好_2015年预算调整（人大）" xfId="29"/>
    <cellStyle name="好_2018报预算调增表定稿" xfId="30"/>
    <cellStyle name="好_2018年预算草案" xfId="31"/>
    <cellStyle name="好_2018年政府债务限额情况表" xfId="32"/>
    <cellStyle name="好_Book1" xfId="33"/>
    <cellStyle name="普通_97-917" xfId="34"/>
    <cellStyle name="千分位[0]_laroux" xfId="35"/>
    <cellStyle name="千分位_97-917" xfId="36"/>
    <cellStyle name="千位[0]_1" xfId="37"/>
    <cellStyle name="千位_1" xfId="38"/>
    <cellStyle name="千位分隔" xfId="1" builtinId="3"/>
    <cellStyle name="千位分隔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9"/>
  <sheetViews>
    <sheetView zoomScaleNormal="100" workbookViewId="0">
      <selection activeCell="A16" sqref="A16"/>
    </sheetView>
  </sheetViews>
  <sheetFormatPr defaultRowHeight="14.25"/>
  <cols>
    <col min="1" max="1" width="120.75" customWidth="1"/>
  </cols>
  <sheetData>
    <row r="4" spans="1:1" ht="18.75">
      <c r="A4" s="1" t="s">
        <v>0</v>
      </c>
    </row>
    <row r="5" spans="1:1" ht="91.5" customHeight="1">
      <c r="A5" s="2" t="s">
        <v>78</v>
      </c>
    </row>
    <row r="7" spans="1:1" ht="103.5" customHeight="1"/>
    <row r="8" spans="1:1" ht="21.75">
      <c r="A8" s="3" t="s">
        <v>1</v>
      </c>
    </row>
    <row r="9" spans="1:1" ht="21.75">
      <c r="A9" s="4">
        <v>44657</v>
      </c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5"/>
  <sheetViews>
    <sheetView showZeros="0" tabSelected="1" topLeftCell="A22" zoomScaleNormal="100" workbookViewId="0">
      <selection activeCell="K34" sqref="K34"/>
    </sheetView>
  </sheetViews>
  <sheetFormatPr defaultRowHeight="14.25"/>
  <cols>
    <col min="1" max="1" width="48.5" style="56" customWidth="1"/>
    <col min="2" max="4" width="12.75" style="56" customWidth="1"/>
    <col min="5" max="5" width="41.875" style="56" customWidth="1"/>
    <col min="6" max="8" width="12.75" style="56" customWidth="1"/>
    <col min="9" max="256" width="9" style="56"/>
    <col min="257" max="257" width="48.5" style="56" customWidth="1"/>
    <col min="258" max="260" width="12.75" style="56" customWidth="1"/>
    <col min="261" max="261" width="41.875" style="56" customWidth="1"/>
    <col min="262" max="264" width="12.75" style="56" customWidth="1"/>
    <col min="265" max="512" width="9" style="56"/>
    <col min="513" max="513" width="48.5" style="56" customWidth="1"/>
    <col min="514" max="516" width="12.75" style="56" customWidth="1"/>
    <col min="517" max="517" width="41.875" style="56" customWidth="1"/>
    <col min="518" max="520" width="12.75" style="56" customWidth="1"/>
    <col min="521" max="768" width="9" style="56"/>
    <col min="769" max="769" width="48.5" style="56" customWidth="1"/>
    <col min="770" max="772" width="12.75" style="56" customWidth="1"/>
    <col min="773" max="773" width="41.875" style="56" customWidth="1"/>
    <col min="774" max="776" width="12.75" style="56" customWidth="1"/>
    <col min="777" max="1024" width="9" style="56"/>
    <col min="1025" max="1025" width="48.5" style="56" customWidth="1"/>
    <col min="1026" max="1028" width="12.75" style="56" customWidth="1"/>
    <col min="1029" max="1029" width="41.875" style="56" customWidth="1"/>
    <col min="1030" max="1032" width="12.75" style="56" customWidth="1"/>
    <col min="1033" max="1280" width="9" style="56"/>
    <col min="1281" max="1281" width="48.5" style="56" customWidth="1"/>
    <col min="1282" max="1284" width="12.75" style="56" customWidth="1"/>
    <col min="1285" max="1285" width="41.875" style="56" customWidth="1"/>
    <col min="1286" max="1288" width="12.75" style="56" customWidth="1"/>
    <col min="1289" max="1536" width="9" style="56"/>
    <col min="1537" max="1537" width="48.5" style="56" customWidth="1"/>
    <col min="1538" max="1540" width="12.75" style="56" customWidth="1"/>
    <col min="1541" max="1541" width="41.875" style="56" customWidth="1"/>
    <col min="1542" max="1544" width="12.75" style="56" customWidth="1"/>
    <col min="1545" max="1792" width="9" style="56"/>
    <col min="1793" max="1793" width="48.5" style="56" customWidth="1"/>
    <col min="1794" max="1796" width="12.75" style="56" customWidth="1"/>
    <col min="1797" max="1797" width="41.875" style="56" customWidth="1"/>
    <col min="1798" max="1800" width="12.75" style="56" customWidth="1"/>
    <col min="1801" max="2048" width="9" style="56"/>
    <col min="2049" max="2049" width="48.5" style="56" customWidth="1"/>
    <col min="2050" max="2052" width="12.75" style="56" customWidth="1"/>
    <col min="2053" max="2053" width="41.875" style="56" customWidth="1"/>
    <col min="2054" max="2056" width="12.75" style="56" customWidth="1"/>
    <col min="2057" max="2304" width="9" style="56"/>
    <col min="2305" max="2305" width="48.5" style="56" customWidth="1"/>
    <col min="2306" max="2308" width="12.75" style="56" customWidth="1"/>
    <col min="2309" max="2309" width="41.875" style="56" customWidth="1"/>
    <col min="2310" max="2312" width="12.75" style="56" customWidth="1"/>
    <col min="2313" max="2560" width="9" style="56"/>
    <col min="2561" max="2561" width="48.5" style="56" customWidth="1"/>
    <col min="2562" max="2564" width="12.75" style="56" customWidth="1"/>
    <col min="2565" max="2565" width="41.875" style="56" customWidth="1"/>
    <col min="2566" max="2568" width="12.75" style="56" customWidth="1"/>
    <col min="2569" max="2816" width="9" style="56"/>
    <col min="2817" max="2817" width="48.5" style="56" customWidth="1"/>
    <col min="2818" max="2820" width="12.75" style="56" customWidth="1"/>
    <col min="2821" max="2821" width="41.875" style="56" customWidth="1"/>
    <col min="2822" max="2824" width="12.75" style="56" customWidth="1"/>
    <col min="2825" max="3072" width="9" style="56"/>
    <col min="3073" max="3073" width="48.5" style="56" customWidth="1"/>
    <col min="3074" max="3076" width="12.75" style="56" customWidth="1"/>
    <col min="3077" max="3077" width="41.875" style="56" customWidth="1"/>
    <col min="3078" max="3080" width="12.75" style="56" customWidth="1"/>
    <col min="3081" max="3328" width="9" style="56"/>
    <col min="3329" max="3329" width="48.5" style="56" customWidth="1"/>
    <col min="3330" max="3332" width="12.75" style="56" customWidth="1"/>
    <col min="3333" max="3333" width="41.875" style="56" customWidth="1"/>
    <col min="3334" max="3336" width="12.75" style="56" customWidth="1"/>
    <col min="3337" max="3584" width="9" style="56"/>
    <col min="3585" max="3585" width="48.5" style="56" customWidth="1"/>
    <col min="3586" max="3588" width="12.75" style="56" customWidth="1"/>
    <col min="3589" max="3589" width="41.875" style="56" customWidth="1"/>
    <col min="3590" max="3592" width="12.75" style="56" customWidth="1"/>
    <col min="3593" max="3840" width="9" style="56"/>
    <col min="3841" max="3841" width="48.5" style="56" customWidth="1"/>
    <col min="3842" max="3844" width="12.75" style="56" customWidth="1"/>
    <col min="3845" max="3845" width="41.875" style="56" customWidth="1"/>
    <col min="3846" max="3848" width="12.75" style="56" customWidth="1"/>
    <col min="3849" max="4096" width="9" style="56"/>
    <col min="4097" max="4097" width="48.5" style="56" customWidth="1"/>
    <col min="4098" max="4100" width="12.75" style="56" customWidth="1"/>
    <col min="4101" max="4101" width="41.875" style="56" customWidth="1"/>
    <col min="4102" max="4104" width="12.75" style="56" customWidth="1"/>
    <col min="4105" max="4352" width="9" style="56"/>
    <col min="4353" max="4353" width="48.5" style="56" customWidth="1"/>
    <col min="4354" max="4356" width="12.75" style="56" customWidth="1"/>
    <col min="4357" max="4357" width="41.875" style="56" customWidth="1"/>
    <col min="4358" max="4360" width="12.75" style="56" customWidth="1"/>
    <col min="4361" max="4608" width="9" style="56"/>
    <col min="4609" max="4609" width="48.5" style="56" customWidth="1"/>
    <col min="4610" max="4612" width="12.75" style="56" customWidth="1"/>
    <col min="4613" max="4613" width="41.875" style="56" customWidth="1"/>
    <col min="4614" max="4616" width="12.75" style="56" customWidth="1"/>
    <col min="4617" max="4864" width="9" style="56"/>
    <col min="4865" max="4865" width="48.5" style="56" customWidth="1"/>
    <col min="4866" max="4868" width="12.75" style="56" customWidth="1"/>
    <col min="4869" max="4869" width="41.875" style="56" customWidth="1"/>
    <col min="4870" max="4872" width="12.75" style="56" customWidth="1"/>
    <col min="4873" max="5120" width="9" style="56"/>
    <col min="5121" max="5121" width="48.5" style="56" customWidth="1"/>
    <col min="5122" max="5124" width="12.75" style="56" customWidth="1"/>
    <col min="5125" max="5125" width="41.875" style="56" customWidth="1"/>
    <col min="5126" max="5128" width="12.75" style="56" customWidth="1"/>
    <col min="5129" max="5376" width="9" style="56"/>
    <col min="5377" max="5377" width="48.5" style="56" customWidth="1"/>
    <col min="5378" max="5380" width="12.75" style="56" customWidth="1"/>
    <col min="5381" max="5381" width="41.875" style="56" customWidth="1"/>
    <col min="5382" max="5384" width="12.75" style="56" customWidth="1"/>
    <col min="5385" max="5632" width="9" style="56"/>
    <col min="5633" max="5633" width="48.5" style="56" customWidth="1"/>
    <col min="5634" max="5636" width="12.75" style="56" customWidth="1"/>
    <col min="5637" max="5637" width="41.875" style="56" customWidth="1"/>
    <col min="5638" max="5640" width="12.75" style="56" customWidth="1"/>
    <col min="5641" max="5888" width="9" style="56"/>
    <col min="5889" max="5889" width="48.5" style="56" customWidth="1"/>
    <col min="5890" max="5892" width="12.75" style="56" customWidth="1"/>
    <col min="5893" max="5893" width="41.875" style="56" customWidth="1"/>
    <col min="5894" max="5896" width="12.75" style="56" customWidth="1"/>
    <col min="5897" max="6144" width="9" style="56"/>
    <col min="6145" max="6145" width="48.5" style="56" customWidth="1"/>
    <col min="6146" max="6148" width="12.75" style="56" customWidth="1"/>
    <col min="6149" max="6149" width="41.875" style="56" customWidth="1"/>
    <col min="6150" max="6152" width="12.75" style="56" customWidth="1"/>
    <col min="6153" max="6400" width="9" style="56"/>
    <col min="6401" max="6401" width="48.5" style="56" customWidth="1"/>
    <col min="6402" max="6404" width="12.75" style="56" customWidth="1"/>
    <col min="6405" max="6405" width="41.875" style="56" customWidth="1"/>
    <col min="6406" max="6408" width="12.75" style="56" customWidth="1"/>
    <col min="6409" max="6656" width="9" style="56"/>
    <col min="6657" max="6657" width="48.5" style="56" customWidth="1"/>
    <col min="6658" max="6660" width="12.75" style="56" customWidth="1"/>
    <col min="6661" max="6661" width="41.875" style="56" customWidth="1"/>
    <col min="6662" max="6664" width="12.75" style="56" customWidth="1"/>
    <col min="6665" max="6912" width="9" style="56"/>
    <col min="6913" max="6913" width="48.5" style="56" customWidth="1"/>
    <col min="6914" max="6916" width="12.75" style="56" customWidth="1"/>
    <col min="6917" max="6917" width="41.875" style="56" customWidth="1"/>
    <col min="6918" max="6920" width="12.75" style="56" customWidth="1"/>
    <col min="6921" max="7168" width="9" style="56"/>
    <col min="7169" max="7169" width="48.5" style="56" customWidth="1"/>
    <col min="7170" max="7172" width="12.75" style="56" customWidth="1"/>
    <col min="7173" max="7173" width="41.875" style="56" customWidth="1"/>
    <col min="7174" max="7176" width="12.75" style="56" customWidth="1"/>
    <col min="7177" max="7424" width="9" style="56"/>
    <col min="7425" max="7425" width="48.5" style="56" customWidth="1"/>
    <col min="7426" max="7428" width="12.75" style="56" customWidth="1"/>
    <col min="7429" max="7429" width="41.875" style="56" customWidth="1"/>
    <col min="7430" max="7432" width="12.75" style="56" customWidth="1"/>
    <col min="7433" max="7680" width="9" style="56"/>
    <col min="7681" max="7681" width="48.5" style="56" customWidth="1"/>
    <col min="7682" max="7684" width="12.75" style="56" customWidth="1"/>
    <col min="7685" max="7685" width="41.875" style="56" customWidth="1"/>
    <col min="7686" max="7688" width="12.75" style="56" customWidth="1"/>
    <col min="7689" max="7936" width="9" style="56"/>
    <col min="7937" max="7937" width="48.5" style="56" customWidth="1"/>
    <col min="7938" max="7940" width="12.75" style="56" customWidth="1"/>
    <col min="7941" max="7941" width="41.875" style="56" customWidth="1"/>
    <col min="7942" max="7944" width="12.75" style="56" customWidth="1"/>
    <col min="7945" max="8192" width="9" style="56"/>
    <col min="8193" max="8193" width="48.5" style="56" customWidth="1"/>
    <col min="8194" max="8196" width="12.75" style="56" customWidth="1"/>
    <col min="8197" max="8197" width="41.875" style="56" customWidth="1"/>
    <col min="8198" max="8200" width="12.75" style="56" customWidth="1"/>
    <col min="8201" max="8448" width="9" style="56"/>
    <col min="8449" max="8449" width="48.5" style="56" customWidth="1"/>
    <col min="8450" max="8452" width="12.75" style="56" customWidth="1"/>
    <col min="8453" max="8453" width="41.875" style="56" customWidth="1"/>
    <col min="8454" max="8456" width="12.75" style="56" customWidth="1"/>
    <col min="8457" max="8704" width="9" style="56"/>
    <col min="8705" max="8705" width="48.5" style="56" customWidth="1"/>
    <col min="8706" max="8708" width="12.75" style="56" customWidth="1"/>
    <col min="8709" max="8709" width="41.875" style="56" customWidth="1"/>
    <col min="8710" max="8712" width="12.75" style="56" customWidth="1"/>
    <col min="8713" max="8960" width="9" style="56"/>
    <col min="8961" max="8961" width="48.5" style="56" customWidth="1"/>
    <col min="8962" max="8964" width="12.75" style="56" customWidth="1"/>
    <col min="8965" max="8965" width="41.875" style="56" customWidth="1"/>
    <col min="8966" max="8968" width="12.75" style="56" customWidth="1"/>
    <col min="8969" max="9216" width="9" style="56"/>
    <col min="9217" max="9217" width="48.5" style="56" customWidth="1"/>
    <col min="9218" max="9220" width="12.75" style="56" customWidth="1"/>
    <col min="9221" max="9221" width="41.875" style="56" customWidth="1"/>
    <col min="9222" max="9224" width="12.75" style="56" customWidth="1"/>
    <col min="9225" max="9472" width="9" style="56"/>
    <col min="9473" max="9473" width="48.5" style="56" customWidth="1"/>
    <col min="9474" max="9476" width="12.75" style="56" customWidth="1"/>
    <col min="9477" max="9477" width="41.875" style="56" customWidth="1"/>
    <col min="9478" max="9480" width="12.75" style="56" customWidth="1"/>
    <col min="9481" max="9728" width="9" style="56"/>
    <col min="9729" max="9729" width="48.5" style="56" customWidth="1"/>
    <col min="9730" max="9732" width="12.75" style="56" customWidth="1"/>
    <col min="9733" max="9733" width="41.875" style="56" customWidth="1"/>
    <col min="9734" max="9736" width="12.75" style="56" customWidth="1"/>
    <col min="9737" max="9984" width="9" style="56"/>
    <col min="9985" max="9985" width="48.5" style="56" customWidth="1"/>
    <col min="9986" max="9988" width="12.75" style="56" customWidth="1"/>
    <col min="9989" max="9989" width="41.875" style="56" customWidth="1"/>
    <col min="9990" max="9992" width="12.75" style="56" customWidth="1"/>
    <col min="9993" max="10240" width="9" style="56"/>
    <col min="10241" max="10241" width="48.5" style="56" customWidth="1"/>
    <col min="10242" max="10244" width="12.75" style="56" customWidth="1"/>
    <col min="10245" max="10245" width="41.875" style="56" customWidth="1"/>
    <col min="10246" max="10248" width="12.75" style="56" customWidth="1"/>
    <col min="10249" max="10496" width="9" style="56"/>
    <col min="10497" max="10497" width="48.5" style="56" customWidth="1"/>
    <col min="10498" max="10500" width="12.75" style="56" customWidth="1"/>
    <col min="10501" max="10501" width="41.875" style="56" customWidth="1"/>
    <col min="10502" max="10504" width="12.75" style="56" customWidth="1"/>
    <col min="10505" max="10752" width="9" style="56"/>
    <col min="10753" max="10753" width="48.5" style="56" customWidth="1"/>
    <col min="10754" max="10756" width="12.75" style="56" customWidth="1"/>
    <col min="10757" max="10757" width="41.875" style="56" customWidth="1"/>
    <col min="10758" max="10760" width="12.75" style="56" customWidth="1"/>
    <col min="10761" max="11008" width="9" style="56"/>
    <col min="11009" max="11009" width="48.5" style="56" customWidth="1"/>
    <col min="11010" max="11012" width="12.75" style="56" customWidth="1"/>
    <col min="11013" max="11013" width="41.875" style="56" customWidth="1"/>
    <col min="11014" max="11016" width="12.75" style="56" customWidth="1"/>
    <col min="11017" max="11264" width="9" style="56"/>
    <col min="11265" max="11265" width="48.5" style="56" customWidth="1"/>
    <col min="11266" max="11268" width="12.75" style="56" customWidth="1"/>
    <col min="11269" max="11269" width="41.875" style="56" customWidth="1"/>
    <col min="11270" max="11272" width="12.75" style="56" customWidth="1"/>
    <col min="11273" max="11520" width="9" style="56"/>
    <col min="11521" max="11521" width="48.5" style="56" customWidth="1"/>
    <col min="11522" max="11524" width="12.75" style="56" customWidth="1"/>
    <col min="11525" max="11525" width="41.875" style="56" customWidth="1"/>
    <col min="11526" max="11528" width="12.75" style="56" customWidth="1"/>
    <col min="11529" max="11776" width="9" style="56"/>
    <col min="11777" max="11777" width="48.5" style="56" customWidth="1"/>
    <col min="11778" max="11780" width="12.75" style="56" customWidth="1"/>
    <col min="11781" max="11781" width="41.875" style="56" customWidth="1"/>
    <col min="11782" max="11784" width="12.75" style="56" customWidth="1"/>
    <col min="11785" max="12032" width="9" style="56"/>
    <col min="12033" max="12033" width="48.5" style="56" customWidth="1"/>
    <col min="12034" max="12036" width="12.75" style="56" customWidth="1"/>
    <col min="12037" max="12037" width="41.875" style="56" customWidth="1"/>
    <col min="12038" max="12040" width="12.75" style="56" customWidth="1"/>
    <col min="12041" max="12288" width="9" style="56"/>
    <col min="12289" max="12289" width="48.5" style="56" customWidth="1"/>
    <col min="12290" max="12292" width="12.75" style="56" customWidth="1"/>
    <col min="12293" max="12293" width="41.875" style="56" customWidth="1"/>
    <col min="12294" max="12296" width="12.75" style="56" customWidth="1"/>
    <col min="12297" max="12544" width="9" style="56"/>
    <col min="12545" max="12545" width="48.5" style="56" customWidth="1"/>
    <col min="12546" max="12548" width="12.75" style="56" customWidth="1"/>
    <col min="12549" max="12549" width="41.875" style="56" customWidth="1"/>
    <col min="12550" max="12552" width="12.75" style="56" customWidth="1"/>
    <col min="12553" max="12800" width="9" style="56"/>
    <col min="12801" max="12801" width="48.5" style="56" customWidth="1"/>
    <col min="12802" max="12804" width="12.75" style="56" customWidth="1"/>
    <col min="12805" max="12805" width="41.875" style="56" customWidth="1"/>
    <col min="12806" max="12808" width="12.75" style="56" customWidth="1"/>
    <col min="12809" max="13056" width="9" style="56"/>
    <col min="13057" max="13057" width="48.5" style="56" customWidth="1"/>
    <col min="13058" max="13060" width="12.75" style="56" customWidth="1"/>
    <col min="13061" max="13061" width="41.875" style="56" customWidth="1"/>
    <col min="13062" max="13064" width="12.75" style="56" customWidth="1"/>
    <col min="13065" max="13312" width="9" style="56"/>
    <col min="13313" max="13313" width="48.5" style="56" customWidth="1"/>
    <col min="13314" max="13316" width="12.75" style="56" customWidth="1"/>
    <col min="13317" max="13317" width="41.875" style="56" customWidth="1"/>
    <col min="13318" max="13320" width="12.75" style="56" customWidth="1"/>
    <col min="13321" max="13568" width="9" style="56"/>
    <col min="13569" max="13569" width="48.5" style="56" customWidth="1"/>
    <col min="13570" max="13572" width="12.75" style="56" customWidth="1"/>
    <col min="13573" max="13573" width="41.875" style="56" customWidth="1"/>
    <col min="13574" max="13576" width="12.75" style="56" customWidth="1"/>
    <col min="13577" max="13824" width="9" style="56"/>
    <col min="13825" max="13825" width="48.5" style="56" customWidth="1"/>
    <col min="13826" max="13828" width="12.75" style="56" customWidth="1"/>
    <col min="13829" max="13829" width="41.875" style="56" customWidth="1"/>
    <col min="13830" max="13832" width="12.75" style="56" customWidth="1"/>
    <col min="13833" max="14080" width="9" style="56"/>
    <col min="14081" max="14081" width="48.5" style="56" customWidth="1"/>
    <col min="14082" max="14084" width="12.75" style="56" customWidth="1"/>
    <col min="14085" max="14085" width="41.875" style="56" customWidth="1"/>
    <col min="14086" max="14088" width="12.75" style="56" customWidth="1"/>
    <col min="14089" max="14336" width="9" style="56"/>
    <col min="14337" max="14337" width="48.5" style="56" customWidth="1"/>
    <col min="14338" max="14340" width="12.75" style="56" customWidth="1"/>
    <col min="14341" max="14341" width="41.875" style="56" customWidth="1"/>
    <col min="14342" max="14344" width="12.75" style="56" customWidth="1"/>
    <col min="14345" max="14592" width="9" style="56"/>
    <col min="14593" max="14593" width="48.5" style="56" customWidth="1"/>
    <col min="14594" max="14596" width="12.75" style="56" customWidth="1"/>
    <col min="14597" max="14597" width="41.875" style="56" customWidth="1"/>
    <col min="14598" max="14600" width="12.75" style="56" customWidth="1"/>
    <col min="14601" max="14848" width="9" style="56"/>
    <col min="14849" max="14849" width="48.5" style="56" customWidth="1"/>
    <col min="14850" max="14852" width="12.75" style="56" customWidth="1"/>
    <col min="14853" max="14853" width="41.875" style="56" customWidth="1"/>
    <col min="14854" max="14856" width="12.75" style="56" customWidth="1"/>
    <col min="14857" max="15104" width="9" style="56"/>
    <col min="15105" max="15105" width="48.5" style="56" customWidth="1"/>
    <col min="15106" max="15108" width="12.75" style="56" customWidth="1"/>
    <col min="15109" max="15109" width="41.875" style="56" customWidth="1"/>
    <col min="15110" max="15112" width="12.75" style="56" customWidth="1"/>
    <col min="15113" max="15360" width="9" style="56"/>
    <col min="15361" max="15361" width="48.5" style="56" customWidth="1"/>
    <col min="15362" max="15364" width="12.75" style="56" customWidth="1"/>
    <col min="15365" max="15365" width="41.875" style="56" customWidth="1"/>
    <col min="15366" max="15368" width="12.75" style="56" customWidth="1"/>
    <col min="15369" max="15616" width="9" style="56"/>
    <col min="15617" max="15617" width="48.5" style="56" customWidth="1"/>
    <col min="15618" max="15620" width="12.75" style="56" customWidth="1"/>
    <col min="15621" max="15621" width="41.875" style="56" customWidth="1"/>
    <col min="15622" max="15624" width="12.75" style="56" customWidth="1"/>
    <col min="15625" max="15872" width="9" style="56"/>
    <col min="15873" max="15873" width="48.5" style="56" customWidth="1"/>
    <col min="15874" max="15876" width="12.75" style="56" customWidth="1"/>
    <col min="15877" max="15877" width="41.875" style="56" customWidth="1"/>
    <col min="15878" max="15880" width="12.75" style="56" customWidth="1"/>
    <col min="15881" max="16128" width="9" style="56"/>
    <col min="16129" max="16129" width="48.5" style="56" customWidth="1"/>
    <col min="16130" max="16132" width="12.75" style="56" customWidth="1"/>
    <col min="16133" max="16133" width="41.875" style="56" customWidth="1"/>
    <col min="16134" max="16136" width="12.75" style="56" customWidth="1"/>
    <col min="16137" max="16384" width="9" style="56"/>
  </cols>
  <sheetData>
    <row r="2" spans="1:8" ht="24" customHeight="1">
      <c r="A2" s="57" t="s">
        <v>85</v>
      </c>
      <c r="B2" s="57"/>
      <c r="C2" s="57"/>
      <c r="D2" s="57"/>
      <c r="E2" s="57"/>
      <c r="F2" s="57"/>
      <c r="G2" s="57"/>
      <c r="H2" s="57"/>
    </row>
    <row r="3" spans="1:8">
      <c r="H3" s="58" t="s">
        <v>86</v>
      </c>
    </row>
    <row r="4" spans="1:8" s="62" customFormat="1">
      <c r="A4" s="59" t="s">
        <v>87</v>
      </c>
      <c r="B4" s="60" t="s">
        <v>141</v>
      </c>
      <c r="C4" s="61" t="s">
        <v>5</v>
      </c>
      <c r="D4" s="60" t="s">
        <v>88</v>
      </c>
      <c r="E4" s="59" t="s">
        <v>87</v>
      </c>
      <c r="F4" s="60" t="s">
        <v>141</v>
      </c>
      <c r="G4" s="61" t="s">
        <v>5</v>
      </c>
      <c r="H4" s="60" t="s">
        <v>89</v>
      </c>
    </row>
    <row r="5" spans="1:8">
      <c r="A5" s="63" t="s">
        <v>90</v>
      </c>
      <c r="B5" s="63">
        <v>145000</v>
      </c>
      <c r="C5" s="63">
        <f>D5-B5</f>
        <v>-8400</v>
      </c>
      <c r="D5" s="63">
        <v>136600</v>
      </c>
      <c r="E5" s="63" t="s">
        <v>91</v>
      </c>
      <c r="F5" s="63">
        <v>296923</v>
      </c>
      <c r="G5" s="63">
        <f>H5-F5</f>
        <v>96897.399999999965</v>
      </c>
      <c r="H5" s="63">
        <f>D45-H6-H44</f>
        <v>393820.39999999997</v>
      </c>
    </row>
    <row r="6" spans="1:8">
      <c r="A6" s="63" t="s">
        <v>92</v>
      </c>
      <c r="B6" s="63">
        <f>B7+B12+B38</f>
        <v>133741</v>
      </c>
      <c r="C6" s="63">
        <f t="shared" ref="C6:C44" si="0">D6-B6</f>
        <v>80821.299999999988</v>
      </c>
      <c r="D6" s="63">
        <f>D7+D12+D38</f>
        <v>214562.3</v>
      </c>
      <c r="E6" s="63" t="s">
        <v>93</v>
      </c>
      <c r="F6" s="63">
        <f>SUM(F7:F10)</f>
        <v>30429</v>
      </c>
      <c r="G6" s="63">
        <f>SUM(G7:G10)</f>
        <v>0</v>
      </c>
      <c r="H6" s="63">
        <f>SUM(H7:H10)</f>
        <v>30429</v>
      </c>
    </row>
    <row r="7" spans="1:8">
      <c r="A7" s="63" t="s">
        <v>94</v>
      </c>
      <c r="B7" s="63">
        <f>SUM(B8:B11)</f>
        <v>9790</v>
      </c>
      <c r="C7" s="63">
        <f t="shared" si="0"/>
        <v>0</v>
      </c>
      <c r="D7" s="63">
        <f>SUM(D8:D11)</f>
        <v>9790</v>
      </c>
      <c r="E7" s="63" t="s">
        <v>95</v>
      </c>
      <c r="F7" s="63">
        <v>25089</v>
      </c>
      <c r="G7" s="63"/>
      <c r="H7" s="63">
        <v>25089</v>
      </c>
    </row>
    <row r="8" spans="1:8">
      <c r="A8" s="63" t="s">
        <v>96</v>
      </c>
      <c r="B8" s="63">
        <v>8637</v>
      </c>
      <c r="C8" s="63">
        <f t="shared" si="0"/>
        <v>0</v>
      </c>
      <c r="D8" s="63">
        <v>8637</v>
      </c>
      <c r="E8" s="63" t="s">
        <v>97</v>
      </c>
      <c r="F8" s="63"/>
      <c r="G8" s="63"/>
      <c r="H8" s="63"/>
    </row>
    <row r="9" spans="1:8">
      <c r="A9" s="63" t="s">
        <v>98</v>
      </c>
      <c r="B9" s="63">
        <f>D9-C9</f>
        <v>718</v>
      </c>
      <c r="C9" s="63"/>
      <c r="D9" s="63">
        <v>718</v>
      </c>
      <c r="E9" s="63" t="s">
        <v>99</v>
      </c>
      <c r="F9" s="63"/>
      <c r="G9" s="63"/>
      <c r="H9" s="63"/>
    </row>
    <row r="10" spans="1:8">
      <c r="A10" s="63" t="s">
        <v>100</v>
      </c>
      <c r="B10" s="63">
        <f>D10-C10</f>
        <v>435</v>
      </c>
      <c r="C10" s="63"/>
      <c r="D10" s="63">
        <v>435</v>
      </c>
      <c r="E10" s="63" t="s">
        <v>101</v>
      </c>
      <c r="F10" s="63">
        <v>5340</v>
      </c>
      <c r="G10" s="63"/>
      <c r="H10" s="63">
        <v>5340</v>
      </c>
    </row>
    <row r="11" spans="1:8">
      <c r="A11" s="63" t="s">
        <v>102</v>
      </c>
      <c r="B11" s="63">
        <f>D11-C11</f>
        <v>0</v>
      </c>
      <c r="C11" s="63"/>
      <c r="D11" s="63"/>
      <c r="E11" s="63"/>
      <c r="F11" s="63"/>
      <c r="G11" s="63"/>
      <c r="H11" s="63"/>
    </row>
    <row r="12" spans="1:8">
      <c r="A12" s="63" t="s">
        <v>103</v>
      </c>
      <c r="B12" s="63">
        <f>SUM(B13:B37)</f>
        <v>123951</v>
      </c>
      <c r="C12" s="63">
        <f>SUM(C13:C37)</f>
        <v>80155.7</v>
      </c>
      <c r="D12" s="63">
        <f>SUM(D13:D37)</f>
        <v>204106.69999999998</v>
      </c>
      <c r="E12" s="63"/>
      <c r="F12" s="63"/>
      <c r="G12" s="63"/>
      <c r="H12" s="63"/>
    </row>
    <row r="13" spans="1:8">
      <c r="A13" s="63" t="s">
        <v>104</v>
      </c>
      <c r="B13" s="63">
        <v>1253</v>
      </c>
      <c r="C13" s="63">
        <f t="shared" si="0"/>
        <v>0</v>
      </c>
      <c r="D13" s="63">
        <v>1253</v>
      </c>
      <c r="E13" s="63"/>
      <c r="F13" s="63"/>
      <c r="G13" s="63"/>
      <c r="H13" s="63"/>
    </row>
    <row r="14" spans="1:8">
      <c r="A14" s="63" t="s">
        <v>105</v>
      </c>
      <c r="B14" s="63">
        <v>79001</v>
      </c>
      <c r="C14" s="63">
        <f t="shared" si="0"/>
        <v>8991</v>
      </c>
      <c r="D14" s="63">
        <v>87992</v>
      </c>
      <c r="E14" s="63"/>
      <c r="F14" s="63"/>
      <c r="G14" s="63"/>
      <c r="H14" s="63"/>
    </row>
    <row r="15" spans="1:8">
      <c r="A15" s="63" t="s">
        <v>106</v>
      </c>
      <c r="B15" s="63">
        <v>17887</v>
      </c>
      <c r="C15" s="63">
        <f t="shared" si="0"/>
        <v>1507</v>
      </c>
      <c r="D15" s="63">
        <v>19394</v>
      </c>
      <c r="E15" s="63"/>
      <c r="F15" s="63"/>
      <c r="G15" s="63"/>
      <c r="H15" s="63"/>
    </row>
    <row r="16" spans="1:8">
      <c r="A16" s="63" t="s">
        <v>107</v>
      </c>
      <c r="B16" s="63">
        <v>5564</v>
      </c>
      <c r="C16" s="63">
        <f t="shared" si="0"/>
        <v>0</v>
      </c>
      <c r="D16" s="63">
        <v>5564</v>
      </c>
      <c r="E16" s="63"/>
      <c r="F16" s="63"/>
      <c r="G16" s="63"/>
      <c r="H16" s="63"/>
    </row>
    <row r="17" spans="1:8">
      <c r="A17" s="63" t="s">
        <v>108</v>
      </c>
      <c r="B17" s="63">
        <v>2232</v>
      </c>
      <c r="C17" s="63">
        <f t="shared" si="0"/>
        <v>100</v>
      </c>
      <c r="D17" s="63">
        <v>2332</v>
      </c>
      <c r="E17" s="63"/>
      <c r="F17" s="63"/>
      <c r="G17" s="63"/>
      <c r="H17" s="63"/>
    </row>
    <row r="18" spans="1:8">
      <c r="A18" s="63" t="s">
        <v>109</v>
      </c>
      <c r="B18" s="63">
        <v>0</v>
      </c>
      <c r="C18" s="63">
        <f t="shared" si="0"/>
        <v>0</v>
      </c>
      <c r="D18" s="63"/>
      <c r="E18" s="63"/>
      <c r="F18" s="63"/>
      <c r="G18" s="63"/>
      <c r="H18" s="63"/>
    </row>
    <row r="19" spans="1:8">
      <c r="A19" s="63" t="s">
        <v>110</v>
      </c>
      <c r="B19" s="63">
        <v>0</v>
      </c>
      <c r="C19" s="63">
        <f t="shared" si="0"/>
        <v>0</v>
      </c>
      <c r="D19" s="63"/>
      <c r="E19" s="63"/>
      <c r="F19" s="63"/>
      <c r="G19" s="63"/>
      <c r="H19" s="63"/>
    </row>
    <row r="20" spans="1:8">
      <c r="A20" s="63" t="s">
        <v>111</v>
      </c>
      <c r="B20" s="63">
        <v>18014</v>
      </c>
      <c r="C20" s="63">
        <f t="shared" si="0"/>
        <v>1067</v>
      </c>
      <c r="D20" s="63">
        <v>19081</v>
      </c>
      <c r="E20" s="63"/>
      <c r="F20" s="63"/>
      <c r="G20" s="63"/>
      <c r="H20" s="63"/>
    </row>
    <row r="21" spans="1:8">
      <c r="A21" s="63" t="s">
        <v>112</v>
      </c>
      <c r="B21" s="63">
        <v>0</v>
      </c>
      <c r="C21" s="63">
        <f t="shared" si="0"/>
        <v>0</v>
      </c>
      <c r="D21" s="63"/>
      <c r="E21" s="63"/>
      <c r="F21" s="63"/>
      <c r="G21" s="63"/>
      <c r="H21" s="63"/>
    </row>
    <row r="22" spans="1:8">
      <c r="A22" s="63" t="s">
        <v>113</v>
      </c>
      <c r="B22" s="63"/>
      <c r="C22" s="63">
        <f t="shared" si="0"/>
        <v>5985.4</v>
      </c>
      <c r="D22" s="63">
        <v>5985.4</v>
      </c>
      <c r="E22" s="63"/>
      <c r="F22" s="63"/>
      <c r="G22" s="63"/>
      <c r="H22" s="63"/>
    </row>
    <row r="23" spans="1:8">
      <c r="A23" s="63" t="s">
        <v>114</v>
      </c>
      <c r="B23" s="63"/>
      <c r="C23" s="63">
        <f t="shared" si="0"/>
        <v>0</v>
      </c>
      <c r="D23" s="63"/>
      <c r="E23" s="63"/>
      <c r="F23" s="63"/>
      <c r="G23" s="63"/>
      <c r="H23" s="63"/>
    </row>
    <row r="24" spans="1:8">
      <c r="A24" s="63" t="s">
        <v>115</v>
      </c>
      <c r="B24" s="63"/>
      <c r="C24" s="63">
        <f t="shared" si="0"/>
        <v>1307</v>
      </c>
      <c r="D24" s="63">
        <v>1307</v>
      </c>
      <c r="E24" s="63"/>
      <c r="F24" s="63"/>
      <c r="G24" s="63"/>
      <c r="H24" s="63"/>
    </row>
    <row r="25" spans="1:8">
      <c r="A25" s="63" t="s">
        <v>116</v>
      </c>
      <c r="B25" s="63"/>
      <c r="C25" s="63">
        <f t="shared" si="0"/>
        <v>472</v>
      </c>
      <c r="D25" s="63">
        <v>472</v>
      </c>
      <c r="E25" s="63"/>
      <c r="F25" s="63"/>
      <c r="G25" s="63"/>
      <c r="H25" s="63"/>
    </row>
    <row r="26" spans="1:8">
      <c r="A26" s="63" t="s">
        <v>117</v>
      </c>
      <c r="B26" s="63"/>
      <c r="C26" s="63">
        <f t="shared" si="0"/>
        <v>0</v>
      </c>
      <c r="D26" s="63"/>
      <c r="E26" s="63"/>
      <c r="F26" s="63"/>
      <c r="G26" s="63"/>
      <c r="H26" s="63"/>
    </row>
    <row r="27" spans="1:8">
      <c r="A27" s="63" t="s">
        <v>118</v>
      </c>
      <c r="B27" s="63"/>
      <c r="C27" s="63">
        <f t="shared" si="0"/>
        <v>10.5</v>
      </c>
      <c r="D27" s="63">
        <v>10.5</v>
      </c>
      <c r="E27" s="63"/>
      <c r="F27" s="63"/>
      <c r="G27" s="63"/>
      <c r="H27" s="63"/>
    </row>
    <row r="28" spans="1:8">
      <c r="A28" s="63" t="s">
        <v>119</v>
      </c>
      <c r="B28" s="63"/>
      <c r="C28" s="63">
        <f t="shared" si="0"/>
        <v>27742.2</v>
      </c>
      <c r="D28" s="63">
        <v>27742.2</v>
      </c>
      <c r="E28" s="63"/>
      <c r="F28" s="63"/>
      <c r="G28" s="63"/>
      <c r="H28" s="63"/>
    </row>
    <row r="29" spans="1:8">
      <c r="A29" s="63" t="s">
        <v>120</v>
      </c>
      <c r="B29" s="63"/>
      <c r="C29" s="63">
        <f t="shared" si="0"/>
        <v>7691.9</v>
      </c>
      <c r="D29" s="63">
        <v>7691.9</v>
      </c>
      <c r="E29" s="63"/>
      <c r="F29" s="63"/>
      <c r="G29" s="63"/>
      <c r="H29" s="63"/>
    </row>
    <row r="30" spans="1:8">
      <c r="A30" s="63" t="s">
        <v>121</v>
      </c>
      <c r="B30" s="63"/>
      <c r="C30" s="63">
        <f t="shared" si="0"/>
        <v>0</v>
      </c>
      <c r="D30" s="63"/>
      <c r="E30" s="63"/>
      <c r="F30" s="63"/>
      <c r="G30" s="63"/>
      <c r="H30" s="63"/>
    </row>
    <row r="31" spans="1:8">
      <c r="A31" s="63" t="s">
        <v>122</v>
      </c>
      <c r="B31" s="63"/>
      <c r="C31" s="63">
        <f t="shared" si="0"/>
        <v>11016</v>
      </c>
      <c r="D31" s="63">
        <v>11016</v>
      </c>
      <c r="E31" s="63"/>
      <c r="F31" s="63"/>
      <c r="G31" s="63"/>
      <c r="H31" s="63"/>
    </row>
    <row r="32" spans="1:8">
      <c r="A32" s="63" t="s">
        <v>123</v>
      </c>
      <c r="B32" s="63"/>
      <c r="C32" s="63">
        <f t="shared" si="0"/>
        <v>12946.4</v>
      </c>
      <c r="D32" s="63">
        <v>12946.4</v>
      </c>
      <c r="E32" s="63"/>
      <c r="F32" s="63"/>
      <c r="G32" s="63"/>
      <c r="H32" s="63"/>
    </row>
    <row r="33" spans="1:8">
      <c r="A33" s="63" t="s">
        <v>124</v>
      </c>
      <c r="B33" s="63"/>
      <c r="C33" s="63">
        <f t="shared" si="0"/>
        <v>0</v>
      </c>
      <c r="D33" s="63"/>
      <c r="E33" s="63"/>
      <c r="F33" s="63"/>
      <c r="G33" s="63"/>
      <c r="H33" s="63"/>
    </row>
    <row r="34" spans="1:8">
      <c r="A34" s="63" t="s">
        <v>125</v>
      </c>
      <c r="B34" s="63"/>
      <c r="C34" s="63">
        <f t="shared" si="0"/>
        <v>0</v>
      </c>
      <c r="D34" s="63"/>
      <c r="E34" s="63"/>
      <c r="F34" s="63"/>
      <c r="G34" s="63"/>
      <c r="H34" s="63"/>
    </row>
    <row r="35" spans="1:8">
      <c r="A35" s="63" t="s">
        <v>126</v>
      </c>
      <c r="B35" s="63"/>
      <c r="C35" s="63">
        <f t="shared" si="0"/>
        <v>1319.3</v>
      </c>
      <c r="D35" s="63">
        <v>1319.3</v>
      </c>
      <c r="E35" s="63"/>
      <c r="F35" s="63"/>
      <c r="G35" s="63"/>
      <c r="H35" s="63"/>
    </row>
    <row r="36" spans="1:8">
      <c r="A36" s="63" t="s">
        <v>127</v>
      </c>
      <c r="B36" s="63"/>
      <c r="C36" s="63">
        <f t="shared" si="0"/>
        <v>0</v>
      </c>
      <c r="D36" s="63"/>
      <c r="E36" s="63"/>
      <c r="F36" s="63"/>
      <c r="G36" s="63"/>
      <c r="H36" s="63"/>
    </row>
    <row r="37" spans="1:8">
      <c r="A37" s="63" t="s">
        <v>128</v>
      </c>
      <c r="B37" s="63"/>
      <c r="C37" s="63">
        <f t="shared" si="0"/>
        <v>0</v>
      </c>
      <c r="D37" s="63"/>
      <c r="E37" s="63"/>
      <c r="F37" s="63"/>
      <c r="G37" s="63"/>
      <c r="H37" s="63"/>
    </row>
    <row r="38" spans="1:8">
      <c r="A38" s="63" t="s">
        <v>129</v>
      </c>
      <c r="B38" s="63"/>
      <c r="C38" s="63">
        <v>665.6</v>
      </c>
      <c r="D38" s="63">
        <v>665.6</v>
      </c>
      <c r="E38" s="63"/>
      <c r="F38" s="63"/>
      <c r="G38" s="63"/>
      <c r="H38" s="63"/>
    </row>
    <row r="39" spans="1:8">
      <c r="A39" s="63" t="s">
        <v>130</v>
      </c>
      <c r="B39" s="63">
        <v>38611</v>
      </c>
      <c r="C39" s="63">
        <v>34152</v>
      </c>
      <c r="D39" s="63">
        <v>72763</v>
      </c>
      <c r="E39" s="63" t="s">
        <v>131</v>
      </c>
      <c r="F39" s="63"/>
      <c r="G39" s="63"/>
      <c r="H39" s="63"/>
    </row>
    <row r="40" spans="1:8">
      <c r="A40" s="63" t="s">
        <v>132</v>
      </c>
      <c r="B40" s="63">
        <v>38611</v>
      </c>
      <c r="C40" s="63">
        <f t="shared" si="0"/>
        <v>34152</v>
      </c>
      <c r="D40" s="63">
        <v>72763</v>
      </c>
      <c r="E40" s="63" t="s">
        <v>133</v>
      </c>
      <c r="F40" s="63"/>
      <c r="G40" s="63"/>
      <c r="H40" s="63"/>
    </row>
    <row r="41" spans="1:8">
      <c r="A41" s="63" t="s">
        <v>134</v>
      </c>
      <c r="B41" s="63"/>
      <c r="C41" s="63"/>
      <c r="D41" s="63"/>
      <c r="E41" s="63" t="s">
        <v>135</v>
      </c>
      <c r="F41" s="63"/>
      <c r="G41" s="63"/>
      <c r="H41" s="63"/>
    </row>
    <row r="42" spans="1:8">
      <c r="A42" s="63" t="s">
        <v>136</v>
      </c>
      <c r="B42" s="63">
        <v>10000</v>
      </c>
      <c r="C42" s="63">
        <f t="shared" si="0"/>
        <v>-9520.9</v>
      </c>
      <c r="D42" s="63">
        <v>479.1</v>
      </c>
      <c r="E42" s="63" t="s">
        <v>137</v>
      </c>
      <c r="F42" s="63"/>
      <c r="G42" s="63"/>
      <c r="H42" s="63"/>
    </row>
    <row r="43" spans="1:8">
      <c r="A43" s="63" t="s">
        <v>138</v>
      </c>
      <c r="B43" s="63"/>
      <c r="C43" s="63"/>
      <c r="D43" s="63"/>
      <c r="E43" s="63" t="s">
        <v>139</v>
      </c>
      <c r="F43" s="63"/>
      <c r="G43" s="63"/>
      <c r="H43" s="63"/>
    </row>
    <row r="44" spans="1:8">
      <c r="A44" s="75" t="s">
        <v>155</v>
      </c>
      <c r="B44" s="63"/>
      <c r="C44" s="63">
        <f t="shared" si="0"/>
        <v>2800</v>
      </c>
      <c r="D44" s="63">
        <v>2800</v>
      </c>
      <c r="E44" s="75" t="s">
        <v>156</v>
      </c>
      <c r="F44" s="63"/>
      <c r="G44" s="63">
        <v>2955</v>
      </c>
      <c r="H44" s="63">
        <v>2955</v>
      </c>
    </row>
    <row r="45" spans="1:8">
      <c r="A45" s="59" t="s">
        <v>140</v>
      </c>
      <c r="B45" s="59">
        <f>B5+B6+B39+B42+B43+B44</f>
        <v>327352</v>
      </c>
      <c r="C45" s="59">
        <f>C5+C6+C39+C42+C43+C44</f>
        <v>99852.4</v>
      </c>
      <c r="D45" s="59">
        <f>D5+D6+D39+D42+D43+D44</f>
        <v>427204.39999999997</v>
      </c>
      <c r="E45" s="59" t="s">
        <v>140</v>
      </c>
      <c r="F45" s="59">
        <f>F5+F42+F43+F6+F44</f>
        <v>327352</v>
      </c>
      <c r="G45" s="59">
        <f>G5+G42+G43+G6+G44</f>
        <v>99852.399999999965</v>
      </c>
      <c r="H45" s="64">
        <f>H5+H42+H43+H44+H6</f>
        <v>427204.39999999997</v>
      </c>
    </row>
  </sheetData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4"/>
  <sheetViews>
    <sheetView showZeros="0" zoomScaleNormal="100" zoomScaleSheetLayoutView="100" workbookViewId="0">
      <pane xSplit="1" ySplit="6" topLeftCell="B7" activePane="bottomRight" state="frozen"/>
      <selection activeCell="A12" sqref="A12"/>
      <selection pane="topRight" activeCell="A12" sqref="A12"/>
      <selection pane="bottomLeft" activeCell="A12" sqref="A12"/>
      <selection pane="bottomRight" activeCell="C23" sqref="C23"/>
    </sheetView>
  </sheetViews>
  <sheetFormatPr defaultRowHeight="12"/>
  <cols>
    <col min="1" max="1" width="31.875" style="7" customWidth="1"/>
    <col min="2" max="2" width="10" style="7" customWidth="1"/>
    <col min="3" max="3" width="11.125" style="7" customWidth="1"/>
    <col min="4" max="4" width="12" style="7" bestFit="1" customWidth="1"/>
    <col min="5" max="5" width="10.625" style="7" customWidth="1"/>
    <col min="6" max="7" width="11.5" style="7" customWidth="1"/>
    <col min="8" max="8" width="24" style="7" customWidth="1"/>
    <col min="9" max="16384" width="9" style="7"/>
  </cols>
  <sheetData>
    <row r="1" spans="1:8" ht="14.25">
      <c r="A1" s="6" t="s">
        <v>2</v>
      </c>
    </row>
    <row r="2" spans="1:8" s="8" customFormat="1" ht="25.5" customHeight="1">
      <c r="A2" s="46" t="s">
        <v>79</v>
      </c>
      <c r="B2" s="46"/>
      <c r="C2" s="46"/>
      <c r="D2" s="46"/>
      <c r="E2" s="46"/>
      <c r="F2" s="46"/>
      <c r="G2" s="46"/>
      <c r="H2" s="46"/>
    </row>
    <row r="3" spans="1:8" s="8" customFormat="1" ht="21" customHeight="1">
      <c r="A3" s="9"/>
      <c r="B3" s="9"/>
      <c r="C3" s="9"/>
      <c r="D3" s="9"/>
      <c r="H3" s="10" t="s">
        <v>7</v>
      </c>
    </row>
    <row r="4" spans="1:8" s="11" customFormat="1" ht="41.25" customHeight="1">
      <c r="A4" s="34" t="s">
        <v>8</v>
      </c>
      <c r="B4" s="34" t="s">
        <v>80</v>
      </c>
      <c r="C4" s="34" t="s">
        <v>81</v>
      </c>
      <c r="D4" s="34" t="s">
        <v>9</v>
      </c>
      <c r="E4" s="34" t="s">
        <v>6</v>
      </c>
      <c r="F4" s="34" t="s">
        <v>82</v>
      </c>
      <c r="G4" s="34" t="s">
        <v>10</v>
      </c>
      <c r="H4" s="34" t="s">
        <v>11</v>
      </c>
    </row>
    <row r="5" spans="1:8" s="16" customFormat="1" ht="27.75" customHeight="1">
      <c r="A5" s="12" t="s">
        <v>12</v>
      </c>
      <c r="B5" s="13">
        <f>B6+B21</f>
        <v>122536</v>
      </c>
      <c r="C5" s="13">
        <f>C6+C21</f>
        <v>145000</v>
      </c>
      <c r="D5" s="13">
        <f>D6+D21</f>
        <v>-8400</v>
      </c>
      <c r="E5" s="13">
        <f>E6+E21</f>
        <v>136600</v>
      </c>
      <c r="F5" s="13">
        <f>E5-B5</f>
        <v>14064</v>
      </c>
      <c r="G5" s="14">
        <f>F5/B5*100</f>
        <v>11.477443363582946</v>
      </c>
      <c r="H5" s="15"/>
    </row>
    <row r="6" spans="1:8" s="21" customFormat="1" ht="22.5" customHeight="1">
      <c r="A6" s="17" t="s">
        <v>13</v>
      </c>
      <c r="B6" s="18">
        <f>SUM(B7,B8:B8,B9,B10,B11:B20)</f>
        <v>88496</v>
      </c>
      <c r="C6" s="18">
        <f>SUM(C7,C8:C8,C9,C10,C11:C20)</f>
        <v>110000</v>
      </c>
      <c r="D6" s="18">
        <f>SUM(D7,D8:D8,D9,D10,D11:D20)</f>
        <v>-6900</v>
      </c>
      <c r="E6" s="18">
        <f>SUM(E7,E8:E8,E9,E10,E11:E20)</f>
        <v>103100</v>
      </c>
      <c r="F6" s="18">
        <f>E6-B6</f>
        <v>14604</v>
      </c>
      <c r="G6" s="19">
        <f>F6/B6*100</f>
        <v>16.502440788284218</v>
      </c>
      <c r="H6" s="20"/>
    </row>
    <row r="7" spans="1:8" s="21" customFormat="1" ht="22.5" customHeight="1">
      <c r="A7" s="22" t="s">
        <v>14</v>
      </c>
      <c r="B7" s="18">
        <v>31277</v>
      </c>
      <c r="C7" s="18">
        <v>36100</v>
      </c>
      <c r="D7" s="18">
        <f t="shared" ref="D7:D20" si="0">E7-C7</f>
        <v>0</v>
      </c>
      <c r="E7" s="18">
        <v>36100</v>
      </c>
      <c r="F7" s="18">
        <f t="shared" ref="F7:F18" si="1">E7-B7</f>
        <v>4823</v>
      </c>
      <c r="G7" s="19">
        <f t="shared" ref="G7:G19" si="2">F7/B7*100</f>
        <v>15.420276880775011</v>
      </c>
      <c r="H7" s="23"/>
    </row>
    <row r="8" spans="1:8" s="21" customFormat="1" ht="22.5" customHeight="1">
      <c r="A8" s="22" t="s">
        <v>15</v>
      </c>
      <c r="B8" s="18">
        <v>8128</v>
      </c>
      <c r="C8" s="18">
        <v>8700</v>
      </c>
      <c r="D8" s="18">
        <f t="shared" si="0"/>
        <v>0</v>
      </c>
      <c r="E8" s="18">
        <v>8700</v>
      </c>
      <c r="F8" s="18">
        <f t="shared" si="1"/>
        <v>572</v>
      </c>
      <c r="G8" s="19">
        <f t="shared" si="2"/>
        <v>7.03740157480315</v>
      </c>
      <c r="H8" s="23"/>
    </row>
    <row r="9" spans="1:8" s="21" customFormat="1" ht="22.5" customHeight="1">
      <c r="A9" s="22" t="s">
        <v>16</v>
      </c>
      <c r="B9" s="18">
        <v>2872</v>
      </c>
      <c r="C9" s="18">
        <v>2300</v>
      </c>
      <c r="D9" s="18">
        <f t="shared" si="0"/>
        <v>0</v>
      </c>
      <c r="E9" s="18">
        <v>2300</v>
      </c>
      <c r="F9" s="18">
        <f t="shared" si="1"/>
        <v>-572</v>
      </c>
      <c r="G9" s="19">
        <f t="shared" si="2"/>
        <v>-19.916434540389972</v>
      </c>
      <c r="H9" s="23"/>
    </row>
    <row r="10" spans="1:8" s="21" customFormat="1" ht="22.5" customHeight="1">
      <c r="A10" s="22" t="s">
        <v>17</v>
      </c>
      <c r="B10" s="18">
        <v>5866</v>
      </c>
      <c r="C10" s="18">
        <v>6000</v>
      </c>
      <c r="D10" s="18">
        <f t="shared" si="0"/>
        <v>0</v>
      </c>
      <c r="E10" s="18">
        <v>6000</v>
      </c>
      <c r="F10" s="18">
        <f t="shared" si="1"/>
        <v>134</v>
      </c>
      <c r="G10" s="19">
        <f t="shared" si="2"/>
        <v>2.2843504943743609</v>
      </c>
      <c r="H10" s="23"/>
    </row>
    <row r="11" spans="1:8" s="21" customFormat="1" ht="22.5" customHeight="1">
      <c r="A11" s="22" t="s">
        <v>18</v>
      </c>
      <c r="B11" s="18">
        <v>6249</v>
      </c>
      <c r="C11" s="18">
        <v>8000</v>
      </c>
      <c r="D11" s="18">
        <f t="shared" si="0"/>
        <v>-1000</v>
      </c>
      <c r="E11" s="18">
        <v>7000</v>
      </c>
      <c r="F11" s="18">
        <f t="shared" si="1"/>
        <v>751</v>
      </c>
      <c r="G11" s="19">
        <f t="shared" si="2"/>
        <v>12.017922867658825</v>
      </c>
      <c r="H11" s="23"/>
    </row>
    <row r="12" spans="1:8" s="21" customFormat="1" ht="22.5" customHeight="1">
      <c r="A12" s="22" t="s">
        <v>19</v>
      </c>
      <c r="B12" s="18">
        <v>4603</v>
      </c>
      <c r="C12" s="18">
        <v>5000</v>
      </c>
      <c r="D12" s="18">
        <f t="shared" si="0"/>
        <v>0</v>
      </c>
      <c r="E12" s="18">
        <v>5000</v>
      </c>
      <c r="F12" s="18">
        <f t="shared" si="1"/>
        <v>397</v>
      </c>
      <c r="G12" s="19">
        <f t="shared" si="2"/>
        <v>8.6248099065826622</v>
      </c>
      <c r="H12" s="24"/>
    </row>
    <row r="13" spans="1:8" s="25" customFormat="1" ht="22.5" customHeight="1">
      <c r="A13" s="22" t="s">
        <v>20</v>
      </c>
      <c r="B13" s="18">
        <v>3053</v>
      </c>
      <c r="C13" s="18">
        <v>3000</v>
      </c>
      <c r="D13" s="18">
        <f t="shared" si="0"/>
        <v>0</v>
      </c>
      <c r="E13" s="18">
        <v>3000</v>
      </c>
      <c r="F13" s="18">
        <f t="shared" si="1"/>
        <v>-53</v>
      </c>
      <c r="G13" s="19">
        <f t="shared" si="2"/>
        <v>-1.7359973796265966</v>
      </c>
      <c r="H13" s="24"/>
    </row>
    <row r="14" spans="1:8" s="25" customFormat="1" ht="22.5" customHeight="1">
      <c r="A14" s="22" t="s">
        <v>21</v>
      </c>
      <c r="B14" s="18">
        <v>8082</v>
      </c>
      <c r="C14" s="18">
        <v>15000</v>
      </c>
      <c r="D14" s="18">
        <f t="shared" si="0"/>
        <v>-4000</v>
      </c>
      <c r="E14" s="18">
        <v>11000</v>
      </c>
      <c r="F14" s="18">
        <f t="shared" si="1"/>
        <v>2918</v>
      </c>
      <c r="G14" s="19">
        <f t="shared" si="2"/>
        <v>36.104924523632761</v>
      </c>
      <c r="H14" s="24"/>
    </row>
    <row r="15" spans="1:8" s="25" customFormat="1" ht="22.5" customHeight="1">
      <c r="A15" s="22" t="s">
        <v>22</v>
      </c>
      <c r="B15" s="18">
        <v>7602</v>
      </c>
      <c r="C15" s="18">
        <v>10000</v>
      </c>
      <c r="D15" s="18">
        <f t="shared" si="0"/>
        <v>-2000</v>
      </c>
      <c r="E15" s="18">
        <v>8000</v>
      </c>
      <c r="F15" s="18">
        <f t="shared" si="1"/>
        <v>398</v>
      </c>
      <c r="G15" s="19">
        <f t="shared" si="2"/>
        <v>5.235464351486451</v>
      </c>
      <c r="H15" s="24"/>
    </row>
    <row r="16" spans="1:8" s="25" customFormat="1" ht="22.5" customHeight="1">
      <c r="A16" s="22" t="s">
        <v>23</v>
      </c>
      <c r="B16" s="18">
        <v>1392</v>
      </c>
      <c r="C16" s="18">
        <v>1200</v>
      </c>
      <c r="D16" s="18">
        <f t="shared" si="0"/>
        <v>100</v>
      </c>
      <c r="E16" s="18">
        <v>1300</v>
      </c>
      <c r="F16" s="18">
        <f t="shared" si="1"/>
        <v>-92</v>
      </c>
      <c r="G16" s="19">
        <f t="shared" si="2"/>
        <v>-6.6091954022988508</v>
      </c>
      <c r="H16" s="24"/>
    </row>
    <row r="17" spans="1:8" s="25" customFormat="1" ht="22.5" customHeight="1">
      <c r="A17" s="22" t="s">
        <v>24</v>
      </c>
      <c r="B17" s="18">
        <v>1895</v>
      </c>
      <c r="C17" s="18">
        <v>6000</v>
      </c>
      <c r="D17" s="18">
        <f t="shared" si="0"/>
        <v>0</v>
      </c>
      <c r="E17" s="18">
        <v>6000</v>
      </c>
      <c r="F17" s="18">
        <f t="shared" si="1"/>
        <v>4105</v>
      </c>
      <c r="G17" s="19">
        <f t="shared" si="2"/>
        <v>216.62269129287597</v>
      </c>
      <c r="H17" s="23"/>
    </row>
    <row r="18" spans="1:8" s="25" customFormat="1" ht="22.5" customHeight="1">
      <c r="A18" s="17" t="s">
        <v>25</v>
      </c>
      <c r="B18" s="18">
        <v>6989</v>
      </c>
      <c r="C18" s="18">
        <v>7700</v>
      </c>
      <c r="D18" s="18">
        <f t="shared" si="0"/>
        <v>0</v>
      </c>
      <c r="E18" s="18">
        <v>7700</v>
      </c>
      <c r="F18" s="18">
        <f t="shared" si="1"/>
        <v>711</v>
      </c>
      <c r="G18" s="19">
        <f t="shared" si="2"/>
        <v>10.173129203033337</v>
      </c>
      <c r="H18" s="23"/>
    </row>
    <row r="19" spans="1:8" s="25" customFormat="1" ht="22.5" customHeight="1">
      <c r="A19" s="17" t="s">
        <v>26</v>
      </c>
      <c r="B19" s="18">
        <v>484</v>
      </c>
      <c r="C19" s="18">
        <v>800</v>
      </c>
      <c r="D19" s="18">
        <f t="shared" si="0"/>
        <v>0</v>
      </c>
      <c r="E19" s="18">
        <v>800</v>
      </c>
      <c r="F19" s="18">
        <f>E19-B19</f>
        <v>316</v>
      </c>
      <c r="G19" s="19">
        <f t="shared" si="2"/>
        <v>65.289256198347118</v>
      </c>
      <c r="H19" s="24"/>
    </row>
    <row r="20" spans="1:8" s="25" customFormat="1" ht="22.5" customHeight="1">
      <c r="A20" s="17" t="s">
        <v>27</v>
      </c>
      <c r="B20" s="18">
        <v>4</v>
      </c>
      <c r="C20" s="18">
        <v>200</v>
      </c>
      <c r="D20" s="18">
        <f t="shared" si="0"/>
        <v>0</v>
      </c>
      <c r="E20" s="18">
        <v>200</v>
      </c>
      <c r="F20" s="18"/>
      <c r="G20" s="18"/>
      <c r="H20" s="24"/>
    </row>
    <row r="21" spans="1:8" s="25" customFormat="1" ht="22.5" customHeight="1">
      <c r="A21" s="22" t="s">
        <v>28</v>
      </c>
      <c r="B21" s="13">
        <f>SUM(B22,B23:B29)</f>
        <v>34040</v>
      </c>
      <c r="C21" s="13">
        <f>SUM(C22,C23:C29)</f>
        <v>35000</v>
      </c>
      <c r="D21" s="13">
        <f>SUM(D22,D23:D29)</f>
        <v>-1500</v>
      </c>
      <c r="E21" s="13">
        <f>SUM(E22,E23:E29)</f>
        <v>33500</v>
      </c>
      <c r="F21" s="13">
        <f>E21-B21</f>
        <v>-540</v>
      </c>
      <c r="G21" s="14">
        <f>F21/B21*100</f>
        <v>-1.5863689776733254</v>
      </c>
      <c r="H21" s="24"/>
    </row>
    <row r="22" spans="1:8" s="25" customFormat="1" ht="22.5" customHeight="1">
      <c r="A22" s="26" t="s">
        <v>29</v>
      </c>
      <c r="B22" s="18">
        <v>4587</v>
      </c>
      <c r="C22" s="18">
        <v>6400</v>
      </c>
      <c r="D22" s="18">
        <f t="shared" ref="D22:D29" si="3">E22-C22</f>
        <v>0</v>
      </c>
      <c r="E22" s="18">
        <v>6400</v>
      </c>
      <c r="F22" s="18">
        <f t="shared" ref="F22:F29" si="4">E22-B22</f>
        <v>1813</v>
      </c>
      <c r="G22" s="19">
        <f t="shared" ref="G22:G29" si="5">F22/B22*100</f>
        <v>39.524743841290608</v>
      </c>
      <c r="H22" s="24"/>
    </row>
    <row r="23" spans="1:8" s="25" customFormat="1" ht="22.5" customHeight="1">
      <c r="A23" s="26" t="s">
        <v>30</v>
      </c>
      <c r="B23" s="18">
        <v>2244</v>
      </c>
      <c r="C23" s="18">
        <v>3000</v>
      </c>
      <c r="D23" s="18">
        <f t="shared" si="3"/>
        <v>0</v>
      </c>
      <c r="E23" s="18">
        <v>3000</v>
      </c>
      <c r="F23" s="18">
        <f t="shared" si="4"/>
        <v>756</v>
      </c>
      <c r="G23" s="19">
        <f t="shared" si="5"/>
        <v>33.689839572192511</v>
      </c>
      <c r="H23" s="23"/>
    </row>
    <row r="24" spans="1:8" s="25" customFormat="1" ht="22.5" customHeight="1">
      <c r="A24" s="26" t="s">
        <v>31</v>
      </c>
      <c r="B24" s="18">
        <v>5036</v>
      </c>
      <c r="C24" s="18">
        <v>8900</v>
      </c>
      <c r="D24" s="18">
        <f t="shared" si="3"/>
        <v>0</v>
      </c>
      <c r="E24" s="18">
        <v>8900</v>
      </c>
      <c r="F24" s="18">
        <f t="shared" si="4"/>
        <v>3864</v>
      </c>
      <c r="G24" s="19">
        <f t="shared" si="5"/>
        <v>76.727561556791102</v>
      </c>
      <c r="H24" s="23"/>
    </row>
    <row r="25" spans="1:8" s="25" customFormat="1" ht="22.5" customHeight="1">
      <c r="A25" s="26" t="s">
        <v>32</v>
      </c>
      <c r="B25" s="18">
        <v>13889</v>
      </c>
      <c r="C25" s="18">
        <v>10500</v>
      </c>
      <c r="D25" s="18">
        <f t="shared" si="3"/>
        <v>-500</v>
      </c>
      <c r="E25" s="18">
        <v>10000</v>
      </c>
      <c r="F25" s="18">
        <f t="shared" si="4"/>
        <v>-3889</v>
      </c>
      <c r="G25" s="19">
        <f t="shared" si="5"/>
        <v>-28.000575995392037</v>
      </c>
      <c r="H25" s="23"/>
    </row>
    <row r="26" spans="1:8" s="25" customFormat="1" ht="22.5" customHeight="1">
      <c r="A26" s="26" t="s">
        <v>33</v>
      </c>
      <c r="B26" s="18">
        <v>4568</v>
      </c>
      <c r="C26" s="18">
        <v>5000</v>
      </c>
      <c r="D26" s="18">
        <f t="shared" si="3"/>
        <v>-1000</v>
      </c>
      <c r="E26" s="18">
        <v>4000</v>
      </c>
      <c r="F26" s="18">
        <f t="shared" si="4"/>
        <v>-568</v>
      </c>
      <c r="G26" s="19">
        <f t="shared" si="5"/>
        <v>-12.43432574430823</v>
      </c>
      <c r="H26" s="23"/>
    </row>
    <row r="27" spans="1:8" s="25" customFormat="1" ht="22.5" customHeight="1">
      <c r="A27" s="26" t="s">
        <v>34</v>
      </c>
      <c r="B27" s="18">
        <v>2284</v>
      </c>
      <c r="C27" s="18"/>
      <c r="D27" s="18">
        <f t="shared" si="3"/>
        <v>0</v>
      </c>
      <c r="E27" s="18"/>
      <c r="F27" s="18">
        <f t="shared" si="4"/>
        <v>-2284</v>
      </c>
      <c r="G27" s="19">
        <f t="shared" si="5"/>
        <v>-100</v>
      </c>
      <c r="H27" s="23"/>
    </row>
    <row r="28" spans="1:8" s="25" customFormat="1" ht="22.5" customHeight="1">
      <c r="A28" s="26" t="s">
        <v>35</v>
      </c>
      <c r="B28" s="18">
        <v>246</v>
      </c>
      <c r="C28" s="18">
        <v>200</v>
      </c>
      <c r="D28" s="18">
        <f t="shared" si="3"/>
        <v>0</v>
      </c>
      <c r="E28" s="18">
        <v>200</v>
      </c>
      <c r="F28" s="18">
        <f t="shared" si="4"/>
        <v>-46</v>
      </c>
      <c r="G28" s="19">
        <f t="shared" si="5"/>
        <v>-18.699186991869919</v>
      </c>
      <c r="H28" s="27"/>
    </row>
    <row r="29" spans="1:8" s="25" customFormat="1" ht="22.5" customHeight="1">
      <c r="A29" s="26" t="s">
        <v>36</v>
      </c>
      <c r="B29" s="18">
        <v>1186</v>
      </c>
      <c r="C29" s="18">
        <v>1000</v>
      </c>
      <c r="D29" s="18">
        <f t="shared" si="3"/>
        <v>0</v>
      </c>
      <c r="E29" s="18">
        <v>1000</v>
      </c>
      <c r="F29" s="18">
        <f t="shared" si="4"/>
        <v>-186</v>
      </c>
      <c r="G29" s="19">
        <f t="shared" si="5"/>
        <v>-15.682967959527824</v>
      </c>
      <c r="H29" s="29"/>
    </row>
    <row r="30" spans="1:8" s="28" customFormat="1" ht="22.5" customHeight="1">
      <c r="A30" s="8"/>
      <c r="B30" s="8"/>
      <c r="C30" s="8"/>
      <c r="D30" s="8"/>
      <c r="E30" s="8"/>
      <c r="F30" s="8"/>
      <c r="G30" s="8"/>
      <c r="H30" s="8"/>
    </row>
    <row r="31" spans="1:8" s="8" customFormat="1" ht="22.5" customHeight="1"/>
    <row r="32" spans="1:8" s="8" customFormat="1"/>
    <row r="33" spans="1:8" s="8" customFormat="1"/>
    <row r="34" spans="1:8" s="8" customFormat="1"/>
    <row r="35" spans="1:8" s="8" customFormat="1"/>
    <row r="36" spans="1:8" s="8" customFormat="1"/>
    <row r="37" spans="1:8" s="8" customFormat="1"/>
    <row r="38" spans="1:8" s="8" customFormat="1"/>
    <row r="39" spans="1:8" s="8" customFormat="1"/>
    <row r="40" spans="1:8" s="8" customFormat="1"/>
    <row r="41" spans="1:8" s="8" customFormat="1"/>
    <row r="42" spans="1:8" s="8" customFormat="1">
      <c r="C42" s="7"/>
      <c r="D42" s="7"/>
      <c r="E42" s="7"/>
      <c r="F42" s="7"/>
      <c r="G42" s="7"/>
    </row>
    <row r="43" spans="1:8" s="8" customFormat="1">
      <c r="A43" s="7"/>
      <c r="B43" s="7"/>
      <c r="C43" s="7"/>
      <c r="D43" s="7"/>
      <c r="E43" s="7"/>
      <c r="F43" s="7"/>
      <c r="G43" s="7"/>
      <c r="H43" s="7"/>
    </row>
    <row r="44" spans="1:8" s="8" customFormat="1">
      <c r="A44" s="7"/>
      <c r="B44" s="7"/>
      <c r="C44" s="7"/>
      <c r="D44" s="7"/>
      <c r="E44" s="7"/>
      <c r="F44" s="7"/>
      <c r="G44" s="7"/>
      <c r="H44" s="7"/>
    </row>
  </sheetData>
  <mergeCells count="1">
    <mergeCell ref="A2:H2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fitToHeight="0" orientation="landscape" horizontalDpi="4294967295" verticalDpi="4294967295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showZeros="0" topLeftCell="A4" zoomScaleNormal="100" workbookViewId="0">
      <selection activeCell="G5" sqref="G5"/>
    </sheetView>
  </sheetViews>
  <sheetFormatPr defaultRowHeight="11.25"/>
  <cols>
    <col min="1" max="1" width="30" style="31" customWidth="1"/>
    <col min="2" max="2" width="9.875" style="31" customWidth="1"/>
    <col min="3" max="3" width="8.625" style="31" customWidth="1"/>
    <col min="4" max="5" width="9.625" style="31" customWidth="1"/>
    <col min="6" max="6" width="11.375" style="31" customWidth="1"/>
    <col min="7" max="7" width="11" style="31" customWidth="1"/>
    <col min="8" max="8" width="11.5" style="31" customWidth="1"/>
    <col min="9" max="9" width="8.625" style="31" customWidth="1"/>
    <col min="10" max="10" width="9.375" style="31" customWidth="1"/>
    <col min="11" max="11" width="30" style="31" customWidth="1"/>
    <col min="12" max="16384" width="9" style="31"/>
  </cols>
  <sheetData>
    <row r="1" spans="1:11" s="30" customFormat="1" ht="14.25">
      <c r="A1" s="30" t="s">
        <v>37</v>
      </c>
    </row>
    <row r="2" spans="1:11" ht="34.5" customHeight="1">
      <c r="A2" s="47" t="s">
        <v>83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1.75" customHeight="1">
      <c r="K3" s="32" t="s">
        <v>38</v>
      </c>
    </row>
    <row r="4" spans="1:11" s="33" customFormat="1" ht="35.25" customHeight="1">
      <c r="A4" s="66" t="s">
        <v>39</v>
      </c>
      <c r="B4" s="55" t="s">
        <v>4</v>
      </c>
      <c r="C4" s="55"/>
      <c r="D4" s="55"/>
      <c r="E4" s="55" t="s">
        <v>143</v>
      </c>
      <c r="F4" s="67" t="s">
        <v>142</v>
      </c>
      <c r="G4" s="67"/>
      <c r="H4" s="55" t="s">
        <v>6</v>
      </c>
      <c r="I4" s="55"/>
      <c r="J4" s="55"/>
      <c r="K4" s="68" t="s">
        <v>41</v>
      </c>
    </row>
    <row r="5" spans="1:11" s="33" customFormat="1" ht="63.75" customHeight="1">
      <c r="A5" s="66"/>
      <c r="B5" s="45" t="s">
        <v>42</v>
      </c>
      <c r="C5" s="34" t="s">
        <v>43</v>
      </c>
      <c r="D5" s="34" t="s">
        <v>44</v>
      </c>
      <c r="E5" s="55"/>
      <c r="F5" s="69" t="s">
        <v>144</v>
      </c>
      <c r="G5" s="69" t="s">
        <v>145</v>
      </c>
      <c r="H5" s="45" t="s">
        <v>42</v>
      </c>
      <c r="I5" s="34" t="s">
        <v>43</v>
      </c>
      <c r="J5" s="34" t="s">
        <v>44</v>
      </c>
      <c r="K5" s="68"/>
    </row>
    <row r="6" spans="1:11" ht="23.25" customHeight="1">
      <c r="A6" s="35" t="s">
        <v>42</v>
      </c>
      <c r="B6" s="44">
        <f>SUM(B7:B32)</f>
        <v>296923</v>
      </c>
      <c r="C6" s="36">
        <f>SUM(C7:C32)</f>
        <v>296923</v>
      </c>
      <c r="D6" s="36">
        <f>SUM(D7:D32)</f>
        <v>0</v>
      </c>
      <c r="E6" s="36">
        <f>SUM(F6:G6)</f>
        <v>96897.4</v>
      </c>
      <c r="F6" s="36">
        <f>SUM(F7:F32)</f>
        <v>38756.699999999997</v>
      </c>
      <c r="G6" s="36">
        <f>SUM(G7:G32)</f>
        <v>58140.7</v>
      </c>
      <c r="H6" s="36">
        <f>SUM(I6:J6)</f>
        <v>393820.4</v>
      </c>
      <c r="I6" s="36">
        <f>C6+F6</f>
        <v>335679.7</v>
      </c>
      <c r="J6" s="36">
        <f>SUM(J7:J32)</f>
        <v>58140.7</v>
      </c>
      <c r="K6" s="37">
        <f>SUM(K7:K29)</f>
        <v>0</v>
      </c>
    </row>
    <row r="7" spans="1:11" ht="23.25" customHeight="1">
      <c r="A7" s="38" t="s">
        <v>45</v>
      </c>
      <c r="B7" s="43">
        <v>41378</v>
      </c>
      <c r="C7" s="43">
        <v>41378</v>
      </c>
      <c r="D7" s="39"/>
      <c r="E7" s="37">
        <f t="shared" ref="E7:E32" si="0">SUM(F7:G7)</f>
        <v>-3300</v>
      </c>
      <c r="F7" s="43">
        <f>I7-C7</f>
        <v>-3300</v>
      </c>
      <c r="G7" s="43"/>
      <c r="H7" s="37">
        <f t="shared" ref="H7:H32" si="1">SUM(I7:J7)</f>
        <v>38078</v>
      </c>
      <c r="I7" s="37">
        <v>38078</v>
      </c>
      <c r="J7" s="39"/>
      <c r="K7" s="40"/>
    </row>
    <row r="8" spans="1:11" ht="23.25" customHeight="1">
      <c r="A8" s="38" t="s">
        <v>46</v>
      </c>
      <c r="B8" s="43">
        <v>0</v>
      </c>
      <c r="C8" s="43">
        <v>0</v>
      </c>
      <c r="D8" s="39"/>
      <c r="E8" s="37">
        <f t="shared" si="0"/>
        <v>0</v>
      </c>
      <c r="F8" s="43">
        <f>I8-C8</f>
        <v>0</v>
      </c>
      <c r="G8" s="43"/>
      <c r="H8" s="37">
        <f t="shared" si="1"/>
        <v>0</v>
      </c>
      <c r="I8" s="37">
        <v>0</v>
      </c>
      <c r="J8" s="39"/>
      <c r="K8" s="41"/>
    </row>
    <row r="9" spans="1:11" ht="23.25" customHeight="1">
      <c r="A9" s="38" t="s">
        <v>47</v>
      </c>
      <c r="B9" s="43">
        <v>14</v>
      </c>
      <c r="C9" s="43">
        <v>14</v>
      </c>
      <c r="D9" s="39"/>
      <c r="E9" s="37">
        <f t="shared" si="0"/>
        <v>0</v>
      </c>
      <c r="F9" s="43">
        <f>I9-C9</f>
        <v>0</v>
      </c>
      <c r="G9" s="43"/>
      <c r="H9" s="37">
        <f t="shared" si="1"/>
        <v>14</v>
      </c>
      <c r="I9" s="37">
        <v>14</v>
      </c>
      <c r="J9" s="39"/>
      <c r="K9" s="41"/>
    </row>
    <row r="10" spans="1:11" ht="23.25" customHeight="1">
      <c r="A10" s="38" t="s">
        <v>146</v>
      </c>
      <c r="B10" s="43">
        <v>11678</v>
      </c>
      <c r="C10" s="43">
        <v>11678</v>
      </c>
      <c r="D10" s="39"/>
      <c r="E10" s="37">
        <f t="shared" si="0"/>
        <v>1379</v>
      </c>
      <c r="F10" s="43">
        <f>I10-C10</f>
        <v>0</v>
      </c>
      <c r="G10" s="43">
        <v>1379</v>
      </c>
      <c r="H10" s="37">
        <f t="shared" si="1"/>
        <v>13057</v>
      </c>
      <c r="I10" s="43">
        <v>11678</v>
      </c>
      <c r="J10" s="39">
        <f>1307+72</f>
        <v>1379</v>
      </c>
      <c r="K10" s="40"/>
    </row>
    <row r="11" spans="1:11" ht="23.25" customHeight="1">
      <c r="A11" s="38" t="s">
        <v>147</v>
      </c>
      <c r="B11" s="43">
        <v>75447</v>
      </c>
      <c r="C11" s="43">
        <v>75447</v>
      </c>
      <c r="D11" s="39"/>
      <c r="E11" s="37">
        <f t="shared" si="0"/>
        <v>472</v>
      </c>
      <c r="F11" s="43">
        <f>I11-C11</f>
        <v>0</v>
      </c>
      <c r="G11" s="43">
        <v>472</v>
      </c>
      <c r="H11" s="37">
        <f>SUM(I11:J11)</f>
        <v>75919</v>
      </c>
      <c r="I11" s="37">
        <v>75447</v>
      </c>
      <c r="J11" s="39">
        <v>472</v>
      </c>
      <c r="K11" s="41"/>
    </row>
    <row r="12" spans="1:11" ht="23.25" customHeight="1">
      <c r="A12" s="38" t="s">
        <v>48</v>
      </c>
      <c r="B12" s="43">
        <v>1230</v>
      </c>
      <c r="C12" s="43">
        <v>1230</v>
      </c>
      <c r="D12" s="39">
        <v>0</v>
      </c>
      <c r="E12" s="37">
        <f t="shared" si="0"/>
        <v>0</v>
      </c>
      <c r="F12" s="43">
        <f>I12-C12</f>
        <v>0</v>
      </c>
      <c r="G12" s="43">
        <v>0</v>
      </c>
      <c r="H12" s="37">
        <f t="shared" si="1"/>
        <v>1230</v>
      </c>
      <c r="I12" s="37">
        <v>1230</v>
      </c>
      <c r="J12" s="39">
        <v>0</v>
      </c>
      <c r="K12" s="40"/>
    </row>
    <row r="13" spans="1:11" ht="23.25" customHeight="1">
      <c r="A13" s="38" t="s">
        <v>148</v>
      </c>
      <c r="B13" s="43">
        <v>2715</v>
      </c>
      <c r="C13" s="43">
        <v>2715</v>
      </c>
      <c r="D13" s="39">
        <v>0</v>
      </c>
      <c r="E13" s="37">
        <f t="shared" si="0"/>
        <v>10.5</v>
      </c>
      <c r="F13" s="43">
        <f>I13-C13</f>
        <v>0</v>
      </c>
      <c r="G13" s="70">
        <v>10.5</v>
      </c>
      <c r="H13" s="37">
        <f t="shared" si="1"/>
        <v>2725.5</v>
      </c>
      <c r="I13" s="37">
        <v>2715</v>
      </c>
      <c r="J13" s="39">
        <v>10.5</v>
      </c>
      <c r="K13" s="40"/>
    </row>
    <row r="14" spans="1:11" ht="23.25" customHeight="1">
      <c r="A14" s="38" t="s">
        <v>149</v>
      </c>
      <c r="B14" s="43">
        <v>40729</v>
      </c>
      <c r="C14" s="43">
        <v>40729</v>
      </c>
      <c r="D14" s="39"/>
      <c r="E14" s="37">
        <f t="shared" si="0"/>
        <v>27795.200000000001</v>
      </c>
      <c r="F14" s="43">
        <f>I14-C14</f>
        <v>0</v>
      </c>
      <c r="G14" s="70">
        <v>27795.200000000001</v>
      </c>
      <c r="H14" s="37">
        <f t="shared" si="1"/>
        <v>68524.2</v>
      </c>
      <c r="I14" s="37">
        <v>40729</v>
      </c>
      <c r="J14" s="39">
        <f>27742.2+53</f>
        <v>27795.200000000001</v>
      </c>
      <c r="K14" s="40"/>
    </row>
    <row r="15" spans="1:11" ht="23.25" customHeight="1">
      <c r="A15" s="38" t="s">
        <v>150</v>
      </c>
      <c r="B15" s="43">
        <v>16185</v>
      </c>
      <c r="C15" s="43">
        <v>16185</v>
      </c>
      <c r="D15" s="39"/>
      <c r="E15" s="37">
        <f t="shared" si="0"/>
        <v>7880.9</v>
      </c>
      <c r="F15" s="43">
        <f>I15-C15</f>
        <v>0</v>
      </c>
      <c r="G15" s="70">
        <v>7880.9</v>
      </c>
      <c r="H15" s="37">
        <f t="shared" si="1"/>
        <v>24065.9</v>
      </c>
      <c r="I15" s="37">
        <v>16185</v>
      </c>
      <c r="J15" s="39">
        <f>7691.9+189</f>
        <v>7880.9</v>
      </c>
      <c r="K15" s="40"/>
    </row>
    <row r="16" spans="1:11" ht="23.25" customHeight="1">
      <c r="A16" s="38" t="s">
        <v>49</v>
      </c>
      <c r="B16" s="43">
        <v>4248</v>
      </c>
      <c r="C16" s="43">
        <v>4248</v>
      </c>
      <c r="D16" s="39"/>
      <c r="E16" s="37">
        <f t="shared" si="0"/>
        <v>0</v>
      </c>
      <c r="F16" s="43">
        <f>I16-C16</f>
        <v>0</v>
      </c>
      <c r="G16" s="43"/>
      <c r="H16" s="37">
        <f t="shared" si="1"/>
        <v>4248</v>
      </c>
      <c r="I16" s="37">
        <v>4248</v>
      </c>
      <c r="J16" s="39"/>
      <c r="K16" s="40"/>
    </row>
    <row r="17" spans="1:11" ht="23.25" customHeight="1">
      <c r="A17" s="38" t="s">
        <v>50</v>
      </c>
      <c r="B17" s="43">
        <v>7163</v>
      </c>
      <c r="C17" s="43">
        <v>7163</v>
      </c>
      <c r="D17" s="39">
        <v>0</v>
      </c>
      <c r="E17" s="37">
        <f t="shared" si="0"/>
        <v>25456.7</v>
      </c>
      <c r="F17" s="70">
        <f>I17-C17</f>
        <v>25456.7</v>
      </c>
      <c r="G17" s="43">
        <v>0</v>
      </c>
      <c r="H17" s="37">
        <f t="shared" si="1"/>
        <v>32619.7</v>
      </c>
      <c r="I17" s="37">
        <v>32619.7</v>
      </c>
      <c r="J17" s="39">
        <v>0</v>
      </c>
      <c r="K17" s="40"/>
    </row>
    <row r="18" spans="1:11" ht="23.25" customHeight="1">
      <c r="A18" s="38" t="s">
        <v>51</v>
      </c>
      <c r="B18" s="43">
        <v>49186</v>
      </c>
      <c r="C18" s="43">
        <v>49186</v>
      </c>
      <c r="D18" s="39">
        <v>0</v>
      </c>
      <c r="E18" s="37">
        <f t="shared" si="0"/>
        <v>35563.800000000003</v>
      </c>
      <c r="F18" s="43">
        <f>I18-C18</f>
        <v>16600</v>
      </c>
      <c r="G18" s="70">
        <v>18963.8</v>
      </c>
      <c r="H18" s="37">
        <f t="shared" si="1"/>
        <v>84749.8</v>
      </c>
      <c r="I18" s="37">
        <v>65786</v>
      </c>
      <c r="J18" s="39">
        <f>18931.8+32</f>
        <v>18963.8</v>
      </c>
      <c r="K18" s="40"/>
    </row>
    <row r="19" spans="1:11" ht="23.25" customHeight="1">
      <c r="A19" s="38" t="s">
        <v>52</v>
      </c>
      <c r="B19" s="43">
        <v>681</v>
      </c>
      <c r="C19" s="43">
        <v>681</v>
      </c>
      <c r="D19" s="39">
        <v>0</v>
      </c>
      <c r="E19" s="37">
        <f t="shared" si="0"/>
        <v>0</v>
      </c>
      <c r="F19" s="43">
        <f>I19-C19</f>
        <v>0</v>
      </c>
      <c r="G19" s="43">
        <v>0</v>
      </c>
      <c r="H19" s="37">
        <f t="shared" si="1"/>
        <v>681</v>
      </c>
      <c r="I19" s="37">
        <v>681</v>
      </c>
      <c r="J19" s="39">
        <v>0</v>
      </c>
      <c r="K19" s="40"/>
    </row>
    <row r="20" spans="1:11" ht="23.25" customHeight="1">
      <c r="A20" s="38" t="s">
        <v>53</v>
      </c>
      <c r="B20" s="43">
        <v>0</v>
      </c>
      <c r="C20" s="43">
        <v>0</v>
      </c>
      <c r="D20" s="39">
        <v>0</v>
      </c>
      <c r="E20" s="37">
        <f t="shared" si="0"/>
        <v>320</v>
      </c>
      <c r="F20" s="43">
        <f>I20-C20</f>
        <v>0</v>
      </c>
      <c r="G20" s="43">
        <v>320</v>
      </c>
      <c r="H20" s="37">
        <f t="shared" si="1"/>
        <v>320</v>
      </c>
      <c r="I20" s="37">
        <v>0</v>
      </c>
      <c r="J20" s="39">
        <v>320</v>
      </c>
      <c r="K20" s="40"/>
    </row>
    <row r="21" spans="1:11" ht="23.25" customHeight="1">
      <c r="A21" s="38" t="s">
        <v>54</v>
      </c>
      <c r="B21" s="43">
        <v>362</v>
      </c>
      <c r="C21" s="43">
        <v>362</v>
      </c>
      <c r="D21" s="39">
        <v>0</v>
      </c>
      <c r="E21" s="37">
        <f t="shared" si="0"/>
        <v>0</v>
      </c>
      <c r="F21" s="43">
        <f>I21-C21</f>
        <v>0</v>
      </c>
      <c r="G21" s="43">
        <v>0</v>
      </c>
      <c r="H21" s="37">
        <f t="shared" si="1"/>
        <v>362</v>
      </c>
      <c r="I21" s="37">
        <v>362</v>
      </c>
      <c r="J21" s="39">
        <v>0</v>
      </c>
      <c r="K21" s="40"/>
    </row>
    <row r="22" spans="1:11" ht="23.25" customHeight="1">
      <c r="A22" s="38" t="s">
        <v>55</v>
      </c>
      <c r="B22" s="43">
        <v>0</v>
      </c>
      <c r="C22" s="43">
        <v>0</v>
      </c>
      <c r="D22" s="39">
        <v>0</v>
      </c>
      <c r="E22" s="37">
        <f t="shared" si="0"/>
        <v>0</v>
      </c>
      <c r="F22" s="43">
        <f>I22-C22</f>
        <v>0</v>
      </c>
      <c r="G22" s="43">
        <v>0</v>
      </c>
      <c r="H22" s="37">
        <f t="shared" si="1"/>
        <v>0</v>
      </c>
      <c r="I22" s="37">
        <v>0</v>
      </c>
      <c r="J22" s="39">
        <v>0</v>
      </c>
      <c r="K22" s="40"/>
    </row>
    <row r="23" spans="1:11" ht="23.25" customHeight="1">
      <c r="A23" s="38" t="s">
        <v>56</v>
      </c>
      <c r="B23" s="43">
        <v>0</v>
      </c>
      <c r="C23" s="43">
        <v>0</v>
      </c>
      <c r="D23" s="39">
        <v>0</v>
      </c>
      <c r="E23" s="37">
        <f t="shared" si="0"/>
        <v>0</v>
      </c>
      <c r="F23" s="43">
        <f>I23-C23</f>
        <v>0</v>
      </c>
      <c r="G23" s="43">
        <v>0</v>
      </c>
      <c r="H23" s="37">
        <f t="shared" si="1"/>
        <v>0</v>
      </c>
      <c r="I23" s="37">
        <v>0</v>
      </c>
      <c r="J23" s="39">
        <v>0</v>
      </c>
      <c r="K23" s="40"/>
    </row>
    <row r="24" spans="1:11" ht="23.25" customHeight="1">
      <c r="A24" s="38" t="s">
        <v>57</v>
      </c>
      <c r="B24" s="43">
        <v>1922</v>
      </c>
      <c r="C24" s="43">
        <v>1922</v>
      </c>
      <c r="D24" s="39">
        <v>0</v>
      </c>
      <c r="E24" s="37">
        <f t="shared" si="0"/>
        <v>0</v>
      </c>
      <c r="F24" s="43">
        <f>I24-C24</f>
        <v>0</v>
      </c>
      <c r="G24" s="43">
        <v>0</v>
      </c>
      <c r="H24" s="37">
        <f t="shared" si="1"/>
        <v>1922</v>
      </c>
      <c r="I24" s="37">
        <v>1922</v>
      </c>
      <c r="J24" s="39">
        <v>0</v>
      </c>
      <c r="K24" s="40"/>
    </row>
    <row r="25" spans="1:11" ht="23.25" customHeight="1">
      <c r="A25" s="38" t="s">
        <v>58</v>
      </c>
      <c r="B25" s="43">
        <v>37736</v>
      </c>
      <c r="C25" s="43">
        <v>37736</v>
      </c>
      <c r="D25" s="39">
        <v>0</v>
      </c>
      <c r="E25" s="37">
        <f t="shared" si="0"/>
        <v>1319.3</v>
      </c>
      <c r="F25" s="43">
        <f>I25-C25</f>
        <v>0</v>
      </c>
      <c r="G25" s="70">
        <v>1319.3</v>
      </c>
      <c r="H25" s="37">
        <f t="shared" si="1"/>
        <v>39055.300000000003</v>
      </c>
      <c r="I25" s="37">
        <v>37736</v>
      </c>
      <c r="J25" s="39">
        <v>1319.3</v>
      </c>
      <c r="K25" s="40"/>
    </row>
    <row r="26" spans="1:11" ht="23.25" customHeight="1">
      <c r="A26" s="38" t="s">
        <v>59</v>
      </c>
      <c r="B26" s="43">
        <v>92</v>
      </c>
      <c r="C26" s="43">
        <v>92</v>
      </c>
      <c r="D26" s="39">
        <v>0</v>
      </c>
      <c r="E26" s="37">
        <f t="shared" si="0"/>
        <v>0</v>
      </c>
      <c r="F26" s="43">
        <f>I26-C26</f>
        <v>0</v>
      </c>
      <c r="G26" s="43">
        <v>0</v>
      </c>
      <c r="H26" s="37">
        <f t="shared" si="1"/>
        <v>92</v>
      </c>
      <c r="I26" s="37">
        <v>92</v>
      </c>
      <c r="J26" s="37">
        <v>0</v>
      </c>
      <c r="K26" s="40"/>
    </row>
    <row r="27" spans="1:11" ht="23.25" customHeight="1">
      <c r="A27" s="38" t="s">
        <v>60</v>
      </c>
      <c r="B27" s="43">
        <v>957</v>
      </c>
      <c r="C27" s="43">
        <v>957</v>
      </c>
      <c r="D27" s="39">
        <v>0</v>
      </c>
      <c r="E27" s="37">
        <f t="shared" si="0"/>
        <v>0</v>
      </c>
      <c r="F27" s="43">
        <f>I27-C27</f>
        <v>0</v>
      </c>
      <c r="G27" s="43">
        <v>0</v>
      </c>
      <c r="H27" s="37">
        <f t="shared" si="1"/>
        <v>957</v>
      </c>
      <c r="I27" s="37">
        <v>957</v>
      </c>
      <c r="J27" s="37">
        <v>0</v>
      </c>
      <c r="K27" s="40"/>
    </row>
    <row r="28" spans="1:11" ht="23.25" customHeight="1">
      <c r="A28" s="38" t="s">
        <v>61</v>
      </c>
      <c r="B28" s="43">
        <v>3000</v>
      </c>
      <c r="C28" s="43">
        <v>3000</v>
      </c>
      <c r="D28" s="37"/>
      <c r="E28" s="37">
        <f t="shared" si="0"/>
        <v>0</v>
      </c>
      <c r="F28" s="43">
        <f>I28-C28</f>
        <v>0</v>
      </c>
      <c r="G28" s="43"/>
      <c r="H28" s="37">
        <f t="shared" si="1"/>
        <v>3000</v>
      </c>
      <c r="I28" s="37">
        <v>3000</v>
      </c>
      <c r="J28" s="37"/>
      <c r="K28" s="40"/>
    </row>
    <row r="29" spans="1:11" ht="23.25" customHeight="1">
      <c r="A29" s="38" t="s">
        <v>62</v>
      </c>
      <c r="B29" s="43">
        <v>0</v>
      </c>
      <c r="C29" s="43">
        <v>0</v>
      </c>
      <c r="D29" s="37"/>
      <c r="E29" s="37">
        <f t="shared" si="0"/>
        <v>0</v>
      </c>
      <c r="F29" s="43">
        <f>I29-C29</f>
        <v>0</v>
      </c>
      <c r="G29" s="43"/>
      <c r="H29" s="37">
        <f t="shared" si="1"/>
        <v>0</v>
      </c>
      <c r="I29" s="37">
        <v>0</v>
      </c>
      <c r="J29" s="37"/>
      <c r="K29" s="40"/>
    </row>
    <row r="30" spans="1:11" ht="23.25" customHeight="1">
      <c r="A30" s="38" t="s">
        <v>63</v>
      </c>
      <c r="B30" s="43">
        <v>2100</v>
      </c>
      <c r="C30" s="43">
        <v>2100</v>
      </c>
      <c r="D30" s="37"/>
      <c r="E30" s="37">
        <f t="shared" si="0"/>
        <v>0</v>
      </c>
      <c r="F30" s="43">
        <f>I30-C30</f>
        <v>0</v>
      </c>
      <c r="G30" s="43"/>
      <c r="H30" s="37">
        <f t="shared" si="1"/>
        <v>2100</v>
      </c>
      <c r="I30" s="37">
        <v>2100</v>
      </c>
      <c r="J30" s="37"/>
      <c r="K30" s="40"/>
    </row>
    <row r="31" spans="1:11" ht="23.25" customHeight="1">
      <c r="A31" s="38" t="s">
        <v>64</v>
      </c>
      <c r="B31" s="43">
        <v>100</v>
      </c>
      <c r="C31" s="43">
        <v>100</v>
      </c>
      <c r="D31" s="37"/>
      <c r="E31" s="37">
        <f t="shared" si="0"/>
        <v>0</v>
      </c>
      <c r="F31" s="43">
        <f>I31-C31</f>
        <v>0</v>
      </c>
      <c r="G31" s="43"/>
      <c r="H31" s="37">
        <f t="shared" si="1"/>
        <v>100</v>
      </c>
      <c r="I31" s="37">
        <v>100</v>
      </c>
      <c r="J31" s="37"/>
      <c r="K31" s="40"/>
    </row>
    <row r="32" spans="1:11" ht="23.25" customHeight="1">
      <c r="A32" s="38" t="s">
        <v>65</v>
      </c>
      <c r="B32" s="43">
        <v>0</v>
      </c>
      <c r="C32" s="43">
        <v>0</v>
      </c>
      <c r="D32" s="37"/>
      <c r="E32" s="37">
        <f t="shared" si="0"/>
        <v>0</v>
      </c>
      <c r="F32" s="43">
        <f>I32-C32</f>
        <v>0</v>
      </c>
      <c r="G32" s="43"/>
      <c r="H32" s="37">
        <f t="shared" si="1"/>
        <v>0</v>
      </c>
      <c r="I32" s="37"/>
      <c r="J32" s="37"/>
      <c r="K32" s="40"/>
    </row>
  </sheetData>
  <mergeCells count="7">
    <mergeCell ref="A2:K2"/>
    <mergeCell ref="A4:A5"/>
    <mergeCell ref="B4:D4"/>
    <mergeCell ref="H4:J4"/>
    <mergeCell ref="K4:K5"/>
    <mergeCell ref="E4:E5"/>
    <mergeCell ref="F4:G4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fitToHeight="2" orientation="landscape" r:id="rId1"/>
  <headerFooter alignWithMargins="0">
    <oddFooter>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Zeros="0" zoomScaleNormal="100" workbookViewId="0">
      <selection activeCell="F16" sqref="F16"/>
    </sheetView>
  </sheetViews>
  <sheetFormatPr defaultRowHeight="11.25"/>
  <cols>
    <col min="1" max="1" width="25.875" style="31" customWidth="1"/>
    <col min="2" max="2" width="12" style="31" bestFit="1" customWidth="1"/>
    <col min="3" max="3" width="8.625" style="31" customWidth="1"/>
    <col min="4" max="5" width="10.125" style="31" customWidth="1"/>
    <col min="6" max="6" width="11.875" style="31" bestFit="1" customWidth="1"/>
    <col min="7" max="7" width="11.875" style="31" customWidth="1"/>
    <col min="8" max="8" width="10.75" style="31" bestFit="1" customWidth="1"/>
    <col min="9" max="9" width="10.375" style="31" customWidth="1"/>
    <col min="10" max="10" width="10" style="31" customWidth="1"/>
    <col min="11" max="11" width="31.25" style="31" customWidth="1"/>
    <col min="12" max="16384" width="9" style="31"/>
  </cols>
  <sheetData>
    <row r="1" spans="1:11" ht="14.25">
      <c r="A1" s="30" t="s">
        <v>3</v>
      </c>
    </row>
    <row r="2" spans="1:11" ht="22.5" customHeight="1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7.25" customHeight="1">
      <c r="K3" s="32" t="s">
        <v>38</v>
      </c>
    </row>
    <row r="4" spans="1:11" s="33" customFormat="1" ht="27" customHeight="1">
      <c r="A4" s="48" t="s">
        <v>39</v>
      </c>
      <c r="B4" s="55" t="s">
        <v>4</v>
      </c>
      <c r="C4" s="55"/>
      <c r="D4" s="55"/>
      <c r="E4" s="71" t="s">
        <v>151</v>
      </c>
      <c r="F4" s="73" t="s">
        <v>142</v>
      </c>
      <c r="G4" s="74"/>
      <c r="H4" s="50" t="s">
        <v>6</v>
      </c>
      <c r="I4" s="51"/>
      <c r="J4" s="52"/>
      <c r="K4" s="53" t="s">
        <v>41</v>
      </c>
    </row>
    <row r="5" spans="1:11" s="33" customFormat="1" ht="60.75" customHeight="1">
      <c r="A5" s="49"/>
      <c r="B5" s="5" t="s">
        <v>42</v>
      </c>
      <c r="C5" s="34" t="s">
        <v>43</v>
      </c>
      <c r="D5" s="34" t="s">
        <v>44</v>
      </c>
      <c r="E5" s="72"/>
      <c r="F5" s="65" t="s">
        <v>40</v>
      </c>
      <c r="G5" s="65" t="s">
        <v>145</v>
      </c>
      <c r="H5" s="5" t="s">
        <v>42</v>
      </c>
      <c r="I5" s="34" t="s">
        <v>43</v>
      </c>
      <c r="J5" s="34" t="s">
        <v>44</v>
      </c>
      <c r="K5" s="54"/>
    </row>
    <row r="6" spans="1:11" s="33" customFormat="1" ht="22.5" customHeight="1">
      <c r="A6" s="35" t="s">
        <v>42</v>
      </c>
      <c r="B6" s="36">
        <f>SUM(B7:B21)</f>
        <v>296923</v>
      </c>
      <c r="C6" s="36">
        <f>SUM(C7:C21)</f>
        <v>0</v>
      </c>
      <c r="D6" s="36">
        <f>SUM(D7:D21)</f>
        <v>0</v>
      </c>
      <c r="E6" s="36">
        <f>SUM(F6:G6)</f>
        <v>96897.399999999965</v>
      </c>
      <c r="F6" s="36">
        <f>SUM(F7:F21)</f>
        <v>38756.699999999961</v>
      </c>
      <c r="G6" s="36">
        <f>SUM(G7:G21)</f>
        <v>58140.7</v>
      </c>
      <c r="H6" s="36">
        <f>SUM(I6:J6)</f>
        <v>393820.39999999997</v>
      </c>
      <c r="I6" s="36">
        <f>SUM(I7:I21)</f>
        <v>335679.69999999995</v>
      </c>
      <c r="J6" s="36">
        <f>SUM(J7:J21)</f>
        <v>58140.7</v>
      </c>
      <c r="K6" s="36">
        <f>SUM(K7:K21)</f>
        <v>0</v>
      </c>
    </row>
    <row r="7" spans="1:11" s="42" customFormat="1" ht="22.5" customHeight="1">
      <c r="A7" s="38" t="s">
        <v>66</v>
      </c>
      <c r="B7" s="37">
        <v>35326.800000000003</v>
      </c>
      <c r="C7" s="37"/>
      <c r="D7" s="39"/>
      <c r="E7" s="36">
        <f t="shared" ref="E7:E21" si="0">SUM(F7:G7)</f>
        <v>3305.8999999999942</v>
      </c>
      <c r="F7" s="37">
        <f>I7-B7</f>
        <v>105.89999999999418</v>
      </c>
      <c r="G7" s="37">
        <v>3200</v>
      </c>
      <c r="H7" s="39">
        <f>SUM(I7:J7)</f>
        <v>38632.699999999997</v>
      </c>
      <c r="I7" s="39">
        <v>35432.699999999997</v>
      </c>
      <c r="J7" s="39">
        <v>3200</v>
      </c>
      <c r="K7" s="40"/>
    </row>
    <row r="8" spans="1:11" ht="22.5" customHeight="1">
      <c r="A8" s="38" t="s">
        <v>67</v>
      </c>
      <c r="B8" s="37">
        <v>54875.7</v>
      </c>
      <c r="C8" s="37"/>
      <c r="D8" s="39"/>
      <c r="E8" s="36">
        <f t="shared" si="0"/>
        <v>-44558.899999999994</v>
      </c>
      <c r="F8" s="37">
        <f t="shared" ref="F8:F21" si="1">I8-B8</f>
        <v>-44558.899999999994</v>
      </c>
      <c r="G8" s="37"/>
      <c r="H8" s="39">
        <f t="shared" ref="H8:H21" si="2">SUM(I8:J8)</f>
        <v>10316.800000000001</v>
      </c>
      <c r="I8" s="39">
        <v>10316.800000000001</v>
      </c>
      <c r="J8" s="39"/>
      <c r="K8" s="41"/>
    </row>
    <row r="9" spans="1:11" ht="22.5" customHeight="1">
      <c r="A9" s="38" t="s">
        <v>68</v>
      </c>
      <c r="B9" s="37">
        <v>5616.8</v>
      </c>
      <c r="C9" s="37"/>
      <c r="D9" s="39"/>
      <c r="E9" s="36">
        <f t="shared" si="0"/>
        <v>-5594.7</v>
      </c>
      <c r="F9" s="37">
        <f t="shared" si="1"/>
        <v>-5594.7</v>
      </c>
      <c r="G9" s="37"/>
      <c r="H9" s="39">
        <f t="shared" si="2"/>
        <v>22.1</v>
      </c>
      <c r="I9" s="39">
        <v>22.1</v>
      </c>
      <c r="J9" s="39"/>
      <c r="K9" s="41"/>
    </row>
    <row r="10" spans="1:11" ht="22.5" customHeight="1">
      <c r="A10" s="38" t="s">
        <v>69</v>
      </c>
      <c r="B10" s="37">
        <v>0</v>
      </c>
      <c r="C10" s="37"/>
      <c r="D10" s="39"/>
      <c r="E10" s="36">
        <f t="shared" si="0"/>
        <v>0</v>
      </c>
      <c r="F10" s="37">
        <f t="shared" si="1"/>
        <v>0</v>
      </c>
      <c r="G10" s="37"/>
      <c r="H10" s="39">
        <f t="shared" si="2"/>
        <v>0</v>
      </c>
      <c r="I10" s="39">
        <v>0</v>
      </c>
      <c r="J10" s="39"/>
      <c r="K10" s="40"/>
    </row>
    <row r="11" spans="1:11" ht="22.5" customHeight="1">
      <c r="A11" s="38" t="s">
        <v>152</v>
      </c>
      <c r="B11" s="37">
        <v>125716.1</v>
      </c>
      <c r="C11" s="37"/>
      <c r="D11" s="39"/>
      <c r="E11" s="36">
        <f t="shared" si="0"/>
        <v>65750.100000000006</v>
      </c>
      <c r="F11" s="37">
        <f t="shared" si="1"/>
        <v>58254.100000000006</v>
      </c>
      <c r="G11" s="37">
        <v>7496</v>
      </c>
      <c r="H11" s="39">
        <f t="shared" si="2"/>
        <v>191466.2</v>
      </c>
      <c r="I11" s="39">
        <v>183970.2</v>
      </c>
      <c r="J11" s="39">
        <v>7496</v>
      </c>
      <c r="K11" s="41"/>
    </row>
    <row r="12" spans="1:11" ht="22.5" customHeight="1">
      <c r="A12" s="38" t="s">
        <v>70</v>
      </c>
      <c r="B12" s="37">
        <v>42275.6</v>
      </c>
      <c r="C12" s="37"/>
      <c r="D12" s="39"/>
      <c r="E12" s="36">
        <f t="shared" si="0"/>
        <v>35343.099999999948</v>
      </c>
      <c r="F12" s="37">
        <f t="shared" si="1"/>
        <v>23894.499999999949</v>
      </c>
      <c r="G12" s="37">
        <v>11448.6</v>
      </c>
      <c r="H12" s="39">
        <f t="shared" si="2"/>
        <v>77618.699999999953</v>
      </c>
      <c r="I12" s="39">
        <v>66170.099999999948</v>
      </c>
      <c r="J12" s="39">
        <v>11448.6</v>
      </c>
      <c r="K12" s="40"/>
    </row>
    <row r="13" spans="1:11" ht="22.5" customHeight="1">
      <c r="A13" s="38" t="s">
        <v>153</v>
      </c>
      <c r="B13" s="37">
        <v>1265</v>
      </c>
      <c r="C13" s="37"/>
      <c r="D13" s="39"/>
      <c r="E13" s="36">
        <f t="shared" si="0"/>
        <v>1162</v>
      </c>
      <c r="F13" s="37">
        <f t="shared" si="1"/>
        <v>842</v>
      </c>
      <c r="G13" s="37">
        <v>320</v>
      </c>
      <c r="H13" s="39">
        <f t="shared" si="2"/>
        <v>2427</v>
      </c>
      <c r="I13" s="39">
        <v>2107</v>
      </c>
      <c r="J13" s="39">
        <v>320</v>
      </c>
      <c r="K13" s="40"/>
    </row>
    <row r="14" spans="1:11" ht="22.5" customHeight="1">
      <c r="A14" s="38" t="s">
        <v>71</v>
      </c>
      <c r="B14" s="37">
        <v>0</v>
      </c>
      <c r="C14" s="37"/>
      <c r="D14" s="39"/>
      <c r="E14" s="36">
        <f t="shared" si="0"/>
        <v>0</v>
      </c>
      <c r="F14" s="37">
        <f t="shared" si="1"/>
        <v>0</v>
      </c>
      <c r="G14" s="37"/>
      <c r="H14" s="39">
        <f t="shared" si="2"/>
        <v>0</v>
      </c>
      <c r="I14" s="39">
        <v>0</v>
      </c>
      <c r="J14" s="39"/>
      <c r="K14" s="40"/>
    </row>
    <row r="15" spans="1:11" ht="22.5" customHeight="1">
      <c r="A15" s="38" t="s">
        <v>154</v>
      </c>
      <c r="B15" s="37">
        <v>16383.5</v>
      </c>
      <c r="C15" s="37"/>
      <c r="D15" s="39"/>
      <c r="E15" s="36">
        <f t="shared" si="0"/>
        <v>41037.9</v>
      </c>
      <c r="F15" s="37">
        <f t="shared" si="1"/>
        <v>5361.8000000000029</v>
      </c>
      <c r="G15" s="37">
        <v>35676.1</v>
      </c>
      <c r="H15" s="39">
        <f t="shared" si="2"/>
        <v>57421.4</v>
      </c>
      <c r="I15" s="39">
        <v>21745.300000000003</v>
      </c>
      <c r="J15" s="39">
        <v>35676.1</v>
      </c>
      <c r="K15" s="40"/>
    </row>
    <row r="16" spans="1:11" ht="22.5" customHeight="1">
      <c r="A16" s="38" t="s">
        <v>72</v>
      </c>
      <c r="B16" s="37">
        <v>10244.5</v>
      </c>
      <c r="C16" s="37"/>
      <c r="D16" s="39"/>
      <c r="E16" s="36">
        <f t="shared" si="0"/>
        <v>452</v>
      </c>
      <c r="F16" s="37">
        <f t="shared" si="1"/>
        <v>452</v>
      </c>
      <c r="G16" s="37"/>
      <c r="H16" s="39">
        <f t="shared" si="2"/>
        <v>10696.5</v>
      </c>
      <c r="I16" s="39">
        <v>10696.5</v>
      </c>
      <c r="J16" s="39"/>
      <c r="K16" s="40"/>
    </row>
    <row r="17" spans="1:11" ht="22.5" customHeight="1">
      <c r="A17" s="38" t="s">
        <v>73</v>
      </c>
      <c r="B17" s="37">
        <v>2200</v>
      </c>
      <c r="C17" s="37"/>
      <c r="D17" s="39"/>
      <c r="E17" s="36">
        <f t="shared" si="0"/>
        <v>0</v>
      </c>
      <c r="F17" s="37">
        <f t="shared" si="1"/>
        <v>0</v>
      </c>
      <c r="G17" s="37"/>
      <c r="H17" s="39">
        <f t="shared" si="2"/>
        <v>2200</v>
      </c>
      <c r="I17" s="39">
        <v>2200</v>
      </c>
      <c r="J17" s="39"/>
      <c r="K17" s="40"/>
    </row>
    <row r="18" spans="1:11" ht="22.5" customHeight="1">
      <c r="A18" s="38" t="s">
        <v>74</v>
      </c>
      <c r="B18" s="37">
        <v>0</v>
      </c>
      <c r="C18" s="37"/>
      <c r="D18" s="39"/>
      <c r="E18" s="36">
        <f t="shared" si="0"/>
        <v>0</v>
      </c>
      <c r="F18" s="37">
        <f t="shared" si="1"/>
        <v>0</v>
      </c>
      <c r="G18" s="37"/>
      <c r="H18" s="39">
        <f>SUM(I18:J18)</f>
        <v>0</v>
      </c>
      <c r="I18" s="39"/>
      <c r="J18" s="39"/>
      <c r="K18" s="40"/>
    </row>
    <row r="19" spans="1:11" ht="22.5" customHeight="1">
      <c r="A19" s="38" t="s">
        <v>75</v>
      </c>
      <c r="B19" s="37"/>
      <c r="C19" s="37"/>
      <c r="D19" s="39">
        <v>0</v>
      </c>
      <c r="E19" s="36">
        <f t="shared" si="0"/>
        <v>0</v>
      </c>
      <c r="F19" s="37">
        <f t="shared" si="1"/>
        <v>0</v>
      </c>
      <c r="G19" s="37"/>
      <c r="H19" s="39">
        <f t="shared" si="2"/>
        <v>0</v>
      </c>
      <c r="I19" s="39"/>
      <c r="J19" s="39">
        <v>0</v>
      </c>
      <c r="K19" s="40"/>
    </row>
    <row r="20" spans="1:11" ht="22.5" customHeight="1">
      <c r="A20" s="38" t="s">
        <v>76</v>
      </c>
      <c r="B20" s="37">
        <v>3000</v>
      </c>
      <c r="C20" s="37"/>
      <c r="D20" s="39">
        <v>0</v>
      </c>
      <c r="E20" s="36">
        <f t="shared" si="0"/>
        <v>0</v>
      </c>
      <c r="F20" s="37">
        <f t="shared" si="1"/>
        <v>0</v>
      </c>
      <c r="G20" s="37"/>
      <c r="H20" s="39">
        <f t="shared" si="2"/>
        <v>3000</v>
      </c>
      <c r="I20" s="39">
        <v>3000</v>
      </c>
      <c r="J20" s="39">
        <v>0</v>
      </c>
      <c r="K20" s="40"/>
    </row>
    <row r="21" spans="1:11" ht="22.5" customHeight="1">
      <c r="A21" s="38" t="s">
        <v>77</v>
      </c>
      <c r="B21" s="37">
        <v>19</v>
      </c>
      <c r="C21" s="37"/>
      <c r="D21" s="39">
        <v>0</v>
      </c>
      <c r="E21" s="36">
        <f t="shared" si="0"/>
        <v>0</v>
      </c>
      <c r="F21" s="37">
        <f t="shared" si="1"/>
        <v>0</v>
      </c>
      <c r="G21" s="37"/>
      <c r="H21" s="39">
        <f t="shared" si="2"/>
        <v>19</v>
      </c>
      <c r="I21" s="39">
        <v>19</v>
      </c>
      <c r="J21" s="39">
        <v>0</v>
      </c>
      <c r="K21" s="40"/>
    </row>
  </sheetData>
  <mergeCells count="7">
    <mergeCell ref="A2:K2"/>
    <mergeCell ref="A4:A5"/>
    <mergeCell ref="B4:D4"/>
    <mergeCell ref="H4:J4"/>
    <mergeCell ref="K4:K5"/>
    <mergeCell ref="E4:E5"/>
    <mergeCell ref="F4:G4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fitToHeight="2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8</vt:i4>
      </vt:variant>
    </vt:vector>
  </HeadingPairs>
  <TitlesOfParts>
    <vt:vector size="13" baseType="lpstr">
      <vt:lpstr>表皮</vt:lpstr>
      <vt:lpstr>22年平衡表</vt:lpstr>
      <vt:lpstr>收入调整</vt:lpstr>
      <vt:lpstr>支出调整（功能分类）</vt:lpstr>
      <vt:lpstr>支出调整 (经济分类)</vt:lpstr>
      <vt:lpstr>'22年平衡表'!Print_Area</vt:lpstr>
      <vt:lpstr>收入调整!Print_Area</vt:lpstr>
      <vt:lpstr>'支出调整 (经济分类)'!Print_Area</vt:lpstr>
      <vt:lpstr>'支出调整（功能分类）'!Print_Area</vt:lpstr>
      <vt:lpstr>'22年平衡表'!Print_Titles</vt:lpstr>
      <vt:lpstr>收入调整!Print_Titles</vt:lpstr>
      <vt:lpstr>'支出调整 (经济分类)'!Print_Titles</vt:lpstr>
      <vt:lpstr>'支出调整（功能分类）'!Print_Titles</vt:lpstr>
    </vt:vector>
  </TitlesOfParts>
  <Company>www.dadighost.com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lenovo</cp:lastModifiedBy>
  <cp:lastPrinted>2022-04-11T02:47:59Z</cp:lastPrinted>
  <dcterms:created xsi:type="dcterms:W3CDTF">2020-11-19T08:11:01Z</dcterms:created>
  <dcterms:modified xsi:type="dcterms:W3CDTF">2022-06-13T10:49:33Z</dcterms:modified>
</cp:coreProperties>
</file>