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4740" windowWidth="23085" windowHeight="4770" tabRatio="909" firstSheet="11" activeTab="20"/>
  </bookViews>
  <sheets>
    <sheet name="附表" sheetId="31" r:id="rId1"/>
    <sheet name="第一部分" sheetId="2" r:id="rId2"/>
    <sheet name="附表1" sheetId="1" r:id="rId3"/>
    <sheet name="附表2" sheetId="3" r:id="rId4"/>
    <sheet name="附表3-1" sheetId="4" r:id="rId5"/>
    <sheet name="附表3-2" sheetId="5" r:id="rId6"/>
    <sheet name="附表4" sheetId="6" r:id="rId7"/>
    <sheet name="第二部分" sheetId="7" r:id="rId8"/>
    <sheet name="附表5" sheetId="8" r:id="rId9"/>
    <sheet name="附表6" sheetId="9" r:id="rId10"/>
    <sheet name="附表7-1" sheetId="10" r:id="rId11"/>
    <sheet name="附表7-2" sheetId="11" r:id="rId12"/>
    <sheet name="第三部分" sheetId="12" r:id="rId13"/>
    <sheet name="附表8" sheetId="13" r:id="rId14"/>
    <sheet name="附表9" sheetId="14" r:id="rId15"/>
    <sheet name="第四部分" sheetId="15" r:id="rId16"/>
    <sheet name="附表10" sheetId="16" r:id="rId17"/>
    <sheet name="附表11" sheetId="17" r:id="rId18"/>
    <sheet name="第五部分" sheetId="18" r:id="rId19"/>
    <sheet name="附表12债务收支安排情况表" sheetId="28" r:id="rId20"/>
    <sheet name="附表13政府债务指标情况表" sheetId="29" r:id="rId21"/>
    <sheet name="附表14-1专项债务情况表" sheetId="32" r:id="rId22"/>
    <sheet name="附表14-2专项债务情况表" sheetId="33" r:id="rId23"/>
    <sheet name="附表15重大建设项目情况表" sheetId="27" r:id="rId24"/>
    <sheet name="第六部分" sheetId="30" r:id="rId25"/>
    <sheet name="附表16“三公”经费支出决算汇总表" sheetId="26" r:id="rId26"/>
  </sheets>
  <definedNames>
    <definedName name="_xlnm.Print_Area" localSheetId="25">附表16“三公”经费支出决算汇总表!$A$1:$J$14</definedName>
    <definedName name="_xlnm.Print_Area" localSheetId="11">'附表7-2'!$A$1:$G$17</definedName>
    <definedName name="_xlnm.Print_Titles" localSheetId="2">附表1!$4:$8</definedName>
    <definedName name="_xlnm.Print_Titles" localSheetId="3">附表2!$1:$8</definedName>
    <definedName name="_xlnm.Print_Titles" localSheetId="6">附表4!$1:$8</definedName>
    <definedName name="_xlnm.Print_Titles" localSheetId="8">附表5!$1:$8</definedName>
    <definedName name="_xlnm.Print_Titles" localSheetId="9">附表6!$1:$8</definedName>
  </definedNames>
  <calcPr calcId="162913"/>
</workbook>
</file>

<file path=xl/calcChain.xml><?xml version="1.0" encoding="utf-8"?>
<calcChain xmlns="http://schemas.openxmlformats.org/spreadsheetml/2006/main">
  <c r="N12" i="29" l="1"/>
  <c r="K12" i="29"/>
  <c r="L12" i="29"/>
  <c r="H23" i="33" l="1"/>
  <c r="D23" i="33"/>
  <c r="I11" i="27" l="1"/>
  <c r="G23" i="33" l="1"/>
  <c r="D8" i="32" l="1"/>
  <c r="D16" i="16" l="1"/>
  <c r="D16" i="17"/>
  <c r="F1273" i="3"/>
  <c r="I12" i="26"/>
  <c r="J12" i="26" s="1"/>
  <c r="I13" i="26"/>
  <c r="J13" i="26" s="1"/>
  <c r="I14" i="26"/>
  <c r="J14" i="26" s="1"/>
  <c r="E11" i="27"/>
  <c r="F11" i="27"/>
  <c r="H9" i="29"/>
  <c r="E9" i="29"/>
  <c r="B9" i="29"/>
  <c r="K9" i="28"/>
  <c r="H9" i="28"/>
  <c r="E9" i="28"/>
  <c r="B9" i="28"/>
  <c r="G11" i="17"/>
  <c r="G13" i="17"/>
  <c r="F11" i="17"/>
  <c r="F13" i="17"/>
  <c r="F14" i="17"/>
  <c r="G14" i="17" s="1"/>
  <c r="F15" i="17"/>
  <c r="G15" i="17" s="1"/>
  <c r="F16" i="17"/>
  <c r="G16" i="17" s="1"/>
  <c r="D11" i="17"/>
  <c r="G13" i="16"/>
  <c r="G14" i="16"/>
  <c r="G15" i="16"/>
  <c r="F11" i="16"/>
  <c r="G11" i="16" s="1"/>
  <c r="F13" i="16"/>
  <c r="F14" i="16"/>
  <c r="F15" i="16"/>
  <c r="D11" i="16"/>
  <c r="D218" i="9"/>
  <c r="D11" i="26"/>
  <c r="G10" i="14"/>
  <c r="G15" i="14"/>
  <c r="G16" i="14"/>
  <c r="F10" i="14"/>
  <c r="F11" i="14"/>
  <c r="G11" i="14" s="1"/>
  <c r="F15" i="14"/>
  <c r="F16" i="14"/>
  <c r="F18" i="14"/>
  <c r="G18" i="14" s="1"/>
  <c r="D10" i="14"/>
  <c r="D15" i="14"/>
  <c r="D16" i="14"/>
  <c r="D18" i="14"/>
  <c r="F24" i="13" l="1"/>
  <c r="G24" i="13" s="1"/>
  <c r="F25" i="13"/>
  <c r="G25" i="13" s="1"/>
  <c r="F26" i="13"/>
  <c r="G26" i="13" s="1"/>
  <c r="F27" i="13"/>
  <c r="G27" i="13" s="1"/>
  <c r="F28" i="13"/>
  <c r="G28" i="13" s="1"/>
  <c r="F29" i="13"/>
  <c r="D24" i="13"/>
  <c r="D25" i="13"/>
  <c r="D26" i="13"/>
  <c r="D27" i="13"/>
  <c r="D28" i="13"/>
  <c r="D29" i="13"/>
  <c r="F15" i="11"/>
  <c r="G15" i="11" s="1"/>
  <c r="F13" i="11"/>
  <c r="G13" i="11" s="1"/>
  <c r="F14" i="11"/>
  <c r="D13" i="11"/>
  <c r="D14" i="11"/>
  <c r="F12" i="10"/>
  <c r="F13" i="10"/>
  <c r="D13" i="10"/>
  <c r="B14" i="10"/>
  <c r="D60" i="9"/>
  <c r="D41" i="9"/>
  <c r="D37" i="9"/>
  <c r="C19" i="9"/>
  <c r="C18" i="9" s="1"/>
  <c r="B19" i="9"/>
  <c r="B18" i="9" s="1"/>
  <c r="C39" i="9"/>
  <c r="B39" i="9"/>
  <c r="F39" i="9" s="1"/>
  <c r="D24" i="9"/>
  <c r="C70" i="6"/>
  <c r="E70" i="6" s="1"/>
  <c r="C45" i="6"/>
  <c r="E45" i="6" s="1"/>
  <c r="F11" i="6"/>
  <c r="F58" i="6"/>
  <c r="F59" i="6"/>
  <c r="E11" i="6"/>
  <c r="E12" i="6"/>
  <c r="F12" i="6" s="1"/>
  <c r="E13" i="6"/>
  <c r="F13" i="6" s="1"/>
  <c r="E14" i="6"/>
  <c r="F14" i="6" s="1"/>
  <c r="E16" i="6"/>
  <c r="F16" i="6" s="1"/>
  <c r="E17" i="6"/>
  <c r="F17" i="6" s="1"/>
  <c r="E18" i="6"/>
  <c r="F18" i="6" s="1"/>
  <c r="E19" i="6"/>
  <c r="F19" i="6" s="1"/>
  <c r="E20" i="6"/>
  <c r="F20" i="6" s="1"/>
  <c r="E21" i="6"/>
  <c r="F21" i="6" s="1"/>
  <c r="E23" i="6"/>
  <c r="F23" i="6" s="1"/>
  <c r="E24" i="6"/>
  <c r="F24" i="6" s="1"/>
  <c r="E25" i="6"/>
  <c r="F25" i="6" s="1"/>
  <c r="E27" i="6"/>
  <c r="F27" i="6" s="1"/>
  <c r="E28" i="6"/>
  <c r="F28" i="6" s="1"/>
  <c r="E29" i="6"/>
  <c r="E30" i="6"/>
  <c r="E31" i="6"/>
  <c r="F31" i="6" s="1"/>
  <c r="E32" i="6"/>
  <c r="E33" i="6"/>
  <c r="F33" i="6" s="1"/>
  <c r="E36" i="6"/>
  <c r="F36" i="6" s="1"/>
  <c r="E40" i="6"/>
  <c r="E42" i="6"/>
  <c r="F42" i="6" s="1"/>
  <c r="E43" i="6"/>
  <c r="F43" i="6" s="1"/>
  <c r="E46" i="6"/>
  <c r="E47" i="6"/>
  <c r="E49" i="6"/>
  <c r="F49" i="6" s="1"/>
  <c r="E50" i="6"/>
  <c r="F50" i="6" s="1"/>
  <c r="E51" i="6"/>
  <c r="E56" i="6"/>
  <c r="F56" i="6" s="1"/>
  <c r="E57" i="6"/>
  <c r="F57" i="6" s="1"/>
  <c r="E58" i="6"/>
  <c r="E59" i="6"/>
  <c r="E60" i="6"/>
  <c r="F60" i="6" s="1"/>
  <c r="E62" i="6"/>
  <c r="F62" i="6" s="1"/>
  <c r="E66" i="6"/>
  <c r="F66" i="6" s="1"/>
  <c r="E67" i="6"/>
  <c r="F67" i="6" s="1"/>
  <c r="E68" i="6"/>
  <c r="F68" i="6" s="1"/>
  <c r="E74" i="6"/>
  <c r="D21" i="4"/>
  <c r="B10" i="4"/>
  <c r="F30" i="1"/>
  <c r="D139" i="3"/>
  <c r="F139" i="3"/>
  <c r="G139" i="3" s="1"/>
  <c r="D140" i="3"/>
  <c r="F140" i="3"/>
  <c r="G140" i="3" s="1"/>
  <c r="D141" i="3"/>
  <c r="F141" i="3"/>
  <c r="G141" i="3" s="1"/>
  <c r="G188" i="3"/>
  <c r="G542" i="3"/>
  <c r="G775" i="3"/>
  <c r="G919" i="3"/>
  <c r="F12" i="3"/>
  <c r="G12" i="3" s="1"/>
  <c r="F13" i="3"/>
  <c r="G13" i="3" s="1"/>
  <c r="F14" i="3"/>
  <c r="G14" i="3" s="1"/>
  <c r="F15" i="3"/>
  <c r="G15" i="3" s="1"/>
  <c r="F16" i="3"/>
  <c r="G16" i="3" s="1"/>
  <c r="F17" i="3"/>
  <c r="G17" i="3" s="1"/>
  <c r="F18" i="3"/>
  <c r="G18" i="3" s="1"/>
  <c r="F19" i="3"/>
  <c r="G19" i="3" s="1"/>
  <c r="F20" i="3"/>
  <c r="G20" i="3" s="1"/>
  <c r="F21" i="3"/>
  <c r="F22" i="3"/>
  <c r="G22" i="3" s="1"/>
  <c r="F24" i="3"/>
  <c r="G24" i="3" s="1"/>
  <c r="F25" i="3"/>
  <c r="G25" i="3" s="1"/>
  <c r="F26" i="3"/>
  <c r="G26" i="3" s="1"/>
  <c r="F27" i="3"/>
  <c r="G27" i="3" s="1"/>
  <c r="F28" i="3"/>
  <c r="G28" i="3" s="1"/>
  <c r="F29" i="3"/>
  <c r="G29" i="3" s="1"/>
  <c r="F30" i="3"/>
  <c r="G30" i="3" s="1"/>
  <c r="F31" i="3"/>
  <c r="G31" i="3" s="1"/>
  <c r="F33" i="3"/>
  <c r="G33" i="3" s="1"/>
  <c r="F34" i="3"/>
  <c r="G34" i="3" s="1"/>
  <c r="F35" i="3"/>
  <c r="G35" i="3" s="1"/>
  <c r="F36" i="3"/>
  <c r="F37" i="3"/>
  <c r="G37" i="3" s="1"/>
  <c r="F38" i="3"/>
  <c r="G38" i="3" s="1"/>
  <c r="F39" i="3"/>
  <c r="G39" i="3" s="1"/>
  <c r="F40" i="3"/>
  <c r="G40" i="3" s="1"/>
  <c r="F41" i="3"/>
  <c r="G41" i="3" s="1"/>
  <c r="F42" i="3"/>
  <c r="G42" i="3" s="1"/>
  <c r="F44" i="3"/>
  <c r="G44" i="3" s="1"/>
  <c r="F45" i="3"/>
  <c r="G45" i="3" s="1"/>
  <c r="F46" i="3"/>
  <c r="G46" i="3" s="1"/>
  <c r="F47" i="3"/>
  <c r="G47" i="3" s="1"/>
  <c r="F48" i="3"/>
  <c r="G48" i="3" s="1"/>
  <c r="F49" i="3"/>
  <c r="G49" i="3" s="1"/>
  <c r="F50" i="3"/>
  <c r="G50" i="3" s="1"/>
  <c r="F51" i="3"/>
  <c r="F52" i="3"/>
  <c r="G52" i="3" s="1"/>
  <c r="F53" i="3"/>
  <c r="G53" i="3" s="1"/>
  <c r="F55" i="3"/>
  <c r="G55" i="3" s="1"/>
  <c r="F56" i="3"/>
  <c r="G56" i="3" s="1"/>
  <c r="F57" i="3"/>
  <c r="G57" i="3" s="1"/>
  <c r="F58" i="3"/>
  <c r="G58" i="3" s="1"/>
  <c r="F59" i="3"/>
  <c r="G59" i="3" s="1"/>
  <c r="F60" i="3"/>
  <c r="G60" i="3" s="1"/>
  <c r="F61" i="3"/>
  <c r="G61" i="3" s="1"/>
  <c r="F62" i="3"/>
  <c r="G62" i="3" s="1"/>
  <c r="F63" i="3"/>
  <c r="G63" i="3" s="1"/>
  <c r="F64" i="3"/>
  <c r="G64" i="3" s="1"/>
  <c r="F66" i="3"/>
  <c r="G66" i="3" s="1"/>
  <c r="F67" i="3"/>
  <c r="G67" i="3" s="1"/>
  <c r="F68" i="3"/>
  <c r="G68" i="3" s="1"/>
  <c r="F69" i="3"/>
  <c r="G69" i="3" s="1"/>
  <c r="F70" i="3"/>
  <c r="G70" i="3" s="1"/>
  <c r="F71" i="3"/>
  <c r="G71" i="3" s="1"/>
  <c r="F72" i="3"/>
  <c r="G72" i="3" s="1"/>
  <c r="F73" i="3"/>
  <c r="G73" i="3" s="1"/>
  <c r="F74" i="3"/>
  <c r="G74" i="3" s="1"/>
  <c r="F75" i="3"/>
  <c r="G75" i="3" s="1"/>
  <c r="F77" i="3"/>
  <c r="F78" i="3"/>
  <c r="G78" i="3" s="1"/>
  <c r="F79" i="3"/>
  <c r="G79" i="3" s="1"/>
  <c r="F80" i="3"/>
  <c r="G80" i="3" s="1"/>
  <c r="F81" i="3"/>
  <c r="G81" i="3" s="1"/>
  <c r="F82" i="3"/>
  <c r="G82" i="3" s="1"/>
  <c r="F83" i="3"/>
  <c r="G83" i="3" s="1"/>
  <c r="F85" i="3"/>
  <c r="G85" i="3" s="1"/>
  <c r="F86" i="3"/>
  <c r="G86" i="3" s="1"/>
  <c r="F87" i="3"/>
  <c r="G87" i="3" s="1"/>
  <c r="F88" i="3"/>
  <c r="G88" i="3" s="1"/>
  <c r="F89" i="3"/>
  <c r="G89" i="3" s="1"/>
  <c r="F90" i="3"/>
  <c r="G90" i="3" s="1"/>
  <c r="F91" i="3"/>
  <c r="G91" i="3" s="1"/>
  <c r="F92" i="3"/>
  <c r="G92" i="3" s="1"/>
  <c r="F96" i="3"/>
  <c r="G96" i="3" s="1"/>
  <c r="F97" i="3"/>
  <c r="G97" i="3" s="1"/>
  <c r="F98" i="3"/>
  <c r="G98" i="3" s="1"/>
  <c r="F99" i="3"/>
  <c r="G99" i="3" s="1"/>
  <c r="F100" i="3"/>
  <c r="G100" i="3" s="1"/>
  <c r="F101" i="3"/>
  <c r="G101" i="3" s="1"/>
  <c r="F102" i="3"/>
  <c r="G102" i="3" s="1"/>
  <c r="F103" i="3"/>
  <c r="G103" i="3" s="1"/>
  <c r="F104" i="3"/>
  <c r="G104" i="3" s="1"/>
  <c r="F105" i="3"/>
  <c r="G105" i="3" s="1"/>
  <c r="F107" i="3"/>
  <c r="G107" i="3" s="1"/>
  <c r="F108" i="3"/>
  <c r="G108" i="3" s="1"/>
  <c r="F109" i="3"/>
  <c r="G109" i="3" s="1"/>
  <c r="F110" i="3"/>
  <c r="G110" i="3" s="1"/>
  <c r="F111" i="3"/>
  <c r="G111" i="3" s="1"/>
  <c r="F112" i="3"/>
  <c r="G112" i="3" s="1"/>
  <c r="F113" i="3"/>
  <c r="G113" i="3" s="1"/>
  <c r="F114" i="3"/>
  <c r="G114" i="3" s="1"/>
  <c r="F116" i="3"/>
  <c r="G116" i="3" s="1"/>
  <c r="F117" i="3"/>
  <c r="G117" i="3" s="1"/>
  <c r="F118" i="3"/>
  <c r="G118" i="3" s="1"/>
  <c r="F119" i="3"/>
  <c r="G119" i="3" s="1"/>
  <c r="F120" i="3"/>
  <c r="G120" i="3" s="1"/>
  <c r="F121" i="3"/>
  <c r="G121" i="3" s="1"/>
  <c r="F122" i="3"/>
  <c r="G122" i="3" s="1"/>
  <c r="F123" i="3"/>
  <c r="G123" i="3" s="1"/>
  <c r="F124" i="3"/>
  <c r="G124" i="3" s="1"/>
  <c r="F125" i="3"/>
  <c r="F129" i="3"/>
  <c r="G129" i="3" s="1"/>
  <c r="F130" i="3"/>
  <c r="G130" i="3" s="1"/>
  <c r="F131" i="3"/>
  <c r="G131" i="3" s="1"/>
  <c r="F132" i="3"/>
  <c r="G132" i="3" s="1"/>
  <c r="F133" i="3"/>
  <c r="G133" i="3" s="1"/>
  <c r="F134" i="3"/>
  <c r="G134" i="3" s="1"/>
  <c r="F135" i="3"/>
  <c r="G135" i="3" s="1"/>
  <c r="F136" i="3"/>
  <c r="G136" i="3" s="1"/>
  <c r="F137" i="3"/>
  <c r="G137" i="3" s="1"/>
  <c r="F142" i="3"/>
  <c r="G142" i="3" s="1"/>
  <c r="F143" i="3"/>
  <c r="G143" i="3" s="1"/>
  <c r="F144" i="3"/>
  <c r="G144" i="3" s="1"/>
  <c r="F148" i="3"/>
  <c r="G148" i="3" s="1"/>
  <c r="F149" i="3"/>
  <c r="G149" i="3" s="1"/>
  <c r="F150" i="3"/>
  <c r="G150" i="3" s="1"/>
  <c r="F151" i="3"/>
  <c r="G151" i="3" s="1"/>
  <c r="F152" i="3"/>
  <c r="G152" i="3" s="1"/>
  <c r="F154" i="3"/>
  <c r="G154" i="3" s="1"/>
  <c r="F156" i="3"/>
  <c r="G156" i="3" s="1"/>
  <c r="F157" i="3"/>
  <c r="G157" i="3" s="1"/>
  <c r="F158" i="3"/>
  <c r="G158" i="3" s="1"/>
  <c r="F160" i="3"/>
  <c r="G160" i="3" s="1"/>
  <c r="F161" i="3"/>
  <c r="G161" i="3" s="1"/>
  <c r="F162" i="3"/>
  <c r="G162" i="3" s="1"/>
  <c r="F163" i="3"/>
  <c r="G163" i="3" s="1"/>
  <c r="F164" i="3"/>
  <c r="G164" i="3" s="1"/>
  <c r="F165" i="3"/>
  <c r="G165" i="3" s="1"/>
  <c r="F167" i="3"/>
  <c r="G167" i="3" s="1"/>
  <c r="F168" i="3"/>
  <c r="G168" i="3" s="1"/>
  <c r="F169" i="3"/>
  <c r="G169" i="3" s="1"/>
  <c r="F170" i="3"/>
  <c r="F171" i="3"/>
  <c r="F172" i="3"/>
  <c r="F174" i="3"/>
  <c r="G174" i="3" s="1"/>
  <c r="F175" i="3"/>
  <c r="G175" i="3" s="1"/>
  <c r="F176" i="3"/>
  <c r="G176" i="3" s="1"/>
  <c r="F177" i="3"/>
  <c r="G177" i="3" s="1"/>
  <c r="F178" i="3"/>
  <c r="G178" i="3" s="1"/>
  <c r="F179" i="3"/>
  <c r="G179" i="3" s="1"/>
  <c r="F181" i="3"/>
  <c r="G181" i="3" s="1"/>
  <c r="F183" i="3"/>
  <c r="G183" i="3" s="1"/>
  <c r="F184" i="3"/>
  <c r="G184" i="3" s="1"/>
  <c r="F185" i="3"/>
  <c r="G185" i="3" s="1"/>
  <c r="F186" i="3"/>
  <c r="G186" i="3" s="1"/>
  <c r="F188" i="3"/>
  <c r="F189" i="3"/>
  <c r="G189" i="3" s="1"/>
  <c r="F190" i="3"/>
  <c r="G190" i="3" s="1"/>
  <c r="F191" i="3"/>
  <c r="G191" i="3" s="1"/>
  <c r="F192" i="3"/>
  <c r="G192" i="3" s="1"/>
  <c r="F193" i="3"/>
  <c r="G193" i="3" s="1"/>
  <c r="F195" i="3"/>
  <c r="G195" i="3" s="1"/>
  <c r="F196" i="3"/>
  <c r="G196" i="3" s="1"/>
  <c r="F197" i="3"/>
  <c r="G197" i="3" s="1"/>
  <c r="F198" i="3"/>
  <c r="G198" i="3" s="1"/>
  <c r="F199" i="3"/>
  <c r="G199" i="3" s="1"/>
  <c r="F200" i="3"/>
  <c r="G200" i="3" s="1"/>
  <c r="F201" i="3"/>
  <c r="G201" i="3" s="1"/>
  <c r="F217" i="3"/>
  <c r="G217" i="3" s="1"/>
  <c r="F218" i="3"/>
  <c r="G218" i="3" s="1"/>
  <c r="F219" i="3"/>
  <c r="G219" i="3" s="1"/>
  <c r="F220" i="3"/>
  <c r="G220" i="3" s="1"/>
  <c r="F222" i="3"/>
  <c r="G222" i="3" s="1"/>
  <c r="F223" i="3"/>
  <c r="G223" i="3" s="1"/>
  <c r="F224" i="3"/>
  <c r="G224" i="3" s="1"/>
  <c r="F225" i="3"/>
  <c r="G225" i="3" s="1"/>
  <c r="F226" i="3"/>
  <c r="G226" i="3" s="1"/>
  <c r="F227" i="3"/>
  <c r="G227" i="3" s="1"/>
  <c r="F228" i="3"/>
  <c r="G228" i="3" s="1"/>
  <c r="F229" i="3"/>
  <c r="G229" i="3" s="1"/>
  <c r="F230" i="3"/>
  <c r="G230" i="3" s="1"/>
  <c r="F231" i="3"/>
  <c r="G231" i="3" s="1"/>
  <c r="F232" i="3"/>
  <c r="G232" i="3" s="1"/>
  <c r="F233" i="3"/>
  <c r="G233" i="3" s="1"/>
  <c r="F234" i="3"/>
  <c r="G234" i="3" s="1"/>
  <c r="F235" i="3"/>
  <c r="G235" i="3" s="1"/>
  <c r="F237" i="3"/>
  <c r="G237" i="3" s="1"/>
  <c r="F238" i="3"/>
  <c r="G238" i="3" s="1"/>
  <c r="F287" i="3"/>
  <c r="F288" i="3"/>
  <c r="F289" i="3"/>
  <c r="F290" i="3"/>
  <c r="F291" i="3"/>
  <c r="F292" i="3"/>
  <c r="F293" i="3"/>
  <c r="F294" i="3"/>
  <c r="G294" i="3" s="1"/>
  <c r="F295" i="3"/>
  <c r="G295" i="3" s="1"/>
  <c r="F303" i="3"/>
  <c r="G303" i="3" s="1"/>
  <c r="F304" i="3"/>
  <c r="G304" i="3" s="1"/>
  <c r="F305" i="3"/>
  <c r="G305" i="3" s="1"/>
  <c r="F306" i="3"/>
  <c r="G306" i="3" s="1"/>
  <c r="F307" i="3"/>
  <c r="G307" i="3" s="1"/>
  <c r="F308" i="3"/>
  <c r="G308" i="3" s="1"/>
  <c r="F309" i="3"/>
  <c r="G309" i="3" s="1"/>
  <c r="F310" i="3"/>
  <c r="G310" i="3" s="1"/>
  <c r="F311" i="3"/>
  <c r="G311" i="3" s="1"/>
  <c r="F312" i="3"/>
  <c r="G312" i="3" s="1"/>
  <c r="F316" i="3"/>
  <c r="G316" i="3" s="1"/>
  <c r="F317" i="3"/>
  <c r="G317" i="3" s="1"/>
  <c r="F318" i="3"/>
  <c r="G318" i="3" s="1"/>
  <c r="F319" i="3"/>
  <c r="G319" i="3" s="1"/>
  <c r="F321" i="3"/>
  <c r="G321" i="3" s="1"/>
  <c r="F322" i="3"/>
  <c r="G322" i="3" s="1"/>
  <c r="F323" i="3"/>
  <c r="G323" i="3" s="1"/>
  <c r="F324" i="3"/>
  <c r="G324" i="3" s="1"/>
  <c r="F325" i="3"/>
  <c r="G325" i="3" s="1"/>
  <c r="F326" i="3"/>
  <c r="G326" i="3" s="1"/>
  <c r="F327" i="3"/>
  <c r="G327" i="3" s="1"/>
  <c r="F329" i="3"/>
  <c r="F330" i="3"/>
  <c r="G330" i="3" s="1"/>
  <c r="F331" i="3"/>
  <c r="G331" i="3" s="1"/>
  <c r="F332" i="3"/>
  <c r="G332" i="3" s="1"/>
  <c r="F333" i="3"/>
  <c r="G333" i="3" s="1"/>
  <c r="F334" i="3"/>
  <c r="G334" i="3" s="1"/>
  <c r="F335" i="3"/>
  <c r="G335" i="3" s="1"/>
  <c r="F336" i="3"/>
  <c r="G336" i="3" s="1"/>
  <c r="F338" i="3"/>
  <c r="G338" i="3" s="1"/>
  <c r="F339" i="3"/>
  <c r="G339" i="3" s="1"/>
  <c r="F340" i="3"/>
  <c r="G340" i="3" s="1"/>
  <c r="F341" i="3"/>
  <c r="G341" i="3" s="1"/>
  <c r="F342" i="3"/>
  <c r="G342" i="3" s="1"/>
  <c r="F343" i="3"/>
  <c r="G343" i="3" s="1"/>
  <c r="F344" i="3"/>
  <c r="F345" i="3"/>
  <c r="G345" i="3" s="1"/>
  <c r="F346" i="3"/>
  <c r="G346" i="3" s="1"/>
  <c r="F347" i="3"/>
  <c r="G347" i="3" s="1"/>
  <c r="F348" i="3"/>
  <c r="G348" i="3" s="1"/>
  <c r="F349" i="3"/>
  <c r="G349" i="3" s="1"/>
  <c r="F350" i="3"/>
  <c r="G350" i="3" s="1"/>
  <c r="F387" i="3"/>
  <c r="G387" i="3" s="1"/>
  <c r="F390" i="3"/>
  <c r="G390" i="3" s="1"/>
  <c r="F391" i="3"/>
  <c r="G391" i="3" s="1"/>
  <c r="F392" i="3"/>
  <c r="G392" i="3" s="1"/>
  <c r="F393" i="3"/>
  <c r="G393" i="3" s="1"/>
  <c r="F395" i="3"/>
  <c r="G395" i="3" s="1"/>
  <c r="F396" i="3"/>
  <c r="G396" i="3" s="1"/>
  <c r="F397" i="3"/>
  <c r="G397" i="3" s="1"/>
  <c r="F398" i="3"/>
  <c r="G398" i="3" s="1"/>
  <c r="F399" i="3"/>
  <c r="G399" i="3" s="1"/>
  <c r="F400" i="3"/>
  <c r="G400" i="3" s="1"/>
  <c r="F402" i="3"/>
  <c r="G402" i="3" s="1"/>
  <c r="F403" i="3"/>
  <c r="G403" i="3" s="1"/>
  <c r="F404" i="3"/>
  <c r="G404" i="3" s="1"/>
  <c r="F405" i="3"/>
  <c r="G405" i="3" s="1"/>
  <c r="F406" i="3"/>
  <c r="G406" i="3" s="1"/>
  <c r="F420" i="3"/>
  <c r="G420" i="3" s="1"/>
  <c r="F422" i="3"/>
  <c r="G422" i="3" s="1"/>
  <c r="F423" i="3"/>
  <c r="G423" i="3" s="1"/>
  <c r="F424" i="3"/>
  <c r="G424" i="3" s="1"/>
  <c r="F426" i="3"/>
  <c r="G426" i="3" s="1"/>
  <c r="F427" i="3"/>
  <c r="G427" i="3" s="1"/>
  <c r="F428" i="3"/>
  <c r="G428" i="3" s="1"/>
  <c r="F429" i="3"/>
  <c r="G429" i="3" s="1"/>
  <c r="F430" i="3"/>
  <c r="G430" i="3" s="1"/>
  <c r="F432" i="3"/>
  <c r="G432" i="3" s="1"/>
  <c r="F433" i="3"/>
  <c r="G433" i="3" s="1"/>
  <c r="F434" i="3"/>
  <c r="G434" i="3" s="1"/>
  <c r="F435" i="3"/>
  <c r="G435" i="3" s="1"/>
  <c r="F436" i="3"/>
  <c r="F437" i="3"/>
  <c r="G437" i="3" s="1"/>
  <c r="F439" i="3"/>
  <c r="G439" i="3" s="1"/>
  <c r="F442" i="3"/>
  <c r="F443" i="3"/>
  <c r="G443" i="3" s="1"/>
  <c r="F444" i="3"/>
  <c r="G444" i="3" s="1"/>
  <c r="F445" i="3"/>
  <c r="G445" i="3" s="1"/>
  <c r="F458" i="3"/>
  <c r="G458" i="3" s="1"/>
  <c r="F459" i="3"/>
  <c r="G459" i="3" s="1"/>
  <c r="F460" i="3"/>
  <c r="G460" i="3" s="1"/>
  <c r="F462" i="3"/>
  <c r="G462" i="3" s="1"/>
  <c r="F463" i="3"/>
  <c r="G463" i="3" s="1"/>
  <c r="F464" i="3"/>
  <c r="G464" i="3" s="1"/>
  <c r="F465" i="3"/>
  <c r="G465" i="3" s="1"/>
  <c r="F474" i="3"/>
  <c r="G474" i="3" s="1"/>
  <c r="F475" i="3"/>
  <c r="G475" i="3" s="1"/>
  <c r="F477" i="3"/>
  <c r="G477" i="3" s="1"/>
  <c r="F478" i="3"/>
  <c r="G478" i="3" s="1"/>
  <c r="F479" i="3"/>
  <c r="G479" i="3" s="1"/>
  <c r="F480" i="3"/>
  <c r="G480" i="3" s="1"/>
  <c r="F481" i="3"/>
  <c r="G481" i="3" s="1"/>
  <c r="F490" i="3"/>
  <c r="G490" i="3" s="1"/>
  <c r="F492" i="3"/>
  <c r="F493" i="3"/>
  <c r="G493" i="3" s="1"/>
  <c r="F494" i="3"/>
  <c r="G494" i="3" s="1"/>
  <c r="F495" i="3"/>
  <c r="G495" i="3" s="1"/>
  <c r="F498" i="3"/>
  <c r="G498" i="3" s="1"/>
  <c r="F499" i="3"/>
  <c r="G499" i="3" s="1"/>
  <c r="F500" i="3"/>
  <c r="G500" i="3" s="1"/>
  <c r="F501" i="3"/>
  <c r="G501" i="3" s="1"/>
  <c r="F502" i="3"/>
  <c r="G502" i="3" s="1"/>
  <c r="F503" i="3"/>
  <c r="G503" i="3" s="1"/>
  <c r="F504" i="3"/>
  <c r="G504" i="3" s="1"/>
  <c r="F505" i="3"/>
  <c r="G505" i="3" s="1"/>
  <c r="F506" i="3"/>
  <c r="G506" i="3" s="1"/>
  <c r="F507" i="3"/>
  <c r="G507" i="3" s="1"/>
  <c r="F508" i="3"/>
  <c r="G508" i="3" s="1"/>
  <c r="F509" i="3"/>
  <c r="G509" i="3" s="1"/>
  <c r="F510" i="3"/>
  <c r="G510" i="3" s="1"/>
  <c r="F511" i="3"/>
  <c r="G511" i="3" s="1"/>
  <c r="F512" i="3"/>
  <c r="G512" i="3" s="1"/>
  <c r="F514" i="3"/>
  <c r="G514" i="3" s="1"/>
  <c r="F515" i="3"/>
  <c r="G515" i="3" s="1"/>
  <c r="F516" i="3"/>
  <c r="G516" i="3" s="1"/>
  <c r="F517" i="3"/>
  <c r="G517" i="3" s="1"/>
  <c r="F518" i="3"/>
  <c r="G518" i="3" s="1"/>
  <c r="F519" i="3"/>
  <c r="G519" i="3" s="1"/>
  <c r="F520" i="3"/>
  <c r="G520" i="3" s="1"/>
  <c r="F522" i="3"/>
  <c r="G522" i="3" s="1"/>
  <c r="F523" i="3"/>
  <c r="G523" i="3" s="1"/>
  <c r="F524" i="3"/>
  <c r="G524" i="3" s="1"/>
  <c r="F525" i="3"/>
  <c r="G525" i="3" s="1"/>
  <c r="F526" i="3"/>
  <c r="G526" i="3" s="1"/>
  <c r="F527" i="3"/>
  <c r="G527" i="3" s="1"/>
  <c r="F528" i="3"/>
  <c r="G528" i="3" s="1"/>
  <c r="F529" i="3"/>
  <c r="G529" i="3" s="1"/>
  <c r="F530" i="3"/>
  <c r="G530" i="3" s="1"/>
  <c r="F531" i="3"/>
  <c r="G531" i="3" s="1"/>
  <c r="F533" i="3"/>
  <c r="G533" i="3" s="1"/>
  <c r="F534" i="3"/>
  <c r="G534" i="3" s="1"/>
  <c r="F535" i="3"/>
  <c r="G535" i="3" s="1"/>
  <c r="F536" i="3"/>
  <c r="G536" i="3" s="1"/>
  <c r="F537" i="3"/>
  <c r="G537" i="3" s="1"/>
  <c r="F538" i="3"/>
  <c r="G538" i="3" s="1"/>
  <c r="F539" i="3"/>
  <c r="G539" i="3" s="1"/>
  <c r="F540" i="3"/>
  <c r="G540" i="3" s="1"/>
  <c r="F542" i="3"/>
  <c r="F543" i="3"/>
  <c r="G543" i="3" s="1"/>
  <c r="F544" i="3"/>
  <c r="G544" i="3" s="1"/>
  <c r="F545" i="3"/>
  <c r="G545" i="3" s="1"/>
  <c r="F546" i="3"/>
  <c r="F547" i="3"/>
  <c r="G547" i="3" s="1"/>
  <c r="F548" i="3"/>
  <c r="G548" i="3" s="1"/>
  <c r="F550" i="3"/>
  <c r="G550" i="3" s="1"/>
  <c r="F551" i="3"/>
  <c r="G551" i="3" s="1"/>
  <c r="F552" i="3"/>
  <c r="G552" i="3" s="1"/>
  <c r="F555" i="3"/>
  <c r="G555" i="3" s="1"/>
  <c r="F556" i="3"/>
  <c r="G556" i="3" s="1"/>
  <c r="F557" i="3"/>
  <c r="G557" i="3" s="1"/>
  <c r="F558" i="3"/>
  <c r="G558" i="3" s="1"/>
  <c r="F559" i="3"/>
  <c r="G559" i="3" s="1"/>
  <c r="F560" i="3"/>
  <c r="G560" i="3" s="1"/>
  <c r="F561" i="3"/>
  <c r="G561" i="3" s="1"/>
  <c r="F562" i="3"/>
  <c r="G562" i="3" s="1"/>
  <c r="F563" i="3"/>
  <c r="G563" i="3" s="1"/>
  <c r="F564" i="3"/>
  <c r="G564" i="3" s="1"/>
  <c r="F565" i="3"/>
  <c r="G565" i="3" s="1"/>
  <c r="F566" i="3"/>
  <c r="G566" i="3" s="1"/>
  <c r="F567" i="3"/>
  <c r="G567" i="3" s="1"/>
  <c r="F568" i="3"/>
  <c r="G568" i="3" s="1"/>
  <c r="F569" i="3"/>
  <c r="G569" i="3" s="1"/>
  <c r="F570" i="3"/>
  <c r="G570" i="3" s="1"/>
  <c r="F571" i="3"/>
  <c r="F572" i="3"/>
  <c r="G572" i="3" s="1"/>
  <c r="F574" i="3"/>
  <c r="G574" i="3" s="1"/>
  <c r="F575" i="3"/>
  <c r="G575" i="3" s="1"/>
  <c r="F576" i="3"/>
  <c r="G576" i="3" s="1"/>
  <c r="F577" i="3"/>
  <c r="G577" i="3" s="1"/>
  <c r="F578" i="3"/>
  <c r="G578" i="3" s="1"/>
  <c r="F579" i="3"/>
  <c r="G579" i="3" s="1"/>
  <c r="F580" i="3"/>
  <c r="G580" i="3" s="1"/>
  <c r="F584" i="3"/>
  <c r="G584" i="3" s="1"/>
  <c r="F585" i="3"/>
  <c r="G585" i="3" s="1"/>
  <c r="F586" i="3"/>
  <c r="G586" i="3" s="1"/>
  <c r="F587" i="3"/>
  <c r="G587" i="3" s="1"/>
  <c r="F588" i="3"/>
  <c r="G588" i="3" s="1"/>
  <c r="F589" i="3"/>
  <c r="G589" i="3" s="1"/>
  <c r="F590" i="3"/>
  <c r="G590" i="3" s="1"/>
  <c r="F591" i="3"/>
  <c r="F593" i="3"/>
  <c r="F594" i="3"/>
  <c r="F595" i="3"/>
  <c r="F597" i="3"/>
  <c r="G597" i="3" s="1"/>
  <c r="F598" i="3"/>
  <c r="G598" i="3" s="1"/>
  <c r="F599" i="3"/>
  <c r="G599" i="3" s="1"/>
  <c r="F600" i="3"/>
  <c r="F601" i="3"/>
  <c r="G601" i="3" s="1"/>
  <c r="F602" i="3"/>
  <c r="G602" i="3" s="1"/>
  <c r="F603" i="3"/>
  <c r="G603" i="3" s="1"/>
  <c r="F604" i="3"/>
  <c r="G604" i="3" s="1"/>
  <c r="F605" i="3"/>
  <c r="G605" i="3" s="1"/>
  <c r="F607" i="3"/>
  <c r="G607" i="3" s="1"/>
  <c r="F608" i="3"/>
  <c r="G608" i="3" s="1"/>
  <c r="F609" i="3"/>
  <c r="G609" i="3" s="1"/>
  <c r="F610" i="3"/>
  <c r="G610" i="3" s="1"/>
  <c r="F611" i="3"/>
  <c r="F612" i="3"/>
  <c r="G612" i="3" s="1"/>
  <c r="F613" i="3"/>
  <c r="F614" i="3"/>
  <c r="G614" i="3" s="1"/>
  <c r="F616" i="3"/>
  <c r="G616" i="3" s="1"/>
  <c r="F617" i="3"/>
  <c r="G617" i="3" s="1"/>
  <c r="F618" i="3"/>
  <c r="G618" i="3" s="1"/>
  <c r="F619" i="3"/>
  <c r="G619" i="3" s="1"/>
  <c r="F620" i="3"/>
  <c r="G620" i="3" s="1"/>
  <c r="F621" i="3"/>
  <c r="G621" i="3" s="1"/>
  <c r="F623" i="3"/>
  <c r="G623" i="3" s="1"/>
  <c r="F624" i="3"/>
  <c r="G624" i="3" s="1"/>
  <c r="F625" i="3"/>
  <c r="G625" i="3" s="1"/>
  <c r="F626" i="3"/>
  <c r="G626" i="3" s="1"/>
  <c r="F627" i="3"/>
  <c r="F628" i="3"/>
  <c r="F629" i="3"/>
  <c r="G629" i="3" s="1"/>
  <c r="F631" i="3"/>
  <c r="G631" i="3" s="1"/>
  <c r="F632" i="3"/>
  <c r="G632" i="3" s="1"/>
  <c r="F633" i="3"/>
  <c r="G633" i="3" s="1"/>
  <c r="F634" i="3"/>
  <c r="G634" i="3" s="1"/>
  <c r="F635" i="3"/>
  <c r="G635" i="3" s="1"/>
  <c r="F636" i="3"/>
  <c r="F637" i="3"/>
  <c r="G637" i="3" s="1"/>
  <c r="F638" i="3"/>
  <c r="G638" i="3" s="1"/>
  <c r="F642" i="3"/>
  <c r="G642" i="3" s="1"/>
  <c r="F643" i="3"/>
  <c r="G643" i="3" s="1"/>
  <c r="F645" i="3"/>
  <c r="F646" i="3"/>
  <c r="G646" i="3" s="1"/>
  <c r="F648" i="3"/>
  <c r="G648" i="3" s="1"/>
  <c r="F649" i="3"/>
  <c r="G649" i="3" s="1"/>
  <c r="F657" i="3"/>
  <c r="G657" i="3" s="1"/>
  <c r="F658" i="3"/>
  <c r="F660" i="3"/>
  <c r="G660" i="3" s="1"/>
  <c r="F661" i="3"/>
  <c r="G661" i="3" s="1"/>
  <c r="F662" i="3"/>
  <c r="F664" i="3"/>
  <c r="G664" i="3" s="1"/>
  <c r="F665" i="3"/>
  <c r="G665" i="3" s="1"/>
  <c r="F666" i="3"/>
  <c r="G666" i="3" s="1"/>
  <c r="F668" i="3"/>
  <c r="G668" i="3" s="1"/>
  <c r="F669" i="3"/>
  <c r="G669" i="3" s="1"/>
  <c r="F670" i="3"/>
  <c r="G670" i="3" s="1"/>
  <c r="F671" i="3"/>
  <c r="G671" i="3" s="1"/>
  <c r="F672" i="3"/>
  <c r="G672" i="3" s="1"/>
  <c r="F673" i="3"/>
  <c r="G673" i="3" s="1"/>
  <c r="F674" i="3"/>
  <c r="G674" i="3" s="1"/>
  <c r="F679" i="3"/>
  <c r="G679" i="3" s="1"/>
  <c r="F682" i="3"/>
  <c r="G682" i="3" s="1"/>
  <c r="F683" i="3"/>
  <c r="G683" i="3" s="1"/>
  <c r="F684" i="3"/>
  <c r="G684" i="3" s="1"/>
  <c r="F685" i="3"/>
  <c r="G685" i="3" s="1"/>
  <c r="F688" i="3"/>
  <c r="G688" i="3" s="1"/>
  <c r="F689" i="3"/>
  <c r="G689" i="3" s="1"/>
  <c r="F690" i="3"/>
  <c r="G690" i="3" s="1"/>
  <c r="F691" i="3"/>
  <c r="G691" i="3" s="1"/>
  <c r="F692" i="3"/>
  <c r="G692" i="3" s="1"/>
  <c r="F693" i="3"/>
  <c r="G693" i="3" s="1"/>
  <c r="F694" i="3"/>
  <c r="G694" i="3" s="1"/>
  <c r="F695" i="3"/>
  <c r="G695" i="3" s="1"/>
  <c r="F696" i="3"/>
  <c r="G696" i="3" s="1"/>
  <c r="F697" i="3"/>
  <c r="G697" i="3" s="1"/>
  <c r="F698" i="3"/>
  <c r="G698" i="3" s="1"/>
  <c r="F699" i="3"/>
  <c r="G699" i="3" s="1"/>
  <c r="F701" i="3"/>
  <c r="G701" i="3" s="1"/>
  <c r="F702" i="3"/>
  <c r="G702" i="3" s="1"/>
  <c r="F703" i="3"/>
  <c r="G703" i="3" s="1"/>
  <c r="F705" i="3"/>
  <c r="G705" i="3" s="1"/>
  <c r="F706" i="3"/>
  <c r="G706" i="3" s="1"/>
  <c r="F707" i="3"/>
  <c r="G707" i="3" s="1"/>
  <c r="F708" i="3"/>
  <c r="G708" i="3" s="1"/>
  <c r="F709" i="3"/>
  <c r="G709" i="3" s="1"/>
  <c r="F710" i="3"/>
  <c r="G710" i="3" s="1"/>
  <c r="F711" i="3"/>
  <c r="G711" i="3" s="1"/>
  <c r="F712" i="3"/>
  <c r="G712" i="3" s="1"/>
  <c r="F713" i="3"/>
  <c r="G713" i="3" s="1"/>
  <c r="F714" i="3"/>
  <c r="G714" i="3" s="1"/>
  <c r="F715" i="3"/>
  <c r="G715" i="3" s="1"/>
  <c r="F720" i="3"/>
  <c r="G720" i="3" s="1"/>
  <c r="F721" i="3"/>
  <c r="G721" i="3" s="1"/>
  <c r="F722" i="3"/>
  <c r="G722" i="3" s="1"/>
  <c r="F724" i="3"/>
  <c r="G724" i="3" s="1"/>
  <c r="F725" i="3"/>
  <c r="G725" i="3" s="1"/>
  <c r="F726" i="3"/>
  <c r="G726" i="3" s="1"/>
  <c r="F727" i="3"/>
  <c r="G727" i="3" s="1"/>
  <c r="F730" i="3"/>
  <c r="G730" i="3" s="1"/>
  <c r="F733" i="3"/>
  <c r="G733" i="3" s="1"/>
  <c r="F734" i="3"/>
  <c r="G734" i="3" s="1"/>
  <c r="F735" i="3"/>
  <c r="G735" i="3" s="1"/>
  <c r="F737" i="3"/>
  <c r="G737" i="3" s="1"/>
  <c r="F738" i="3"/>
  <c r="G738" i="3" s="1"/>
  <c r="F740" i="3"/>
  <c r="G740" i="3" s="1"/>
  <c r="F741" i="3"/>
  <c r="G741" i="3" s="1"/>
  <c r="F742" i="3"/>
  <c r="G742" i="3" s="1"/>
  <c r="F743" i="3"/>
  <c r="G743" i="3" s="1"/>
  <c r="F744" i="3"/>
  <c r="G744" i="3" s="1"/>
  <c r="F745" i="3"/>
  <c r="G745" i="3" s="1"/>
  <c r="F746" i="3"/>
  <c r="F747" i="3"/>
  <c r="F751" i="3"/>
  <c r="G751" i="3" s="1"/>
  <c r="F754" i="3"/>
  <c r="G754" i="3" s="1"/>
  <c r="F755" i="3"/>
  <c r="G755" i="3" s="1"/>
  <c r="F756" i="3"/>
  <c r="G756" i="3" s="1"/>
  <c r="F757" i="3"/>
  <c r="G757" i="3" s="1"/>
  <c r="F758" i="3"/>
  <c r="G758" i="3" s="1"/>
  <c r="F759" i="3"/>
  <c r="G759" i="3" s="1"/>
  <c r="F760" i="3"/>
  <c r="G760" i="3" s="1"/>
  <c r="F761" i="3"/>
  <c r="G761" i="3" s="1"/>
  <c r="F762" i="3"/>
  <c r="G762" i="3" s="1"/>
  <c r="F766" i="3"/>
  <c r="G766" i="3" s="1"/>
  <c r="F768" i="3"/>
  <c r="G768" i="3" s="1"/>
  <c r="F769" i="3"/>
  <c r="G769" i="3" s="1"/>
  <c r="F770" i="3"/>
  <c r="G770" i="3" s="1"/>
  <c r="F771" i="3"/>
  <c r="F772" i="3"/>
  <c r="G772" i="3" s="1"/>
  <c r="F773" i="3"/>
  <c r="G773" i="3" s="1"/>
  <c r="F774" i="3"/>
  <c r="G774" i="3" s="1"/>
  <c r="F775" i="3"/>
  <c r="F777" i="3"/>
  <c r="G777" i="3" s="1"/>
  <c r="F778" i="3"/>
  <c r="G778" i="3" s="1"/>
  <c r="F779" i="3"/>
  <c r="G779" i="3" s="1"/>
  <c r="F780" i="3"/>
  <c r="F781" i="3"/>
  <c r="F782" i="3"/>
  <c r="G782" i="3" s="1"/>
  <c r="F784" i="3"/>
  <c r="G784" i="3" s="1"/>
  <c r="F785" i="3"/>
  <c r="G785" i="3" s="1"/>
  <c r="F786" i="3"/>
  <c r="G786" i="3" s="1"/>
  <c r="F787" i="3"/>
  <c r="G787" i="3" s="1"/>
  <c r="F788" i="3"/>
  <c r="G788" i="3" s="1"/>
  <c r="F789" i="3"/>
  <c r="G789" i="3" s="1"/>
  <c r="F791" i="3"/>
  <c r="G791" i="3" s="1"/>
  <c r="F792" i="3"/>
  <c r="G792" i="3" s="1"/>
  <c r="F793" i="3"/>
  <c r="G793" i="3" s="1"/>
  <c r="F794" i="3"/>
  <c r="G794" i="3" s="1"/>
  <c r="F795" i="3"/>
  <c r="G795" i="3" s="1"/>
  <c r="F800" i="3"/>
  <c r="G800" i="3" s="1"/>
  <c r="F801" i="3"/>
  <c r="G801" i="3" s="1"/>
  <c r="F807" i="3"/>
  <c r="G807" i="3" s="1"/>
  <c r="F808" i="3"/>
  <c r="G808" i="3" s="1"/>
  <c r="F809" i="3"/>
  <c r="G809" i="3" s="1"/>
  <c r="F810" i="3"/>
  <c r="G810" i="3" s="1"/>
  <c r="F811" i="3"/>
  <c r="G811" i="3" s="1"/>
  <c r="F819" i="3"/>
  <c r="G819" i="3" s="1"/>
  <c r="F820" i="3"/>
  <c r="G820" i="3" s="1"/>
  <c r="F821" i="3"/>
  <c r="G821" i="3" s="1"/>
  <c r="F822" i="3"/>
  <c r="G822" i="3" s="1"/>
  <c r="F823" i="3"/>
  <c r="G823" i="3" s="1"/>
  <c r="F824" i="3"/>
  <c r="G824" i="3" s="1"/>
  <c r="F825" i="3"/>
  <c r="G825" i="3" s="1"/>
  <c r="F826" i="3"/>
  <c r="G826" i="3" s="1"/>
  <c r="F827" i="3"/>
  <c r="G827" i="3" s="1"/>
  <c r="F828" i="3"/>
  <c r="G828" i="3" s="1"/>
  <c r="F829" i="3"/>
  <c r="G829" i="3" s="1"/>
  <c r="F830" i="3"/>
  <c r="G830" i="3" s="1"/>
  <c r="F832" i="3"/>
  <c r="G832" i="3" s="1"/>
  <c r="F835" i="3"/>
  <c r="G835" i="3" s="1"/>
  <c r="F836" i="3"/>
  <c r="G836" i="3" s="1"/>
  <c r="F837" i="3"/>
  <c r="G837" i="3" s="1"/>
  <c r="F838" i="3"/>
  <c r="G838" i="3" s="1"/>
  <c r="F839" i="3"/>
  <c r="G839" i="3" s="1"/>
  <c r="F840" i="3"/>
  <c r="G840" i="3" s="1"/>
  <c r="F841" i="3"/>
  <c r="G841" i="3" s="1"/>
  <c r="F842" i="3"/>
  <c r="G842" i="3" s="1"/>
  <c r="F843" i="3"/>
  <c r="G843" i="3" s="1"/>
  <c r="F844" i="3"/>
  <c r="G844" i="3" s="1"/>
  <c r="F846" i="3"/>
  <c r="G846" i="3" s="1"/>
  <c r="F848" i="3"/>
  <c r="G848" i="3" s="1"/>
  <c r="F849" i="3"/>
  <c r="G849" i="3" s="1"/>
  <c r="F851" i="3"/>
  <c r="G851" i="3" s="1"/>
  <c r="F853" i="3"/>
  <c r="G853" i="3" s="1"/>
  <c r="F855" i="3"/>
  <c r="G855" i="3" s="1"/>
  <c r="F858" i="3"/>
  <c r="G858" i="3" s="1"/>
  <c r="F859" i="3"/>
  <c r="G859" i="3" s="1"/>
  <c r="F860" i="3"/>
  <c r="G860" i="3" s="1"/>
  <c r="F861" i="3"/>
  <c r="G861" i="3" s="1"/>
  <c r="F862" i="3"/>
  <c r="G862" i="3" s="1"/>
  <c r="F863" i="3"/>
  <c r="G863" i="3" s="1"/>
  <c r="F864" i="3"/>
  <c r="G864" i="3" s="1"/>
  <c r="F865" i="3"/>
  <c r="G865" i="3" s="1"/>
  <c r="F866" i="3"/>
  <c r="G866" i="3" s="1"/>
  <c r="F867" i="3"/>
  <c r="G867" i="3" s="1"/>
  <c r="F868" i="3"/>
  <c r="G868" i="3" s="1"/>
  <c r="F869" i="3"/>
  <c r="G869" i="3" s="1"/>
  <c r="F870" i="3"/>
  <c r="G870" i="3" s="1"/>
  <c r="F871" i="3"/>
  <c r="G871" i="3" s="1"/>
  <c r="F872" i="3"/>
  <c r="G872" i="3" s="1"/>
  <c r="F873" i="3"/>
  <c r="G873" i="3" s="1"/>
  <c r="F874" i="3"/>
  <c r="G874" i="3" s="1"/>
  <c r="F875" i="3"/>
  <c r="G875" i="3" s="1"/>
  <c r="F876" i="3"/>
  <c r="G876" i="3" s="1"/>
  <c r="F877" i="3"/>
  <c r="G877" i="3" s="1"/>
  <c r="F878" i="3"/>
  <c r="G878" i="3" s="1"/>
  <c r="F879" i="3"/>
  <c r="G879" i="3" s="1"/>
  <c r="F880" i="3"/>
  <c r="G880" i="3" s="1"/>
  <c r="F881" i="3"/>
  <c r="G881" i="3" s="1"/>
  <c r="F882" i="3"/>
  <c r="G882" i="3" s="1"/>
  <c r="F884" i="3"/>
  <c r="G884" i="3" s="1"/>
  <c r="F885" i="3"/>
  <c r="F886" i="3"/>
  <c r="G886" i="3" s="1"/>
  <c r="F887" i="3"/>
  <c r="G887" i="3" s="1"/>
  <c r="F888" i="3"/>
  <c r="G888" i="3" s="1"/>
  <c r="F889" i="3"/>
  <c r="G889" i="3" s="1"/>
  <c r="F890" i="3"/>
  <c r="G890" i="3" s="1"/>
  <c r="F891" i="3"/>
  <c r="G891" i="3" s="1"/>
  <c r="F892" i="3"/>
  <c r="G892" i="3" s="1"/>
  <c r="F893" i="3"/>
  <c r="G893" i="3" s="1"/>
  <c r="F894" i="3"/>
  <c r="G894" i="3" s="1"/>
  <c r="F895" i="3"/>
  <c r="G895" i="3" s="1"/>
  <c r="F896" i="3"/>
  <c r="G896" i="3" s="1"/>
  <c r="F897" i="3"/>
  <c r="G897" i="3" s="1"/>
  <c r="F898" i="3"/>
  <c r="G898" i="3" s="1"/>
  <c r="F899" i="3"/>
  <c r="G899" i="3" s="1"/>
  <c r="F900" i="3"/>
  <c r="G900" i="3" s="1"/>
  <c r="F901" i="3"/>
  <c r="G901" i="3" s="1"/>
  <c r="F902" i="3"/>
  <c r="G902" i="3" s="1"/>
  <c r="F903" i="3"/>
  <c r="G903" i="3" s="1"/>
  <c r="F904" i="3"/>
  <c r="G904" i="3" s="1"/>
  <c r="F905" i="3"/>
  <c r="G905" i="3" s="1"/>
  <c r="F906" i="3"/>
  <c r="G906" i="3" s="1"/>
  <c r="F907" i="3"/>
  <c r="G907" i="3" s="1"/>
  <c r="F909" i="3"/>
  <c r="G909" i="3" s="1"/>
  <c r="F910" i="3"/>
  <c r="G910" i="3" s="1"/>
  <c r="F911" i="3"/>
  <c r="G911" i="3" s="1"/>
  <c r="F912" i="3"/>
  <c r="G912" i="3" s="1"/>
  <c r="F913" i="3"/>
  <c r="G913" i="3" s="1"/>
  <c r="F914" i="3"/>
  <c r="G914" i="3" s="1"/>
  <c r="F915" i="3"/>
  <c r="G915" i="3" s="1"/>
  <c r="F916" i="3"/>
  <c r="G916" i="3" s="1"/>
  <c r="F917" i="3"/>
  <c r="G917" i="3" s="1"/>
  <c r="F918" i="3"/>
  <c r="G918" i="3" s="1"/>
  <c r="F919" i="3"/>
  <c r="F920" i="3"/>
  <c r="G920" i="3" s="1"/>
  <c r="F921" i="3"/>
  <c r="G921" i="3" s="1"/>
  <c r="F922" i="3"/>
  <c r="G922" i="3" s="1"/>
  <c r="F923" i="3"/>
  <c r="G923" i="3" s="1"/>
  <c r="F924" i="3"/>
  <c r="G924" i="3" s="1"/>
  <c r="F925" i="3"/>
  <c r="G925" i="3" s="1"/>
  <c r="F926" i="3"/>
  <c r="G926" i="3" s="1"/>
  <c r="F927" i="3"/>
  <c r="G927" i="3" s="1"/>
  <c r="F928" i="3"/>
  <c r="G928" i="3" s="1"/>
  <c r="F929" i="3"/>
  <c r="G929" i="3" s="1"/>
  <c r="F930" i="3"/>
  <c r="G930" i="3" s="1"/>
  <c r="F931" i="3"/>
  <c r="G931" i="3" s="1"/>
  <c r="F932" i="3"/>
  <c r="G932" i="3" s="1"/>
  <c r="F933" i="3"/>
  <c r="G933" i="3" s="1"/>
  <c r="F934" i="3"/>
  <c r="G934" i="3" s="1"/>
  <c r="F935" i="3"/>
  <c r="G935" i="3" s="1"/>
  <c r="F937" i="3"/>
  <c r="G937" i="3" s="1"/>
  <c r="F938" i="3"/>
  <c r="G938" i="3" s="1"/>
  <c r="F939" i="3"/>
  <c r="G939" i="3" s="1"/>
  <c r="F940" i="3"/>
  <c r="G940" i="3" s="1"/>
  <c r="F941" i="3"/>
  <c r="F942" i="3"/>
  <c r="G942" i="3" s="1"/>
  <c r="F943" i="3"/>
  <c r="G943" i="3" s="1"/>
  <c r="F944" i="3"/>
  <c r="G944" i="3" s="1"/>
  <c r="F945" i="3"/>
  <c r="G945" i="3" s="1"/>
  <c r="F946" i="3"/>
  <c r="G946" i="3" s="1"/>
  <c r="F948" i="3"/>
  <c r="G948" i="3" s="1"/>
  <c r="F949" i="3"/>
  <c r="G949" i="3" s="1"/>
  <c r="F950" i="3"/>
  <c r="G950" i="3" s="1"/>
  <c r="F951" i="3"/>
  <c r="G951" i="3" s="1"/>
  <c r="F952" i="3"/>
  <c r="G952" i="3" s="1"/>
  <c r="F953" i="3"/>
  <c r="G953" i="3" s="1"/>
  <c r="F955" i="3"/>
  <c r="G955" i="3" s="1"/>
  <c r="F956" i="3"/>
  <c r="G956" i="3" s="1"/>
  <c r="F957" i="3"/>
  <c r="G957" i="3" s="1"/>
  <c r="F958" i="3"/>
  <c r="G958" i="3" s="1"/>
  <c r="F959" i="3"/>
  <c r="G959" i="3" s="1"/>
  <c r="F960" i="3"/>
  <c r="G960" i="3" s="1"/>
  <c r="F962" i="3"/>
  <c r="G962" i="3" s="1"/>
  <c r="F963" i="3"/>
  <c r="G963" i="3" s="1"/>
  <c r="F965" i="3"/>
  <c r="G965" i="3" s="1"/>
  <c r="F966" i="3"/>
  <c r="G966" i="3" s="1"/>
  <c r="F969" i="3"/>
  <c r="G969" i="3" s="1"/>
  <c r="F970" i="3"/>
  <c r="G970" i="3" s="1"/>
  <c r="F971" i="3"/>
  <c r="G971" i="3" s="1"/>
  <c r="F972" i="3"/>
  <c r="G972" i="3" s="1"/>
  <c r="F974" i="3"/>
  <c r="G974" i="3" s="1"/>
  <c r="F975" i="3"/>
  <c r="G975" i="3" s="1"/>
  <c r="F976" i="3"/>
  <c r="G976" i="3" s="1"/>
  <c r="F977" i="3"/>
  <c r="G977" i="3" s="1"/>
  <c r="F978" i="3"/>
  <c r="G978" i="3" s="1"/>
  <c r="F979" i="3"/>
  <c r="G979" i="3" s="1"/>
  <c r="F980" i="3"/>
  <c r="G980" i="3" s="1"/>
  <c r="F981" i="3"/>
  <c r="G981" i="3" s="1"/>
  <c r="F982" i="3"/>
  <c r="G982" i="3" s="1"/>
  <c r="F983" i="3"/>
  <c r="G983" i="3" s="1"/>
  <c r="F984" i="3"/>
  <c r="G984" i="3" s="1"/>
  <c r="F985" i="3"/>
  <c r="G985" i="3" s="1"/>
  <c r="F986" i="3"/>
  <c r="G986" i="3" s="1"/>
  <c r="F987" i="3"/>
  <c r="G987" i="3" s="1"/>
  <c r="F988" i="3"/>
  <c r="G988" i="3" s="1"/>
  <c r="F989" i="3"/>
  <c r="G989" i="3" s="1"/>
  <c r="F990" i="3"/>
  <c r="F1004" i="3"/>
  <c r="G1004" i="3" s="1"/>
  <c r="F1005" i="3"/>
  <c r="G1005" i="3" s="1"/>
  <c r="F1006" i="3"/>
  <c r="G1006" i="3" s="1"/>
  <c r="F1007" i="3"/>
  <c r="G1007" i="3" s="1"/>
  <c r="F1008" i="3"/>
  <c r="G1008" i="3" s="1"/>
  <c r="F1009" i="3"/>
  <c r="G1009" i="3" s="1"/>
  <c r="F1010" i="3"/>
  <c r="G1010" i="3" s="1"/>
  <c r="F1012" i="3"/>
  <c r="G1012" i="3" s="1"/>
  <c r="F1013" i="3"/>
  <c r="G1013" i="3" s="1"/>
  <c r="F1014" i="3"/>
  <c r="G1014" i="3" s="1"/>
  <c r="F1015" i="3"/>
  <c r="G1015" i="3" s="1"/>
  <c r="F1019" i="3"/>
  <c r="G1019" i="3" s="1"/>
  <c r="F1020" i="3"/>
  <c r="G1020" i="3" s="1"/>
  <c r="F1021" i="3"/>
  <c r="G1021" i="3" s="1"/>
  <c r="F1022" i="3"/>
  <c r="G1022" i="3" s="1"/>
  <c r="F1024" i="3"/>
  <c r="G1024" i="3" s="1"/>
  <c r="F1025" i="3"/>
  <c r="F1026" i="3"/>
  <c r="G1026" i="3" s="1"/>
  <c r="F1027" i="3"/>
  <c r="G1027" i="3" s="1"/>
  <c r="F1029" i="3"/>
  <c r="G1029" i="3" s="1"/>
  <c r="F1030" i="3"/>
  <c r="G1030" i="3" s="1"/>
  <c r="F1066" i="3"/>
  <c r="G1066" i="3" s="1"/>
  <c r="F1067" i="3"/>
  <c r="G1067" i="3" s="1"/>
  <c r="F1068" i="3"/>
  <c r="G1068" i="3" s="1"/>
  <c r="F1069" i="3"/>
  <c r="G1069" i="3" s="1"/>
  <c r="F1070" i="3"/>
  <c r="G1070" i="3" s="1"/>
  <c r="F1071" i="3"/>
  <c r="G1071" i="3" s="1"/>
  <c r="F1072" i="3"/>
  <c r="G1072" i="3" s="1"/>
  <c r="F1073" i="3"/>
  <c r="G1073" i="3" s="1"/>
  <c r="F1077" i="3"/>
  <c r="G1077" i="3" s="1"/>
  <c r="F1078" i="3"/>
  <c r="G1078" i="3" s="1"/>
  <c r="F1079" i="3"/>
  <c r="G1079" i="3" s="1"/>
  <c r="F1080" i="3"/>
  <c r="G1080" i="3" s="1"/>
  <c r="F1082" i="3"/>
  <c r="G1082" i="3" s="1"/>
  <c r="F1083" i="3"/>
  <c r="G1083" i="3" s="1"/>
  <c r="F1084" i="3"/>
  <c r="G1084" i="3" s="1"/>
  <c r="F1085" i="3"/>
  <c r="G1085" i="3" s="1"/>
  <c r="F1086" i="3"/>
  <c r="G1086" i="3" s="1"/>
  <c r="F1087" i="3"/>
  <c r="G1087" i="3" s="1"/>
  <c r="F1088" i="3"/>
  <c r="G1088" i="3" s="1"/>
  <c r="F1090" i="3"/>
  <c r="G1090" i="3" s="1"/>
  <c r="F1091" i="3"/>
  <c r="G1091" i="3" s="1"/>
  <c r="F1092" i="3"/>
  <c r="G1092" i="3" s="1"/>
  <c r="F1093" i="3"/>
  <c r="G1093" i="3" s="1"/>
  <c r="F1094" i="3"/>
  <c r="G1094" i="3" s="1"/>
  <c r="F1097" i="3"/>
  <c r="G1097" i="3" s="1"/>
  <c r="F1098" i="3"/>
  <c r="G1098" i="3" s="1"/>
  <c r="F1099" i="3"/>
  <c r="G1099" i="3" s="1"/>
  <c r="F1100" i="3"/>
  <c r="G1100" i="3" s="1"/>
  <c r="F1101" i="3"/>
  <c r="G1101" i="3" s="1"/>
  <c r="F1102" i="3"/>
  <c r="G1102" i="3" s="1"/>
  <c r="F1103" i="3"/>
  <c r="G1103" i="3" s="1"/>
  <c r="F1104" i="3"/>
  <c r="G1104" i="3" s="1"/>
  <c r="F1105" i="3"/>
  <c r="G1105" i="3" s="1"/>
  <c r="F1107" i="3"/>
  <c r="G1107" i="3" s="1"/>
  <c r="F1108" i="3"/>
  <c r="G1108" i="3" s="1"/>
  <c r="F1109" i="3"/>
  <c r="G1109" i="3" s="1"/>
  <c r="F1110" i="3"/>
  <c r="G1110" i="3" s="1"/>
  <c r="F1111" i="3"/>
  <c r="G1111" i="3" s="1"/>
  <c r="F1113" i="3"/>
  <c r="G1113" i="3" s="1"/>
  <c r="F1114" i="3"/>
  <c r="F1126" i="3"/>
  <c r="G1126" i="3" s="1"/>
  <c r="F1127" i="3"/>
  <c r="G1127" i="3" s="1"/>
  <c r="F1128" i="3"/>
  <c r="G1128" i="3" s="1"/>
  <c r="F1129" i="3"/>
  <c r="G1129" i="3" s="1"/>
  <c r="F1130" i="3"/>
  <c r="G1130" i="3" s="1"/>
  <c r="F1131" i="3"/>
  <c r="G1131" i="3" s="1"/>
  <c r="F1132" i="3"/>
  <c r="G1132" i="3" s="1"/>
  <c r="F1134" i="3"/>
  <c r="F1135" i="3"/>
  <c r="F1136" i="3"/>
  <c r="F1137" i="3"/>
  <c r="F1138" i="3"/>
  <c r="F1157" i="3"/>
  <c r="G1157" i="3" s="1"/>
  <c r="F1158" i="3"/>
  <c r="G1158" i="3" s="1"/>
  <c r="F1159" i="3"/>
  <c r="G1159" i="3" s="1"/>
  <c r="F1160" i="3"/>
  <c r="G1160" i="3" s="1"/>
  <c r="F1161" i="3"/>
  <c r="G1161" i="3" s="1"/>
  <c r="F1162" i="3"/>
  <c r="G1162" i="3" s="1"/>
  <c r="F1163" i="3"/>
  <c r="G1163" i="3" s="1"/>
  <c r="F1164" i="3"/>
  <c r="G1164" i="3" s="1"/>
  <c r="F1165" i="3"/>
  <c r="G1165" i="3" s="1"/>
  <c r="F1166" i="3"/>
  <c r="G1166" i="3" s="1"/>
  <c r="F1167" i="3"/>
  <c r="G1167" i="3" s="1"/>
  <c r="F1168" i="3"/>
  <c r="G1168" i="3" s="1"/>
  <c r="F1169" i="3"/>
  <c r="G1169" i="3" s="1"/>
  <c r="F1170" i="3"/>
  <c r="G1170" i="3" s="1"/>
  <c r="F1171" i="3"/>
  <c r="G1171" i="3" s="1"/>
  <c r="F1172" i="3"/>
  <c r="G1172" i="3" s="1"/>
  <c r="F1173" i="3"/>
  <c r="G1173" i="3" s="1"/>
  <c r="F1174" i="3"/>
  <c r="G1174" i="3" s="1"/>
  <c r="F1175" i="3"/>
  <c r="G1175" i="3" s="1"/>
  <c r="F1176" i="3"/>
  <c r="G1176" i="3" s="1"/>
  <c r="F1177" i="3"/>
  <c r="G1177" i="3" s="1"/>
  <c r="F1178" i="3"/>
  <c r="G1178" i="3" s="1"/>
  <c r="F1179" i="3"/>
  <c r="G1179" i="3" s="1"/>
  <c r="F1180" i="3"/>
  <c r="G1180" i="3" s="1"/>
  <c r="F1181" i="3"/>
  <c r="G1181" i="3" s="1"/>
  <c r="F1182" i="3"/>
  <c r="G1182" i="3" s="1"/>
  <c r="F1184" i="3"/>
  <c r="G1184" i="3" s="1"/>
  <c r="F1185" i="3"/>
  <c r="G1185" i="3" s="1"/>
  <c r="F1186" i="3"/>
  <c r="G1186" i="3" s="1"/>
  <c r="F1187" i="3"/>
  <c r="G1187" i="3" s="1"/>
  <c r="F1188" i="3"/>
  <c r="G1188" i="3" s="1"/>
  <c r="F1189" i="3"/>
  <c r="G1189" i="3" s="1"/>
  <c r="F1190" i="3"/>
  <c r="G1190" i="3" s="1"/>
  <c r="F1191" i="3"/>
  <c r="F1192" i="3"/>
  <c r="F1193" i="3"/>
  <c r="F1194" i="3"/>
  <c r="F1195" i="3"/>
  <c r="F1196" i="3"/>
  <c r="F1197" i="3"/>
  <c r="F1202" i="3"/>
  <c r="G1202" i="3" s="1"/>
  <c r="F1203" i="3"/>
  <c r="F1204" i="3"/>
  <c r="G1204" i="3" s="1"/>
  <c r="F1205" i="3"/>
  <c r="G1205" i="3" s="1"/>
  <c r="F1206" i="3"/>
  <c r="G1206" i="3" s="1"/>
  <c r="F1207" i="3"/>
  <c r="G1207" i="3" s="1"/>
  <c r="F1208" i="3"/>
  <c r="G1208" i="3" s="1"/>
  <c r="F1209" i="3"/>
  <c r="G1209" i="3" s="1"/>
  <c r="F1210" i="3"/>
  <c r="G1210" i="3" s="1"/>
  <c r="F1211" i="3"/>
  <c r="G1211" i="3" s="1"/>
  <c r="F1213" i="3"/>
  <c r="G1213" i="3" s="1"/>
  <c r="F1214" i="3"/>
  <c r="G1214" i="3" s="1"/>
  <c r="F1215" i="3"/>
  <c r="G1215" i="3" s="1"/>
  <c r="F1219" i="3"/>
  <c r="G1219" i="3" s="1"/>
  <c r="F1222" i="3"/>
  <c r="G1222" i="3" s="1"/>
  <c r="F1223" i="3"/>
  <c r="F1224" i="3"/>
  <c r="G1224" i="3" s="1"/>
  <c r="F1225" i="3"/>
  <c r="G1225" i="3" s="1"/>
  <c r="F1226" i="3"/>
  <c r="G1226" i="3" s="1"/>
  <c r="F1227" i="3"/>
  <c r="G1227" i="3" s="1"/>
  <c r="F1228" i="3"/>
  <c r="G1228" i="3" s="1"/>
  <c r="F1229" i="3"/>
  <c r="G1229" i="3" s="1"/>
  <c r="F1230" i="3"/>
  <c r="G1230" i="3" s="1"/>
  <c r="F1231" i="3"/>
  <c r="G1231" i="3" s="1"/>
  <c r="F1232" i="3"/>
  <c r="G1232" i="3" s="1"/>
  <c r="F1233" i="3"/>
  <c r="G1233" i="3" s="1"/>
  <c r="F1234" i="3"/>
  <c r="G1234" i="3" s="1"/>
  <c r="F1235" i="3"/>
  <c r="G1235" i="3" s="1"/>
  <c r="F1236" i="3"/>
  <c r="G1236" i="3" s="1"/>
  <c r="F1237" i="3"/>
  <c r="G1237" i="3" s="1"/>
  <c r="F1238" i="3"/>
  <c r="G1238" i="3" s="1"/>
  <c r="F1254" i="3"/>
  <c r="G1254" i="3" s="1"/>
  <c r="F1255" i="3"/>
  <c r="G1255" i="3" s="1"/>
  <c r="F1256" i="3"/>
  <c r="G1256" i="3" s="1"/>
  <c r="F1257" i="3"/>
  <c r="G1257" i="3" s="1"/>
  <c r="F1258" i="3"/>
  <c r="G1258" i="3" s="1"/>
  <c r="F1259" i="3"/>
  <c r="G1259" i="3" s="1"/>
  <c r="F1260" i="3"/>
  <c r="G1260" i="3" s="1"/>
  <c r="F1261" i="3"/>
  <c r="G1261" i="3" s="1"/>
  <c r="F1262" i="3"/>
  <c r="G1262" i="3" s="1"/>
  <c r="F1263" i="3"/>
  <c r="G1263" i="3" s="1"/>
  <c r="F1266" i="3"/>
  <c r="G1266" i="3" s="1"/>
  <c r="F1267" i="3"/>
  <c r="G1267" i="3" s="1"/>
  <c r="F1268" i="3"/>
  <c r="G1268" i="3" s="1"/>
  <c r="F1269" i="3"/>
  <c r="F1270" i="3"/>
  <c r="G1270" i="3" s="1"/>
  <c r="F1271" i="3"/>
  <c r="G1271" i="3" s="1"/>
  <c r="F1272" i="3"/>
  <c r="F1274" i="3"/>
  <c r="G1274" i="3" s="1"/>
  <c r="F1275" i="3"/>
  <c r="G1275" i="3" s="1"/>
  <c r="F1276" i="3"/>
  <c r="G1276" i="3" s="1"/>
  <c r="F1278" i="3"/>
  <c r="F1279" i="3"/>
  <c r="F1280" i="3"/>
  <c r="F1281" i="3"/>
  <c r="F1282" i="3"/>
  <c r="F1292" i="3"/>
  <c r="G1292" i="3" s="1"/>
  <c r="F1293" i="3"/>
  <c r="G1293" i="3" s="1"/>
  <c r="F1294" i="3"/>
  <c r="G1294" i="3" s="1"/>
  <c r="F1295" i="3"/>
  <c r="G1295" i="3" s="1"/>
  <c r="F1296" i="3"/>
  <c r="G1296" i="3" s="1"/>
  <c r="F1298" i="3"/>
  <c r="G1298" i="3" s="1"/>
  <c r="F1299" i="3"/>
  <c r="G1299" i="3" s="1"/>
  <c r="F1300" i="3"/>
  <c r="G1300" i="3" s="1"/>
  <c r="F1301" i="3"/>
  <c r="G1301" i="3" s="1"/>
  <c r="F1302" i="3"/>
  <c r="G1302" i="3" s="1"/>
  <c r="F1303" i="3"/>
  <c r="G1303" i="3" s="1"/>
  <c r="F1304" i="3"/>
  <c r="G1304" i="3" s="1"/>
  <c r="F1305" i="3"/>
  <c r="G1305" i="3" s="1"/>
  <c r="F1306" i="3"/>
  <c r="G1306" i="3" s="1"/>
  <c r="F1307" i="3"/>
  <c r="G1307" i="3" s="1"/>
  <c r="F1308" i="3"/>
  <c r="G1308" i="3" s="1"/>
  <c r="F1309" i="3"/>
  <c r="G1309" i="3" s="1"/>
  <c r="F1311" i="3"/>
  <c r="G1311" i="3" s="1"/>
  <c r="F1312" i="3"/>
  <c r="G1312" i="3" s="1"/>
  <c r="F1313" i="3"/>
  <c r="G1313" i="3" s="1"/>
  <c r="F1315" i="3"/>
  <c r="G1315" i="3" s="1"/>
  <c r="F1316" i="3"/>
  <c r="G1316" i="3" s="1"/>
  <c r="F1317" i="3"/>
  <c r="G1317" i="3" s="1"/>
  <c r="F1319" i="3"/>
  <c r="G1319" i="3" s="1"/>
  <c r="F1322" i="3"/>
  <c r="G1322" i="3" s="1"/>
  <c r="F1327" i="3"/>
  <c r="G1327" i="3" s="1"/>
  <c r="F1328" i="3"/>
  <c r="G1328" i="3" s="1"/>
  <c r="F1330" i="3"/>
  <c r="G1330" i="3" s="1"/>
  <c r="F1334" i="3"/>
  <c r="G1334" i="3" s="1"/>
  <c r="D12" i="3"/>
  <c r="D14" i="3"/>
  <c r="D15" i="3"/>
  <c r="D16" i="3"/>
  <c r="D17" i="3"/>
  <c r="D18" i="3"/>
  <c r="D19" i="3"/>
  <c r="D20" i="3"/>
  <c r="D22" i="3"/>
  <c r="D24" i="3"/>
  <c r="D25" i="3"/>
  <c r="D26" i="3"/>
  <c r="D27" i="3"/>
  <c r="D28" i="3"/>
  <c r="D29" i="3"/>
  <c r="D30" i="3"/>
  <c r="D31" i="3"/>
  <c r="D33" i="3"/>
  <c r="D34" i="3"/>
  <c r="D37" i="3"/>
  <c r="D38" i="3"/>
  <c r="D39" i="3"/>
  <c r="D40" i="3"/>
  <c r="D41" i="3"/>
  <c r="D42" i="3"/>
  <c r="D44" i="3"/>
  <c r="D45" i="3"/>
  <c r="D46" i="3"/>
  <c r="D47" i="3"/>
  <c r="D48" i="3"/>
  <c r="D49" i="3"/>
  <c r="D50" i="3"/>
  <c r="D51" i="3"/>
  <c r="D52" i="3"/>
  <c r="D55" i="3"/>
  <c r="D56" i="3"/>
  <c r="D57" i="3"/>
  <c r="D58" i="3"/>
  <c r="D59" i="3"/>
  <c r="D60" i="3"/>
  <c r="D61" i="3"/>
  <c r="D62" i="3"/>
  <c r="D63" i="3"/>
  <c r="D64" i="3"/>
  <c r="D66" i="3"/>
  <c r="D67" i="3"/>
  <c r="D68" i="3"/>
  <c r="D69" i="3"/>
  <c r="D70" i="3"/>
  <c r="D71" i="3"/>
  <c r="D72" i="3"/>
  <c r="D73" i="3"/>
  <c r="D74" i="3"/>
  <c r="D75" i="3"/>
  <c r="D77" i="3"/>
  <c r="D78" i="3"/>
  <c r="D79" i="3"/>
  <c r="D80" i="3"/>
  <c r="D81" i="3"/>
  <c r="D82" i="3"/>
  <c r="D83" i="3"/>
  <c r="D85" i="3"/>
  <c r="D86" i="3"/>
  <c r="D87" i="3"/>
  <c r="D88" i="3"/>
  <c r="D89" i="3"/>
  <c r="D90" i="3"/>
  <c r="D91" i="3"/>
  <c r="D92" i="3"/>
  <c r="D96" i="3"/>
  <c r="D97" i="3"/>
  <c r="D98" i="3"/>
  <c r="D99" i="3"/>
  <c r="D100" i="3"/>
  <c r="D101" i="3"/>
  <c r="D102" i="3"/>
  <c r="D103" i="3"/>
  <c r="D104" i="3"/>
  <c r="D105" i="3"/>
  <c r="D107" i="3"/>
  <c r="D108" i="3"/>
  <c r="D109" i="3"/>
  <c r="D110" i="3"/>
  <c r="D111" i="3"/>
  <c r="D112" i="3"/>
  <c r="D113" i="3"/>
  <c r="D114" i="3"/>
  <c r="D116" i="3"/>
  <c r="D117" i="3"/>
  <c r="D118" i="3"/>
  <c r="D119" i="3"/>
  <c r="D120" i="3"/>
  <c r="D121" i="3"/>
  <c r="D122" i="3"/>
  <c r="D123" i="3"/>
  <c r="D124" i="3"/>
  <c r="D129" i="3"/>
  <c r="D130" i="3"/>
  <c r="D131" i="3"/>
  <c r="D132" i="3"/>
  <c r="D133" i="3"/>
  <c r="D134" i="3"/>
  <c r="D135" i="3"/>
  <c r="D136" i="3"/>
  <c r="D137" i="3"/>
  <c r="D142" i="3"/>
  <c r="D143" i="3"/>
  <c r="D144" i="3"/>
  <c r="D148" i="3"/>
  <c r="D149" i="3"/>
  <c r="D150" i="3"/>
  <c r="D151" i="3"/>
  <c r="D152" i="3"/>
  <c r="D154" i="3"/>
  <c r="D155" i="3"/>
  <c r="D156" i="3"/>
  <c r="D157" i="3"/>
  <c r="D158" i="3"/>
  <c r="D160" i="3"/>
  <c r="D162" i="3"/>
  <c r="D163" i="3"/>
  <c r="D164" i="3"/>
  <c r="D165" i="3"/>
  <c r="D167" i="3"/>
  <c r="D168" i="3"/>
  <c r="D169" i="3"/>
  <c r="D170" i="3"/>
  <c r="D171" i="3"/>
  <c r="D172" i="3"/>
  <c r="D174" i="3"/>
  <c r="D175" i="3"/>
  <c r="D176" i="3"/>
  <c r="D177" i="3"/>
  <c r="D178" i="3"/>
  <c r="D179" i="3"/>
  <c r="D181" i="3"/>
  <c r="D182" i="3"/>
  <c r="D183" i="3"/>
  <c r="D184" i="3"/>
  <c r="D185" i="3"/>
  <c r="D186" i="3"/>
  <c r="D188" i="3"/>
  <c r="D189" i="3"/>
  <c r="D190" i="3"/>
  <c r="D191" i="3"/>
  <c r="D192" i="3"/>
  <c r="D193" i="3"/>
  <c r="D195" i="3"/>
  <c r="D196" i="3"/>
  <c r="D197" i="3"/>
  <c r="D198" i="3"/>
  <c r="D199" i="3"/>
  <c r="D200" i="3"/>
  <c r="D201" i="3"/>
  <c r="D217" i="3"/>
  <c r="D218" i="3"/>
  <c r="D219" i="3"/>
  <c r="D220" i="3"/>
  <c r="D222" i="3"/>
  <c r="D223" i="3"/>
  <c r="D224" i="3"/>
  <c r="D225" i="3"/>
  <c r="D226" i="3"/>
  <c r="D227" i="3"/>
  <c r="D228" i="3"/>
  <c r="D229" i="3"/>
  <c r="D230" i="3"/>
  <c r="D231" i="3"/>
  <c r="D232" i="3"/>
  <c r="D233" i="3"/>
  <c r="D234" i="3"/>
  <c r="D235" i="3"/>
  <c r="D237" i="3"/>
  <c r="D238" i="3"/>
  <c r="D287" i="3"/>
  <c r="D288" i="3"/>
  <c r="D289" i="3"/>
  <c r="D290" i="3"/>
  <c r="D291" i="3"/>
  <c r="D292" i="3"/>
  <c r="D293" i="3"/>
  <c r="D294" i="3"/>
  <c r="D295" i="3"/>
  <c r="D303" i="3"/>
  <c r="D304" i="3"/>
  <c r="D305" i="3"/>
  <c r="D306" i="3"/>
  <c r="D307" i="3"/>
  <c r="D308" i="3"/>
  <c r="D309" i="3"/>
  <c r="D310" i="3"/>
  <c r="D311" i="3"/>
  <c r="D312" i="3"/>
  <c r="D316" i="3"/>
  <c r="D317" i="3"/>
  <c r="D318" i="3"/>
  <c r="D319" i="3"/>
  <c r="D322" i="3"/>
  <c r="D323" i="3"/>
  <c r="D324" i="3"/>
  <c r="D325" i="3"/>
  <c r="D326" i="3"/>
  <c r="D327" i="3"/>
  <c r="D329" i="3"/>
  <c r="D330" i="3"/>
  <c r="D331" i="3"/>
  <c r="D332" i="3"/>
  <c r="D333" i="3"/>
  <c r="D334" i="3"/>
  <c r="D335" i="3"/>
  <c r="D338" i="3"/>
  <c r="D339" i="3"/>
  <c r="D340" i="3"/>
  <c r="D341" i="3"/>
  <c r="D342" i="3"/>
  <c r="D343" i="3"/>
  <c r="D345" i="3"/>
  <c r="D346" i="3"/>
  <c r="D347" i="3"/>
  <c r="D348" i="3"/>
  <c r="D349" i="3"/>
  <c r="D350" i="3"/>
  <c r="D387" i="3"/>
  <c r="D390" i="3"/>
  <c r="D391" i="3"/>
  <c r="D392" i="3"/>
  <c r="D393" i="3"/>
  <c r="D395" i="3"/>
  <c r="D396" i="3"/>
  <c r="D397" i="3"/>
  <c r="D398" i="3"/>
  <c r="D399" i="3"/>
  <c r="D400" i="3"/>
  <c r="D402" i="3"/>
  <c r="D403" i="3"/>
  <c r="D404" i="3"/>
  <c r="D405" i="3"/>
  <c r="D406" i="3"/>
  <c r="D420" i="3"/>
  <c r="D422" i="3"/>
  <c r="D423" i="3"/>
  <c r="D424" i="3"/>
  <c r="D426" i="3"/>
  <c r="D427" i="3"/>
  <c r="D428" i="3"/>
  <c r="D429" i="3"/>
  <c r="D430" i="3"/>
  <c r="D433" i="3"/>
  <c r="D434" i="3"/>
  <c r="D435" i="3"/>
  <c r="D439" i="3"/>
  <c r="D444" i="3"/>
  <c r="D445" i="3"/>
  <c r="D458" i="3"/>
  <c r="D459" i="3"/>
  <c r="D460" i="3"/>
  <c r="D464" i="3"/>
  <c r="D465" i="3"/>
  <c r="D474" i="3"/>
  <c r="D475" i="3"/>
  <c r="D477" i="3"/>
  <c r="D478" i="3"/>
  <c r="D479" i="3"/>
  <c r="D480" i="3"/>
  <c r="D481" i="3"/>
  <c r="D482" i="3"/>
  <c r="D490" i="3"/>
  <c r="D492" i="3"/>
  <c r="D493" i="3"/>
  <c r="D494" i="3"/>
  <c r="D495" i="3"/>
  <c r="D498" i="3"/>
  <c r="D500" i="3"/>
  <c r="D501" i="3"/>
  <c r="D502" i="3"/>
  <c r="D503" i="3"/>
  <c r="D504" i="3"/>
  <c r="D505" i="3"/>
  <c r="D506" i="3"/>
  <c r="D507" i="3"/>
  <c r="D509" i="3"/>
  <c r="D511" i="3"/>
  <c r="D512" i="3"/>
  <c r="D514" i="3"/>
  <c r="D515" i="3"/>
  <c r="D516" i="3"/>
  <c r="D517" i="3"/>
  <c r="D518" i="3"/>
  <c r="D519" i="3"/>
  <c r="D520" i="3"/>
  <c r="D522" i="3"/>
  <c r="D523" i="3"/>
  <c r="D524" i="3"/>
  <c r="D525" i="3"/>
  <c r="D526" i="3"/>
  <c r="D527" i="3"/>
  <c r="D528" i="3"/>
  <c r="D529" i="3"/>
  <c r="D530" i="3"/>
  <c r="D531" i="3"/>
  <c r="D540" i="3"/>
  <c r="D542" i="3"/>
  <c r="D543" i="3"/>
  <c r="D544" i="3"/>
  <c r="D545" i="3"/>
  <c r="D546" i="3"/>
  <c r="D547" i="3"/>
  <c r="D548" i="3"/>
  <c r="D550" i="3"/>
  <c r="D551" i="3"/>
  <c r="D552" i="3"/>
  <c r="D555" i="3"/>
  <c r="D556" i="3"/>
  <c r="D557" i="3"/>
  <c r="D558" i="3"/>
  <c r="D559" i="3"/>
  <c r="D560" i="3"/>
  <c r="D561" i="3"/>
  <c r="D562" i="3"/>
  <c r="D563" i="3"/>
  <c r="D564" i="3"/>
  <c r="D565" i="3"/>
  <c r="D566" i="3"/>
  <c r="D567" i="3"/>
  <c r="D568" i="3"/>
  <c r="D569" i="3"/>
  <c r="D570" i="3"/>
  <c r="D571" i="3"/>
  <c r="D572" i="3"/>
  <c r="D574" i="3"/>
  <c r="D575" i="3"/>
  <c r="D576" i="3"/>
  <c r="D577" i="3"/>
  <c r="D578" i="3"/>
  <c r="D579" i="3"/>
  <c r="D580" i="3"/>
  <c r="D584" i="3"/>
  <c r="D585" i="3"/>
  <c r="D586" i="3"/>
  <c r="D587" i="3"/>
  <c r="D588" i="3"/>
  <c r="D589" i="3"/>
  <c r="D590" i="3"/>
  <c r="D591" i="3"/>
  <c r="D593" i="3"/>
  <c r="D594" i="3"/>
  <c r="D595" i="3"/>
  <c r="D597" i="3"/>
  <c r="D598" i="3"/>
  <c r="D599" i="3"/>
  <c r="D600" i="3"/>
  <c r="D601" i="3"/>
  <c r="D602" i="3"/>
  <c r="D603" i="3"/>
  <c r="D604" i="3"/>
  <c r="D605" i="3"/>
  <c r="D607" i="3"/>
  <c r="D608" i="3"/>
  <c r="D609" i="3"/>
  <c r="D612" i="3"/>
  <c r="D614" i="3"/>
  <c r="D616" i="3"/>
  <c r="D617" i="3"/>
  <c r="D618" i="3"/>
  <c r="D619" i="3"/>
  <c r="D621" i="3"/>
  <c r="D623" i="3"/>
  <c r="D624" i="3"/>
  <c r="D625" i="3"/>
  <c r="D626" i="3"/>
  <c r="D627" i="3"/>
  <c r="D628" i="3"/>
  <c r="D629" i="3"/>
  <c r="D631" i="3"/>
  <c r="D632" i="3"/>
  <c r="D633" i="3"/>
  <c r="D634" i="3"/>
  <c r="D637" i="3"/>
  <c r="D638" i="3"/>
  <c r="D642" i="3"/>
  <c r="D643" i="3"/>
  <c r="D645" i="3"/>
  <c r="D646" i="3"/>
  <c r="D657" i="3"/>
  <c r="D658" i="3"/>
  <c r="D660" i="3"/>
  <c r="D661" i="3"/>
  <c r="D662" i="3"/>
  <c r="D664" i="3"/>
  <c r="D665" i="3"/>
  <c r="D666" i="3"/>
  <c r="D668" i="3"/>
  <c r="D669" i="3"/>
  <c r="D670" i="3"/>
  <c r="D671" i="3"/>
  <c r="D672" i="3"/>
  <c r="D673" i="3"/>
  <c r="D679" i="3"/>
  <c r="D682" i="3"/>
  <c r="D683" i="3"/>
  <c r="D684" i="3"/>
  <c r="D685" i="3"/>
  <c r="D688" i="3"/>
  <c r="D689" i="3"/>
  <c r="D690" i="3"/>
  <c r="D691" i="3"/>
  <c r="D692" i="3"/>
  <c r="D693" i="3"/>
  <c r="D694" i="3"/>
  <c r="D695" i="3"/>
  <c r="D696" i="3"/>
  <c r="D697" i="3"/>
  <c r="D698" i="3"/>
  <c r="D701" i="3"/>
  <c r="D702" i="3"/>
  <c r="D703" i="3"/>
  <c r="D705" i="3"/>
  <c r="D706" i="3"/>
  <c r="D707" i="3"/>
  <c r="D708" i="3"/>
  <c r="D709" i="3"/>
  <c r="D710" i="3"/>
  <c r="D712" i="3"/>
  <c r="D714" i="3"/>
  <c r="D715" i="3"/>
  <c r="D720" i="3"/>
  <c r="D721" i="3"/>
  <c r="D722" i="3"/>
  <c r="D724" i="3"/>
  <c r="D725" i="3"/>
  <c r="D726" i="3"/>
  <c r="D727" i="3"/>
  <c r="D730" i="3"/>
  <c r="D735" i="3"/>
  <c r="D737" i="3"/>
  <c r="D738" i="3"/>
  <c r="D740" i="3"/>
  <c r="D741" i="3"/>
  <c r="D742" i="3"/>
  <c r="D743" i="3"/>
  <c r="D744" i="3"/>
  <c r="D745" i="3"/>
  <c r="D746" i="3"/>
  <c r="D751" i="3"/>
  <c r="D754" i="3"/>
  <c r="D755" i="3"/>
  <c r="D756" i="3"/>
  <c r="D757" i="3"/>
  <c r="D758" i="3"/>
  <c r="D759" i="3"/>
  <c r="D760" i="3"/>
  <c r="D761" i="3"/>
  <c r="D762" i="3"/>
  <c r="D766" i="3"/>
  <c r="D768" i="3"/>
  <c r="D769" i="3"/>
  <c r="D770" i="3"/>
  <c r="D772" i="3"/>
  <c r="D773" i="3"/>
  <c r="D774" i="3"/>
  <c r="D775" i="3"/>
  <c r="D777" i="3"/>
  <c r="D778" i="3"/>
  <c r="D779" i="3"/>
  <c r="D780" i="3"/>
  <c r="D781" i="3"/>
  <c r="D782" i="3"/>
  <c r="D784" i="3"/>
  <c r="D785" i="3"/>
  <c r="D786" i="3"/>
  <c r="D787" i="3"/>
  <c r="D788" i="3"/>
  <c r="D789" i="3"/>
  <c r="D807" i="3"/>
  <c r="D808" i="3"/>
  <c r="D819" i="3"/>
  <c r="D820" i="3"/>
  <c r="D821" i="3"/>
  <c r="D822" i="3"/>
  <c r="D823" i="3"/>
  <c r="D824" i="3"/>
  <c r="D825" i="3"/>
  <c r="D826" i="3"/>
  <c r="D827" i="3"/>
  <c r="D828" i="3"/>
  <c r="D829" i="3"/>
  <c r="D830" i="3"/>
  <c r="D832" i="3"/>
  <c r="D835" i="3"/>
  <c r="D836" i="3"/>
  <c r="D837" i="3"/>
  <c r="D838" i="3"/>
  <c r="D839" i="3"/>
  <c r="D840" i="3"/>
  <c r="D841" i="3"/>
  <c r="D842" i="3"/>
  <c r="D843" i="3"/>
  <c r="D844" i="3"/>
  <c r="D846" i="3"/>
  <c r="D848" i="3"/>
  <c r="D849" i="3"/>
  <c r="D851" i="3"/>
  <c r="D853" i="3"/>
  <c r="D855" i="3"/>
  <c r="D858" i="3"/>
  <c r="D859" i="3"/>
  <c r="D860" i="3"/>
  <c r="D861" i="3"/>
  <c r="D862" i="3"/>
  <c r="D863" i="3"/>
  <c r="D864" i="3"/>
  <c r="D865" i="3"/>
  <c r="D866" i="3"/>
  <c r="D867" i="3"/>
  <c r="D868" i="3"/>
  <c r="D869" i="3"/>
  <c r="D870" i="3"/>
  <c r="D871" i="3"/>
  <c r="D872" i="3"/>
  <c r="D873" i="3"/>
  <c r="D874" i="3"/>
  <c r="D875" i="3"/>
  <c r="D876" i="3"/>
  <c r="D877" i="3"/>
  <c r="D879" i="3"/>
  <c r="D880" i="3"/>
  <c r="D881" i="3"/>
  <c r="D882" i="3"/>
  <c r="D884" i="3"/>
  <c r="D887" i="3"/>
  <c r="D888" i="3"/>
  <c r="D890" i="3"/>
  <c r="D891" i="3"/>
  <c r="D893" i="3"/>
  <c r="D894" i="3"/>
  <c r="D895" i="3"/>
  <c r="D896" i="3"/>
  <c r="D897" i="3"/>
  <c r="D898" i="3"/>
  <c r="D899" i="3"/>
  <c r="D900" i="3"/>
  <c r="D901" i="3"/>
  <c r="D902" i="3"/>
  <c r="D903" i="3"/>
  <c r="D904" i="3"/>
  <c r="D905" i="3"/>
  <c r="D906" i="3"/>
  <c r="D907" i="3"/>
  <c r="D909" i="3"/>
  <c r="D910" i="3"/>
  <c r="D911" i="3"/>
  <c r="D912" i="3"/>
  <c r="D913" i="3"/>
  <c r="D914" i="3"/>
  <c r="D915" i="3"/>
  <c r="D916" i="3"/>
  <c r="D918" i="3"/>
  <c r="D919" i="3"/>
  <c r="D920" i="3"/>
  <c r="D921" i="3"/>
  <c r="D922" i="3"/>
  <c r="D924" i="3"/>
  <c r="D925" i="3"/>
  <c r="D926" i="3"/>
  <c r="D927" i="3"/>
  <c r="D928" i="3"/>
  <c r="D929" i="3"/>
  <c r="D930" i="3"/>
  <c r="D931" i="3"/>
  <c r="D932" i="3"/>
  <c r="D933" i="3"/>
  <c r="D934" i="3"/>
  <c r="D935" i="3"/>
  <c r="D937" i="3"/>
  <c r="D938" i="3"/>
  <c r="D939" i="3"/>
  <c r="D940" i="3"/>
  <c r="D941" i="3"/>
  <c r="D942" i="3"/>
  <c r="D943" i="3"/>
  <c r="D944" i="3"/>
  <c r="D945" i="3"/>
  <c r="D946" i="3"/>
  <c r="D948" i="3"/>
  <c r="D949" i="3"/>
  <c r="D950" i="3"/>
  <c r="D951" i="3"/>
  <c r="D952" i="3"/>
  <c r="D953" i="3"/>
  <c r="D955" i="3"/>
  <c r="D956" i="3"/>
  <c r="D957" i="3"/>
  <c r="D958" i="3"/>
  <c r="D959" i="3"/>
  <c r="D960" i="3"/>
  <c r="D962" i="3"/>
  <c r="D963" i="3"/>
  <c r="D965" i="3"/>
  <c r="D966" i="3"/>
  <c r="D969" i="3"/>
  <c r="D970" i="3"/>
  <c r="D971" i="3"/>
  <c r="D972" i="3"/>
  <c r="D974" i="3"/>
  <c r="D975" i="3"/>
  <c r="D976" i="3"/>
  <c r="D977" i="3"/>
  <c r="D978" i="3"/>
  <c r="D979" i="3"/>
  <c r="D980" i="3"/>
  <c r="D981" i="3"/>
  <c r="D982" i="3"/>
  <c r="D983" i="3"/>
  <c r="D984" i="3"/>
  <c r="D985" i="3"/>
  <c r="D986" i="3"/>
  <c r="D987" i="3"/>
  <c r="D988" i="3"/>
  <c r="D989" i="3"/>
  <c r="D990" i="3"/>
  <c r="D1019" i="3"/>
  <c r="D1020" i="3"/>
  <c r="D1021" i="3"/>
  <c r="D1022" i="3"/>
  <c r="D1024" i="3"/>
  <c r="D1025" i="3"/>
  <c r="D1026" i="3"/>
  <c r="D1027" i="3"/>
  <c r="D1029" i="3"/>
  <c r="D1030" i="3"/>
  <c r="D1066" i="3"/>
  <c r="D1067" i="3"/>
  <c r="D1068" i="3"/>
  <c r="D1069" i="3"/>
  <c r="D1070" i="3"/>
  <c r="D1071" i="3"/>
  <c r="D1072" i="3"/>
  <c r="D1073" i="3"/>
  <c r="D1077" i="3"/>
  <c r="D1078" i="3"/>
  <c r="D1079" i="3"/>
  <c r="D1080" i="3"/>
  <c r="D1084" i="3"/>
  <c r="D1085" i="3"/>
  <c r="D1086" i="3"/>
  <c r="D1087" i="3"/>
  <c r="D1088" i="3"/>
  <c r="D1090" i="3"/>
  <c r="D1091" i="3"/>
  <c r="D1092" i="3"/>
  <c r="D1093" i="3"/>
  <c r="D1094" i="3"/>
  <c r="D1097" i="3"/>
  <c r="D1099" i="3"/>
  <c r="D1100" i="3"/>
  <c r="D1101" i="3"/>
  <c r="D1102" i="3"/>
  <c r="D1103" i="3"/>
  <c r="D1104" i="3"/>
  <c r="D1105" i="3"/>
  <c r="D1107" i="3"/>
  <c r="D1108" i="3"/>
  <c r="D1109" i="3"/>
  <c r="D1110" i="3"/>
  <c r="D1111" i="3"/>
  <c r="D1113" i="3"/>
  <c r="D1114" i="3"/>
  <c r="D1126" i="3"/>
  <c r="D1127" i="3"/>
  <c r="D1128" i="3"/>
  <c r="D1129" i="3"/>
  <c r="D1130" i="3"/>
  <c r="D1131" i="3"/>
  <c r="D1132" i="3"/>
  <c r="D1134" i="3"/>
  <c r="D1135" i="3"/>
  <c r="D1136" i="3"/>
  <c r="D1137" i="3"/>
  <c r="D1138" i="3"/>
  <c r="D1157" i="3"/>
  <c r="D1158" i="3"/>
  <c r="D1159" i="3"/>
  <c r="D1160" i="3"/>
  <c r="D1161" i="3"/>
  <c r="D1162" i="3"/>
  <c r="D1163" i="3"/>
  <c r="D1164" i="3"/>
  <c r="D1165" i="3"/>
  <c r="D1166" i="3"/>
  <c r="D1168" i="3"/>
  <c r="D1169" i="3"/>
  <c r="D1170" i="3"/>
  <c r="D1171" i="3"/>
  <c r="D1172" i="3"/>
  <c r="D1173" i="3"/>
  <c r="D1174" i="3"/>
  <c r="D1175" i="3"/>
  <c r="D1176" i="3"/>
  <c r="D1177" i="3"/>
  <c r="D1178" i="3"/>
  <c r="D1179" i="3"/>
  <c r="D1180" i="3"/>
  <c r="D1181" i="3"/>
  <c r="D1182" i="3"/>
  <c r="D1184" i="3"/>
  <c r="D1185" i="3"/>
  <c r="D1186" i="3"/>
  <c r="D1187" i="3"/>
  <c r="D1188" i="3"/>
  <c r="D1189" i="3"/>
  <c r="D1190" i="3"/>
  <c r="D1191" i="3"/>
  <c r="D1192" i="3"/>
  <c r="D1193" i="3"/>
  <c r="D1194" i="3"/>
  <c r="D1195" i="3"/>
  <c r="D1196" i="3"/>
  <c r="D1197" i="3"/>
  <c r="D1202" i="3"/>
  <c r="D1203" i="3"/>
  <c r="D1204" i="3"/>
  <c r="D1205" i="3"/>
  <c r="D1206" i="3"/>
  <c r="D1207" i="3"/>
  <c r="D1208" i="3"/>
  <c r="D1209" i="3"/>
  <c r="D1210" i="3"/>
  <c r="D1211" i="3"/>
  <c r="D1213" i="3"/>
  <c r="D1214" i="3"/>
  <c r="D1215" i="3"/>
  <c r="D1219" i="3"/>
  <c r="D1222" i="3"/>
  <c r="D1223" i="3"/>
  <c r="D1224" i="3"/>
  <c r="D1225" i="3"/>
  <c r="D1226" i="3"/>
  <c r="D1227" i="3"/>
  <c r="D1228" i="3"/>
  <c r="D1229" i="3"/>
  <c r="D1230" i="3"/>
  <c r="D1231" i="3"/>
  <c r="D1232" i="3"/>
  <c r="D1233" i="3"/>
  <c r="D1234" i="3"/>
  <c r="D1235" i="3"/>
  <c r="D1236" i="3"/>
  <c r="D1237" i="3"/>
  <c r="D1238" i="3"/>
  <c r="D1254" i="3"/>
  <c r="D1255" i="3"/>
  <c r="D1256" i="3"/>
  <c r="D1257" i="3"/>
  <c r="D1258" i="3"/>
  <c r="D1259" i="3"/>
  <c r="D1260" i="3"/>
  <c r="D1261" i="3"/>
  <c r="D1262" i="3"/>
  <c r="D1263" i="3"/>
  <c r="D1266" i="3"/>
  <c r="D1267" i="3"/>
  <c r="D1268" i="3"/>
  <c r="D1269" i="3"/>
  <c r="D1270" i="3"/>
  <c r="D1271" i="3"/>
  <c r="D1274" i="3"/>
  <c r="D1275" i="3"/>
  <c r="D1276" i="3"/>
  <c r="D1278" i="3"/>
  <c r="D1279" i="3"/>
  <c r="D1280" i="3"/>
  <c r="D1281" i="3"/>
  <c r="D1282" i="3"/>
  <c r="D1292" i="3"/>
  <c r="D1293" i="3"/>
  <c r="D1294" i="3"/>
  <c r="D1295" i="3"/>
  <c r="D1296" i="3"/>
  <c r="D1298" i="3"/>
  <c r="D1299" i="3"/>
  <c r="D1300" i="3"/>
  <c r="D1301" i="3"/>
  <c r="D1302" i="3"/>
  <c r="D1303" i="3"/>
  <c r="D1304" i="3"/>
  <c r="D1305" i="3"/>
  <c r="D1306" i="3"/>
  <c r="D1307" i="3"/>
  <c r="D1308" i="3"/>
  <c r="D1309" i="3"/>
  <c r="D1311" i="3"/>
  <c r="D1312" i="3"/>
  <c r="D1313" i="3"/>
  <c r="D1316" i="3"/>
  <c r="D1317" i="3"/>
  <c r="D1319" i="3"/>
  <c r="D1322" i="3"/>
  <c r="D1327" i="3"/>
  <c r="D1328" i="3"/>
  <c r="D1330" i="3"/>
  <c r="D1334" i="3"/>
  <c r="C1318" i="3"/>
  <c r="C1112" i="3"/>
  <c r="C783" i="3"/>
  <c r="C663" i="3"/>
  <c r="C606" i="3"/>
  <c r="B968" i="3"/>
  <c r="B783" i="3"/>
  <c r="B491" i="3"/>
  <c r="D30" i="1"/>
  <c r="D9" i="26"/>
  <c r="E9" i="17"/>
  <c r="E9" i="16"/>
  <c r="E14" i="14"/>
  <c r="E9" i="14"/>
  <c r="E9" i="13"/>
  <c r="E30" i="13" s="1"/>
  <c r="E16" i="11"/>
  <c r="E14" i="10"/>
  <c r="E243" i="9"/>
  <c r="E242" i="9" s="1"/>
  <c r="E225" i="9"/>
  <c r="E224" i="9" s="1"/>
  <c r="E212" i="9"/>
  <c r="E198" i="9"/>
  <c r="E90" i="9"/>
  <c r="E58" i="9"/>
  <c r="E35" i="9"/>
  <c r="E22" i="8"/>
  <c r="D65" i="6"/>
  <c r="D61" i="6"/>
  <c r="D55" i="6"/>
  <c r="D48" i="6"/>
  <c r="D41" i="6"/>
  <c r="D34" i="6"/>
  <c r="D26" i="6"/>
  <c r="D15" i="6"/>
  <c r="D10" i="6"/>
  <c r="E22" i="5"/>
  <c r="E10" i="5"/>
  <c r="E22" i="4"/>
  <c r="E10" i="4"/>
  <c r="F10" i="4" s="1"/>
  <c r="G10" i="4" s="1"/>
  <c r="E26" i="1"/>
  <c r="E10" i="1"/>
  <c r="E1331" i="3"/>
  <c r="E1326" i="3"/>
  <c r="E1323" i="3" s="1"/>
  <c r="E1321" i="3"/>
  <c r="E1320" i="3" s="1"/>
  <c r="E1318" i="3"/>
  <c r="E1314" i="3"/>
  <c r="E1310" i="3"/>
  <c r="E1297" i="3"/>
  <c r="E1265" i="3"/>
  <c r="E1221" i="3"/>
  <c r="E1212" i="3"/>
  <c r="E1201" i="3"/>
  <c r="E1183" i="3"/>
  <c r="E1156" i="3"/>
  <c r="E1112" i="3"/>
  <c r="E1106" i="3"/>
  <c r="E1096" i="3"/>
  <c r="E1089" i="3"/>
  <c r="E1081" i="3"/>
  <c r="E1028" i="3"/>
  <c r="E1023" i="3"/>
  <c r="E1011" i="3"/>
  <c r="F1011" i="3" s="1"/>
  <c r="G1011" i="3" s="1"/>
  <c r="E968" i="3"/>
  <c r="E964" i="3"/>
  <c r="E961" i="3"/>
  <c r="E954" i="3"/>
  <c r="E947" i="3"/>
  <c r="E936" i="3"/>
  <c r="E908" i="3"/>
  <c r="E883" i="3"/>
  <c r="E857" i="3"/>
  <c r="E854" i="3"/>
  <c r="E852" i="3"/>
  <c r="E850" i="3"/>
  <c r="E847" i="3"/>
  <c r="E845" i="3"/>
  <c r="E834" i="3"/>
  <c r="E831" i="3"/>
  <c r="E806" i="3"/>
  <c r="E799" i="3"/>
  <c r="E790" i="3"/>
  <c r="E783" i="3"/>
  <c r="E776" i="3"/>
  <c r="E767" i="3"/>
  <c r="E753" i="3"/>
  <c r="E750" i="3"/>
  <c r="E739" i="3"/>
  <c r="E736" i="3"/>
  <c r="E732" i="3"/>
  <c r="E728" i="3"/>
  <c r="E723" i="3"/>
  <c r="E719" i="3"/>
  <c r="E704" i="3"/>
  <c r="E700" i="3"/>
  <c r="E686" i="3"/>
  <c r="E681" i="3"/>
  <c r="E678" i="3"/>
  <c r="E667" i="3"/>
  <c r="E663" i="3"/>
  <c r="E659" i="3"/>
  <c r="E656" i="3"/>
  <c r="E647" i="3"/>
  <c r="E630" i="3"/>
  <c r="E622" i="3"/>
  <c r="E615" i="3"/>
  <c r="E606" i="3"/>
  <c r="E596" i="3"/>
  <c r="E583" i="3"/>
  <c r="E573" i="3"/>
  <c r="E554" i="3"/>
  <c r="E549" i="3"/>
  <c r="E541" i="3"/>
  <c r="E532" i="3"/>
  <c r="E521" i="3"/>
  <c r="E513" i="3"/>
  <c r="E497" i="3"/>
  <c r="E476" i="3"/>
  <c r="E461" i="3"/>
  <c r="E441" i="3"/>
  <c r="E438" i="3"/>
  <c r="E431" i="3"/>
  <c r="E425" i="3"/>
  <c r="E421" i="3"/>
  <c r="E401" i="3"/>
  <c r="E394" i="3"/>
  <c r="E389" i="3"/>
  <c r="E337" i="3"/>
  <c r="E328" i="3"/>
  <c r="E320" i="3"/>
  <c r="E302" i="3"/>
  <c r="E236" i="3"/>
  <c r="E221" i="3"/>
  <c r="E194" i="3"/>
  <c r="E187" i="3"/>
  <c r="E180" i="3"/>
  <c r="E173" i="3"/>
  <c r="E166" i="3"/>
  <c r="E159" i="3"/>
  <c r="E153" i="3"/>
  <c r="E138" i="3"/>
  <c r="E115" i="3"/>
  <c r="E106" i="3"/>
  <c r="E84" i="3"/>
  <c r="E76" i="3"/>
  <c r="E65" i="3"/>
  <c r="E54" i="3"/>
  <c r="E43" i="3"/>
  <c r="E32" i="3"/>
  <c r="E23" i="3"/>
  <c r="E11" i="3"/>
  <c r="C9" i="14"/>
  <c r="B9" i="14"/>
  <c r="B14" i="14"/>
  <c r="D15" i="11"/>
  <c r="C16" i="11"/>
  <c r="C14" i="10"/>
  <c r="C212" i="9"/>
  <c r="C198" i="9"/>
  <c r="C90" i="9"/>
  <c r="C58" i="9"/>
  <c r="C35" i="9"/>
  <c r="C22" i="8"/>
  <c r="C10" i="5"/>
  <c r="C22" i="5" s="1"/>
  <c r="C10" i="4"/>
  <c r="D10" i="4" s="1"/>
  <c r="C1331" i="3"/>
  <c r="C1326" i="3"/>
  <c r="C1321" i="3"/>
  <c r="C1320" i="3" s="1"/>
  <c r="C1310" i="3"/>
  <c r="C1297" i="3"/>
  <c r="C1277" i="3"/>
  <c r="C1265" i="3"/>
  <c r="C1221" i="3"/>
  <c r="C1212" i="3"/>
  <c r="C1201" i="3"/>
  <c r="C1183" i="3"/>
  <c r="C1156" i="3"/>
  <c r="C1133" i="3"/>
  <c r="C1106" i="3"/>
  <c r="C1096" i="3"/>
  <c r="C1089" i="3"/>
  <c r="C1081" i="3"/>
  <c r="C1074" i="3"/>
  <c r="C1028" i="3"/>
  <c r="C1023" i="3"/>
  <c r="C968" i="3"/>
  <c r="C964" i="3"/>
  <c r="C961" i="3"/>
  <c r="C954" i="3"/>
  <c r="C947" i="3"/>
  <c r="C936" i="3"/>
  <c r="C908" i="3"/>
  <c r="C883" i="3"/>
  <c r="C857" i="3"/>
  <c r="C854" i="3"/>
  <c r="C852" i="3"/>
  <c r="C850" i="3"/>
  <c r="C847" i="3"/>
  <c r="C845" i="3"/>
  <c r="C834" i="3"/>
  <c r="C831" i="3"/>
  <c r="C806" i="3"/>
  <c r="C776" i="3"/>
  <c r="C767" i="3"/>
  <c r="C753" i="3"/>
  <c r="C750" i="3"/>
  <c r="C739" i="3"/>
  <c r="C736" i="3"/>
  <c r="C728" i="3"/>
  <c r="C723" i="3"/>
  <c r="C719" i="3"/>
  <c r="C704" i="3"/>
  <c r="C700" i="3"/>
  <c r="C686" i="3"/>
  <c r="C681" i="3"/>
  <c r="C678" i="3"/>
  <c r="C667" i="3"/>
  <c r="C659" i="3"/>
  <c r="C656" i="3"/>
  <c r="C644" i="3"/>
  <c r="C630" i="3"/>
  <c r="C622" i="3"/>
  <c r="C615" i="3"/>
  <c r="C596" i="3"/>
  <c r="C592" i="3"/>
  <c r="C573" i="3"/>
  <c r="C554" i="3"/>
  <c r="C549" i="3"/>
  <c r="C541" i="3"/>
  <c r="C521" i="3"/>
  <c r="C513" i="3"/>
  <c r="C497" i="3"/>
  <c r="C491" i="3"/>
  <c r="C476" i="3"/>
  <c r="C438" i="3"/>
  <c r="C425" i="3"/>
  <c r="C421" i="3"/>
  <c r="C401" i="3"/>
  <c r="C394" i="3"/>
  <c r="C389" i="3"/>
  <c r="C337" i="3"/>
  <c r="C328" i="3"/>
  <c r="C320" i="3"/>
  <c r="C302" i="3"/>
  <c r="C286" i="3"/>
  <c r="C236" i="3"/>
  <c r="C221" i="3"/>
  <c r="C194" i="3"/>
  <c r="C187" i="3"/>
  <c r="C180" i="3"/>
  <c r="C173" i="3"/>
  <c r="C166" i="3"/>
  <c r="C159" i="3"/>
  <c r="C153" i="3"/>
  <c r="C138" i="3"/>
  <c r="C115" i="3"/>
  <c r="C106" i="3"/>
  <c r="C84" i="3"/>
  <c r="C76" i="3"/>
  <c r="C65" i="3"/>
  <c r="C54" i="3"/>
  <c r="C43" i="3"/>
  <c r="C32" i="3"/>
  <c r="C23" i="3"/>
  <c r="C11" i="3"/>
  <c r="C26" i="1"/>
  <c r="C10" i="1"/>
  <c r="G14" i="26"/>
  <c r="H14" i="26" s="1"/>
  <c r="E14" i="26"/>
  <c r="F14" i="26" s="1"/>
  <c r="G13" i="26"/>
  <c r="H13" i="26" s="1"/>
  <c r="E13" i="26"/>
  <c r="F13" i="26" s="1"/>
  <c r="G12" i="26"/>
  <c r="E12" i="26"/>
  <c r="F12" i="26" s="1"/>
  <c r="C11" i="26"/>
  <c r="I11" i="26" s="1"/>
  <c r="J11" i="26" s="1"/>
  <c r="B11" i="26"/>
  <c r="C9" i="26"/>
  <c r="B9" i="26"/>
  <c r="C9" i="17"/>
  <c r="D9" i="17" s="1"/>
  <c r="B9" i="17"/>
  <c r="F16" i="16"/>
  <c r="G16" i="16" s="1"/>
  <c r="C9" i="16"/>
  <c r="D9" i="16" s="1"/>
  <c r="B9" i="16"/>
  <c r="B16" i="11"/>
  <c r="F9" i="11"/>
  <c r="G9" i="11" s="1"/>
  <c r="D9" i="11"/>
  <c r="D14" i="10"/>
  <c r="F11" i="10"/>
  <c r="G11" i="10" s="1"/>
  <c r="D11" i="10"/>
  <c r="F10" i="10"/>
  <c r="G10" i="10" s="1"/>
  <c r="D10" i="10"/>
  <c r="F9" i="10"/>
  <c r="G9" i="10" s="1"/>
  <c r="D9" i="10"/>
  <c r="F258" i="9"/>
  <c r="F247" i="9"/>
  <c r="G247" i="9" s="1"/>
  <c r="B243" i="9"/>
  <c r="F240" i="9"/>
  <c r="F239" i="9"/>
  <c r="G239" i="9" s="1"/>
  <c r="F229" i="9"/>
  <c r="G229" i="9" s="1"/>
  <c r="B225" i="9"/>
  <c r="B224" i="9" s="1"/>
  <c r="F218" i="9"/>
  <c r="G218" i="9" s="1"/>
  <c r="F214" i="9"/>
  <c r="G214" i="9" s="1"/>
  <c r="D214" i="9"/>
  <c r="B212" i="9"/>
  <c r="F200" i="9"/>
  <c r="G200" i="9" s="1"/>
  <c r="D200" i="9"/>
  <c r="B198" i="9"/>
  <c r="F93" i="9"/>
  <c r="G93" i="9" s="1"/>
  <c r="D93" i="9"/>
  <c r="B90" i="9"/>
  <c r="F60" i="9"/>
  <c r="G60" i="9" s="1"/>
  <c r="F59" i="9"/>
  <c r="G59" i="9" s="1"/>
  <c r="D59" i="9"/>
  <c r="B58" i="9"/>
  <c r="F41" i="9"/>
  <c r="F37" i="9"/>
  <c r="F36" i="9"/>
  <c r="G36" i="9" s="1"/>
  <c r="D36" i="9"/>
  <c r="B35" i="9"/>
  <c r="F24" i="9"/>
  <c r="F50" i="8"/>
  <c r="G50" i="8" s="1"/>
  <c r="D50" i="8"/>
  <c r="F38" i="8"/>
  <c r="G38" i="8" s="1"/>
  <c r="F26" i="8"/>
  <c r="G26" i="8" s="1"/>
  <c r="F25" i="8"/>
  <c r="G25" i="8" s="1"/>
  <c r="F24" i="8"/>
  <c r="G24" i="8" s="1"/>
  <c r="F23" i="8"/>
  <c r="G23" i="8" s="1"/>
  <c r="D23" i="8"/>
  <c r="B22" i="8"/>
  <c r="C65" i="6"/>
  <c r="E65" i="6" s="1"/>
  <c r="F65" i="6" s="1"/>
  <c r="C61" i="6"/>
  <c r="E61" i="6" s="1"/>
  <c r="F61" i="6" s="1"/>
  <c r="C55" i="6"/>
  <c r="E55" i="6" s="1"/>
  <c r="F55" i="6" s="1"/>
  <c r="C48" i="6"/>
  <c r="E48" i="6" s="1"/>
  <c r="F48" i="6" s="1"/>
  <c r="C41" i="6"/>
  <c r="E41" i="6" s="1"/>
  <c r="F41" i="6" s="1"/>
  <c r="C34" i="6"/>
  <c r="E34" i="6" s="1"/>
  <c r="F34" i="6" s="1"/>
  <c r="C26" i="6"/>
  <c r="E26" i="6" s="1"/>
  <c r="F26" i="6" s="1"/>
  <c r="C15" i="6"/>
  <c r="E15" i="6" s="1"/>
  <c r="F15" i="6" s="1"/>
  <c r="C10" i="6"/>
  <c r="E10" i="6" s="1"/>
  <c r="F10" i="6" s="1"/>
  <c r="F21" i="5"/>
  <c r="G21" i="5" s="1"/>
  <c r="D21" i="5"/>
  <c r="F19" i="5"/>
  <c r="G19" i="5" s="1"/>
  <c r="F17" i="5"/>
  <c r="G17" i="5" s="1"/>
  <c r="D17" i="5"/>
  <c r="F12" i="5"/>
  <c r="G12" i="5" s="1"/>
  <c r="D12" i="5"/>
  <c r="F11" i="5"/>
  <c r="G11" i="5" s="1"/>
  <c r="D11" i="5"/>
  <c r="B10" i="5"/>
  <c r="F9" i="5"/>
  <c r="G9" i="5" s="1"/>
  <c r="D9" i="5"/>
  <c r="F21" i="4"/>
  <c r="F20" i="4"/>
  <c r="G20" i="4" s="1"/>
  <c r="D20" i="4"/>
  <c r="F19" i="4"/>
  <c r="G19" i="4" s="1"/>
  <c r="D19" i="4"/>
  <c r="G18" i="4"/>
  <c r="F18" i="4"/>
  <c r="D18" i="4"/>
  <c r="C22" i="4"/>
  <c r="B22" i="4"/>
  <c r="F13" i="4"/>
  <c r="G13" i="4" s="1"/>
  <c r="D13" i="4"/>
  <c r="F12" i="4"/>
  <c r="G12" i="4" s="1"/>
  <c r="D12" i="4"/>
  <c r="D11" i="4"/>
  <c r="F9" i="4"/>
  <c r="G9" i="4" s="1"/>
  <c r="D9" i="4"/>
  <c r="B1331" i="3"/>
  <c r="D1331" i="3" s="1"/>
  <c r="B1326" i="3"/>
  <c r="B1321" i="3"/>
  <c r="B1320" i="3" s="1"/>
  <c r="D1320" i="3" s="1"/>
  <c r="B1318" i="3"/>
  <c r="F1318" i="3" s="1"/>
  <c r="G1318" i="3" s="1"/>
  <c r="B1310" i="3"/>
  <c r="F1310" i="3" s="1"/>
  <c r="G1310" i="3" s="1"/>
  <c r="B1297" i="3"/>
  <c r="F1297" i="3" s="1"/>
  <c r="G1297" i="3" s="1"/>
  <c r="B1277" i="3"/>
  <c r="B1265" i="3"/>
  <c r="B1221" i="3"/>
  <c r="B1212" i="3"/>
  <c r="F1212" i="3" s="1"/>
  <c r="G1212" i="3" s="1"/>
  <c r="B1201" i="3"/>
  <c r="F1201" i="3" s="1"/>
  <c r="G1201" i="3" s="1"/>
  <c r="B1183" i="3"/>
  <c r="D1183" i="3" s="1"/>
  <c r="B1156" i="3"/>
  <c r="D1156" i="3" s="1"/>
  <c r="B1133" i="3"/>
  <c r="D1133" i="3" s="1"/>
  <c r="B1112" i="3"/>
  <c r="F1112" i="3" s="1"/>
  <c r="G1112" i="3" s="1"/>
  <c r="B1106" i="3"/>
  <c r="F1106" i="3" s="1"/>
  <c r="G1106" i="3" s="1"/>
  <c r="B1096" i="3"/>
  <c r="F1096" i="3" s="1"/>
  <c r="G1096" i="3" s="1"/>
  <c r="B1089" i="3"/>
  <c r="F1089" i="3" s="1"/>
  <c r="G1089" i="3" s="1"/>
  <c r="B1081" i="3"/>
  <c r="B1028" i="3"/>
  <c r="B1023" i="3"/>
  <c r="B964" i="3"/>
  <c r="D964" i="3" s="1"/>
  <c r="B961" i="3"/>
  <c r="D961" i="3" s="1"/>
  <c r="B954" i="3"/>
  <c r="B947" i="3"/>
  <c r="D947" i="3" s="1"/>
  <c r="B936" i="3"/>
  <c r="D936" i="3" s="1"/>
  <c r="B908" i="3"/>
  <c r="B883" i="3"/>
  <c r="B857" i="3"/>
  <c r="B854" i="3"/>
  <c r="B852" i="3"/>
  <c r="F852" i="3" s="1"/>
  <c r="G852" i="3" s="1"/>
  <c r="B850" i="3"/>
  <c r="B847" i="3"/>
  <c r="D847" i="3" s="1"/>
  <c r="B845" i="3"/>
  <c r="D845" i="3" s="1"/>
  <c r="B834" i="3"/>
  <c r="D834" i="3" s="1"/>
  <c r="B831" i="3"/>
  <c r="D831" i="3" s="1"/>
  <c r="B806" i="3"/>
  <c r="F790" i="3"/>
  <c r="G790" i="3" s="1"/>
  <c r="B776" i="3"/>
  <c r="F776" i="3" s="1"/>
  <c r="G776" i="3" s="1"/>
  <c r="B767" i="3"/>
  <c r="F767" i="3" s="1"/>
  <c r="G767" i="3" s="1"/>
  <c r="B753" i="3"/>
  <c r="B750" i="3"/>
  <c r="B739" i="3"/>
  <c r="B736" i="3"/>
  <c r="B728" i="3"/>
  <c r="B723" i="3"/>
  <c r="B719" i="3"/>
  <c r="F719" i="3" s="1"/>
  <c r="G719" i="3" s="1"/>
  <c r="B704" i="3"/>
  <c r="F704" i="3" s="1"/>
  <c r="G704" i="3" s="1"/>
  <c r="B700" i="3"/>
  <c r="D700" i="3" s="1"/>
  <c r="B681" i="3"/>
  <c r="B678" i="3"/>
  <c r="B667" i="3"/>
  <c r="D663" i="3"/>
  <c r="B659" i="3"/>
  <c r="B656" i="3"/>
  <c r="F647" i="3"/>
  <c r="G647" i="3" s="1"/>
  <c r="B644" i="3"/>
  <c r="F644" i="3" s="1"/>
  <c r="B630" i="3"/>
  <c r="D630" i="3" s="1"/>
  <c r="B622" i="3"/>
  <c r="B615" i="3"/>
  <c r="D615" i="3" s="1"/>
  <c r="B606" i="3"/>
  <c r="B596" i="3"/>
  <c r="B592" i="3"/>
  <c r="B583" i="3"/>
  <c r="B573" i="3"/>
  <c r="B554" i="3"/>
  <c r="B549" i="3"/>
  <c r="B541" i="3"/>
  <c r="D541" i="3" s="1"/>
  <c r="B521" i="3"/>
  <c r="F521" i="3" s="1"/>
  <c r="G521" i="3" s="1"/>
  <c r="B513" i="3"/>
  <c r="B497" i="3"/>
  <c r="F497" i="3" s="1"/>
  <c r="G497" i="3" s="1"/>
  <c r="B476" i="3"/>
  <c r="B441" i="3"/>
  <c r="F441" i="3" s="1"/>
  <c r="G441" i="3" s="1"/>
  <c r="B438" i="3"/>
  <c r="F438" i="3" s="1"/>
  <c r="G438" i="3" s="1"/>
  <c r="B431" i="3"/>
  <c r="B425" i="3"/>
  <c r="B421" i="3"/>
  <c r="D421" i="3" s="1"/>
  <c r="B401" i="3"/>
  <c r="B394" i="3"/>
  <c r="F394" i="3" s="1"/>
  <c r="G394" i="3" s="1"/>
  <c r="B389" i="3"/>
  <c r="B337" i="3"/>
  <c r="D337" i="3" s="1"/>
  <c r="B328" i="3"/>
  <c r="B320" i="3"/>
  <c r="B302" i="3"/>
  <c r="B286" i="3"/>
  <c r="F286" i="3" s="1"/>
  <c r="B236" i="3"/>
  <c r="F236" i="3" s="1"/>
  <c r="G236" i="3" s="1"/>
  <c r="B221" i="3"/>
  <c r="F221" i="3" s="1"/>
  <c r="G221" i="3" s="1"/>
  <c r="B194" i="3"/>
  <c r="B187" i="3"/>
  <c r="B180" i="3"/>
  <c r="B173" i="3"/>
  <c r="B166" i="3"/>
  <c r="B159" i="3"/>
  <c r="B153" i="3"/>
  <c r="B138" i="3"/>
  <c r="F138" i="3" s="1"/>
  <c r="G138" i="3" s="1"/>
  <c r="B115" i="3"/>
  <c r="B106" i="3"/>
  <c r="B84" i="3"/>
  <c r="D84" i="3" s="1"/>
  <c r="B76" i="3"/>
  <c r="B65" i="3"/>
  <c r="D65" i="3" s="1"/>
  <c r="B54" i="3"/>
  <c r="B43" i="3"/>
  <c r="B32" i="3"/>
  <c r="B23" i="3"/>
  <c r="B11" i="3"/>
  <c r="F32" i="1"/>
  <c r="G32" i="1" s="1"/>
  <c r="F31" i="1"/>
  <c r="G31" i="1" s="1"/>
  <c r="D31" i="1"/>
  <c r="F29" i="1"/>
  <c r="G29" i="1" s="1"/>
  <c r="D29" i="1"/>
  <c r="F28" i="1"/>
  <c r="G28" i="1" s="1"/>
  <c r="D28" i="1"/>
  <c r="F27" i="1"/>
  <c r="G27" i="1" s="1"/>
  <c r="D27" i="1"/>
  <c r="B26" i="1"/>
  <c r="F25" i="1"/>
  <c r="G25" i="1" s="1"/>
  <c r="F24" i="1"/>
  <c r="G24" i="1" s="1"/>
  <c r="D24" i="1"/>
  <c r="F23" i="1"/>
  <c r="G23" i="1" s="1"/>
  <c r="D23" i="1"/>
  <c r="F22" i="1"/>
  <c r="G22" i="1" s="1"/>
  <c r="D22" i="1"/>
  <c r="F21" i="1"/>
  <c r="G21" i="1" s="1"/>
  <c r="D21" i="1"/>
  <c r="F20" i="1"/>
  <c r="G20" i="1" s="1"/>
  <c r="D20" i="1"/>
  <c r="F19" i="1"/>
  <c r="G19" i="1" s="1"/>
  <c r="D19" i="1"/>
  <c r="F18" i="1"/>
  <c r="G18" i="1" s="1"/>
  <c r="D18" i="1"/>
  <c r="F17" i="1"/>
  <c r="G17" i="1" s="1"/>
  <c r="D17" i="1"/>
  <c r="F16" i="1"/>
  <c r="G16" i="1" s="1"/>
  <c r="D16" i="1"/>
  <c r="F15" i="1"/>
  <c r="G15" i="1" s="1"/>
  <c r="D15" i="1"/>
  <c r="F14" i="1"/>
  <c r="G14" i="1" s="1"/>
  <c r="D14" i="1"/>
  <c r="F13" i="1"/>
  <c r="G13" i="1" s="1"/>
  <c r="D13" i="1"/>
  <c r="G12" i="1"/>
  <c r="F12" i="1"/>
  <c r="D12" i="1"/>
  <c r="F11" i="1"/>
  <c r="G11" i="1" s="1"/>
  <c r="D11" i="1"/>
  <c r="B10" i="1"/>
  <c r="F700" i="3" l="1"/>
  <c r="G700" i="3" s="1"/>
  <c r="F14" i="14"/>
  <c r="G14" i="14" s="1"/>
  <c r="F964" i="3"/>
  <c r="G964" i="3" s="1"/>
  <c r="F850" i="3"/>
  <c r="G850" i="3" s="1"/>
  <c r="D1277" i="3"/>
  <c r="E19" i="14"/>
  <c r="G11" i="26"/>
  <c r="H11" i="26" s="1"/>
  <c r="G9" i="26"/>
  <c r="H9" i="26" s="1"/>
  <c r="I9" i="26"/>
  <c r="J9" i="26" s="1"/>
  <c r="F16" i="11"/>
  <c r="G16" i="11" s="1"/>
  <c r="F58" i="9"/>
  <c r="G58" i="9" s="1"/>
  <c r="D1265" i="3"/>
  <c r="D1081" i="3"/>
  <c r="D857" i="3"/>
  <c r="D159" i="3"/>
  <c r="D10" i="1"/>
  <c r="E11" i="26"/>
  <c r="F11" i="26" s="1"/>
  <c r="D39" i="9"/>
  <c r="D19" i="9"/>
  <c r="D18" i="9"/>
  <c r="B242" i="9"/>
  <c r="E34" i="9"/>
  <c r="D35" i="9"/>
  <c r="D22" i="8"/>
  <c r="D9" i="6"/>
  <c r="F10" i="5"/>
  <c r="G10" i="5" s="1"/>
  <c r="D1297" i="3"/>
  <c r="D1201" i="3"/>
  <c r="D1106" i="3"/>
  <c r="D1089" i="3"/>
  <c r="F1081" i="3"/>
  <c r="G1081" i="3" s="1"/>
  <c r="F947" i="3"/>
  <c r="G947" i="3" s="1"/>
  <c r="F936" i="3"/>
  <c r="G936" i="3" s="1"/>
  <c r="F783" i="3"/>
  <c r="G783" i="3" s="1"/>
  <c r="D704" i="3"/>
  <c r="F686" i="3"/>
  <c r="G686" i="3" s="1"/>
  <c r="F681" i="3"/>
  <c r="G681" i="3" s="1"/>
  <c r="F622" i="3"/>
  <c r="G622" i="3" s="1"/>
  <c r="D596" i="3"/>
  <c r="D592" i="3"/>
  <c r="F554" i="3"/>
  <c r="G554" i="3" s="1"/>
  <c r="F549" i="3"/>
  <c r="G549" i="3" s="1"/>
  <c r="D491" i="3"/>
  <c r="F421" i="3"/>
  <c r="G421" i="3" s="1"/>
  <c r="D401" i="3"/>
  <c r="D389" i="3"/>
  <c r="F337" i="3"/>
  <c r="G337" i="3" s="1"/>
  <c r="D328" i="3"/>
  <c r="D173" i="3"/>
  <c r="F166" i="3"/>
  <c r="G166" i="3" s="1"/>
  <c r="F153" i="3"/>
  <c r="G153" i="3" s="1"/>
  <c r="F320" i="3"/>
  <c r="G320" i="3" s="1"/>
  <c r="F476" i="3"/>
  <c r="G476" i="3" s="1"/>
  <c r="F659" i="3"/>
  <c r="G659" i="3" s="1"/>
  <c r="F732" i="3"/>
  <c r="G732" i="3" s="1"/>
  <c r="F76" i="3"/>
  <c r="G76" i="3" s="1"/>
  <c r="F180" i="3"/>
  <c r="G180" i="3" s="1"/>
  <c r="F656" i="3"/>
  <c r="G656" i="3" s="1"/>
  <c r="F728" i="3"/>
  <c r="G728" i="3" s="1"/>
  <c r="D554" i="3"/>
  <c r="D644" i="3"/>
  <c r="F1320" i="3"/>
  <c r="G1320" i="3" s="1"/>
  <c r="F461" i="3"/>
  <c r="G461" i="3" s="1"/>
  <c r="F389" i="3"/>
  <c r="G389" i="3" s="1"/>
  <c r="D723" i="3"/>
  <c r="D1023" i="3"/>
  <c r="D153" i="3"/>
  <c r="D549" i="3"/>
  <c r="D1212" i="3"/>
  <c r="D728" i="3"/>
  <c r="F1321" i="3"/>
  <c r="G1321" i="3" s="1"/>
  <c r="D1321" i="3"/>
  <c r="E1095" i="3"/>
  <c r="D719" i="3"/>
  <c r="D221" i="3"/>
  <c r="D521" i="3"/>
  <c r="D1310" i="3"/>
  <c r="D180" i="3"/>
  <c r="D681" i="3"/>
  <c r="F541" i="3"/>
  <c r="G541" i="3" s="1"/>
  <c r="F845" i="3"/>
  <c r="G845" i="3" s="1"/>
  <c r="D138" i="3"/>
  <c r="F1314" i="3"/>
  <c r="G1314" i="3" s="1"/>
  <c r="D776" i="3"/>
  <c r="D438" i="3"/>
  <c r="D425" i="3"/>
  <c r="D497" i="3"/>
  <c r="F532" i="3"/>
  <c r="G532" i="3" s="1"/>
  <c r="F630" i="3"/>
  <c r="G630" i="3" s="1"/>
  <c r="F834" i="3"/>
  <c r="G834" i="3" s="1"/>
  <c r="F961" i="3"/>
  <c r="G961" i="3" s="1"/>
  <c r="F968" i="3"/>
  <c r="G968" i="3" s="1"/>
  <c r="D1112" i="3"/>
  <c r="D852" i="3"/>
  <c r="D767" i="3"/>
  <c r="D236" i="3"/>
  <c r="F1277" i="3"/>
  <c r="F159" i="3"/>
  <c r="G159" i="3" s="1"/>
  <c r="D1096" i="3"/>
  <c r="D783" i="3"/>
  <c r="D11" i="3"/>
  <c r="D115" i="3"/>
  <c r="F596" i="3"/>
  <c r="G596" i="3" s="1"/>
  <c r="D736" i="3"/>
  <c r="F908" i="3"/>
  <c r="G908" i="3" s="1"/>
  <c r="F615" i="3"/>
  <c r="G615" i="3" s="1"/>
  <c r="F799" i="3"/>
  <c r="G799" i="3" s="1"/>
  <c r="D194" i="3"/>
  <c r="F194" i="3"/>
  <c r="G194" i="3" s="1"/>
  <c r="D187" i="3"/>
  <c r="F187" i="3"/>
  <c r="G187" i="3" s="1"/>
  <c r="F583" i="3"/>
  <c r="G583" i="3" s="1"/>
  <c r="D806" i="3"/>
  <c r="F806" i="3"/>
  <c r="G806" i="3" s="1"/>
  <c r="D883" i="3"/>
  <c r="F883" i="3"/>
  <c r="G883" i="3" s="1"/>
  <c r="F736" i="3"/>
  <c r="G736" i="3" s="1"/>
  <c r="F723" i="3"/>
  <c r="G723" i="3" s="1"/>
  <c r="F401" i="3"/>
  <c r="G401" i="3" s="1"/>
  <c r="E496" i="3"/>
  <c r="F1133" i="3"/>
  <c r="F1028" i="3"/>
  <c r="G1028" i="3" s="1"/>
  <c r="F1331" i="3"/>
  <c r="G1331" i="3" s="1"/>
  <c r="E1031" i="3"/>
  <c r="F491" i="3"/>
  <c r="D968" i="3"/>
  <c r="D659" i="3"/>
  <c r="F663" i="3"/>
  <c r="G663" i="3" s="1"/>
  <c r="F1221" i="3"/>
  <c r="G1221" i="3" s="1"/>
  <c r="D1221" i="3"/>
  <c r="D476" i="3"/>
  <c r="F1265" i="3"/>
  <c r="G1265" i="3" s="1"/>
  <c r="F857" i="3"/>
  <c r="G857" i="3" s="1"/>
  <c r="D954" i="3"/>
  <c r="F954" i="3"/>
  <c r="G954" i="3" s="1"/>
  <c r="F431" i="3"/>
  <c r="G431" i="3" s="1"/>
  <c r="D320" i="3"/>
  <c r="F425" i="3"/>
  <c r="G425" i="3" s="1"/>
  <c r="D854" i="3"/>
  <c r="F854" i="3"/>
  <c r="G854" i="3" s="1"/>
  <c r="B1323" i="3"/>
  <c r="F1326" i="3"/>
  <c r="G1326" i="3" s="1"/>
  <c r="D1326" i="3"/>
  <c r="F753" i="3"/>
  <c r="G753" i="3" s="1"/>
  <c r="D753" i="3"/>
  <c r="D750" i="3"/>
  <c r="F750" i="3"/>
  <c r="G750" i="3" s="1"/>
  <c r="E856" i="3"/>
  <c r="F1156" i="3"/>
  <c r="G1156" i="3" s="1"/>
  <c r="F1023" i="3"/>
  <c r="G1023" i="3" s="1"/>
  <c r="F831" i="3"/>
  <c r="G831" i="3" s="1"/>
  <c r="D302" i="3"/>
  <c r="F302" i="3"/>
  <c r="G302" i="3" s="1"/>
  <c r="F573" i="3"/>
  <c r="G573" i="3" s="1"/>
  <c r="D573" i="3"/>
  <c r="F513" i="3"/>
  <c r="G513" i="3" s="1"/>
  <c r="D513" i="3"/>
  <c r="F678" i="3"/>
  <c r="G678" i="3" s="1"/>
  <c r="D678" i="3"/>
  <c r="D606" i="3"/>
  <c r="F606" i="3"/>
  <c r="G606" i="3" s="1"/>
  <c r="F173" i="3"/>
  <c r="G173" i="3" s="1"/>
  <c r="F592" i="3"/>
  <c r="D908" i="3"/>
  <c r="F328" i="3"/>
  <c r="G328" i="3" s="1"/>
  <c r="D667" i="3"/>
  <c r="D739" i="3"/>
  <c r="D1028" i="3"/>
  <c r="D656" i="3"/>
  <c r="F106" i="3"/>
  <c r="G106" i="3" s="1"/>
  <c r="D1318" i="3"/>
  <c r="D850" i="3"/>
  <c r="D622" i="3"/>
  <c r="D394" i="3"/>
  <c r="D286" i="3"/>
  <c r="D166" i="3"/>
  <c r="D54" i="3"/>
  <c r="D23" i="3"/>
  <c r="F1183" i="3"/>
  <c r="G1183" i="3" s="1"/>
  <c r="F847" i="3"/>
  <c r="G847" i="3" s="1"/>
  <c r="F739" i="3"/>
  <c r="G739" i="3" s="1"/>
  <c r="F667" i="3"/>
  <c r="G667" i="3" s="1"/>
  <c r="D43" i="3"/>
  <c r="E1200" i="3"/>
  <c r="F65" i="3"/>
  <c r="G65" i="3" s="1"/>
  <c r="E388" i="3"/>
  <c r="F23" i="3"/>
  <c r="G23" i="3" s="1"/>
  <c r="F115" i="3"/>
  <c r="G115" i="3" s="1"/>
  <c r="D106" i="3"/>
  <c r="F84" i="3"/>
  <c r="G84" i="3" s="1"/>
  <c r="D76" i="3"/>
  <c r="F54" i="3"/>
  <c r="G54" i="3" s="1"/>
  <c r="F43" i="3"/>
  <c r="G43" i="3" s="1"/>
  <c r="D32" i="3"/>
  <c r="F32" i="3"/>
  <c r="G32" i="3" s="1"/>
  <c r="F11" i="3"/>
  <c r="G11" i="3" s="1"/>
  <c r="E440" i="3"/>
  <c r="E1220" i="3"/>
  <c r="E298" i="3"/>
  <c r="E1155" i="3"/>
  <c r="E553" i="3"/>
  <c r="E680" i="3"/>
  <c r="E833" i="3"/>
  <c r="E967" i="3"/>
  <c r="E1264" i="3"/>
  <c r="E10" i="3"/>
  <c r="E752" i="3"/>
  <c r="F26" i="1"/>
  <c r="G26" i="1" s="1"/>
  <c r="B9" i="1"/>
  <c r="F10" i="1"/>
  <c r="G10" i="1" s="1"/>
  <c r="E57" i="9"/>
  <c r="E197" i="9"/>
  <c r="E10" i="8"/>
  <c r="E9" i="1"/>
  <c r="B1155" i="3"/>
  <c r="B967" i="3"/>
  <c r="B57" i="9"/>
  <c r="C34" i="9"/>
  <c r="F90" i="9"/>
  <c r="G90" i="9" s="1"/>
  <c r="D9" i="14"/>
  <c r="C9" i="13"/>
  <c r="C30" i="13" s="1"/>
  <c r="D16" i="11"/>
  <c r="F243" i="9"/>
  <c r="G243" i="9" s="1"/>
  <c r="F225" i="9"/>
  <c r="G225" i="9" s="1"/>
  <c r="F212" i="9"/>
  <c r="G212" i="9" s="1"/>
  <c r="D212" i="9"/>
  <c r="C197" i="9"/>
  <c r="F198" i="9"/>
  <c r="G198" i="9" s="1"/>
  <c r="D198" i="9"/>
  <c r="D90" i="9"/>
  <c r="C57" i="9"/>
  <c r="C10" i="8"/>
  <c r="F22" i="8"/>
  <c r="G22" i="8" s="1"/>
  <c r="C9" i="6"/>
  <c r="C279" i="3"/>
  <c r="C1220" i="3"/>
  <c r="B1220" i="3"/>
  <c r="C1200" i="3"/>
  <c r="B1200" i="3"/>
  <c r="B1115" i="3"/>
  <c r="C1115" i="3"/>
  <c r="B1095" i="3"/>
  <c r="C1095" i="3"/>
  <c r="B1031" i="3"/>
  <c r="C1031" i="3"/>
  <c r="C967" i="3"/>
  <c r="C833" i="3"/>
  <c r="B833" i="3"/>
  <c r="C752" i="3"/>
  <c r="C496" i="3"/>
  <c r="B496" i="3"/>
  <c r="C440" i="3"/>
  <c r="C388" i="3"/>
  <c r="C298" i="3"/>
  <c r="F9" i="16"/>
  <c r="G9" i="16" s="1"/>
  <c r="F9" i="17"/>
  <c r="G9" i="17" s="1"/>
  <c r="B19" i="14"/>
  <c r="F9" i="14"/>
  <c r="G9" i="14" s="1"/>
  <c r="C14" i="14"/>
  <c r="C19" i="14" s="1"/>
  <c r="D58" i="9"/>
  <c r="C10" i="3"/>
  <c r="C583" i="3"/>
  <c r="D583" i="3" s="1"/>
  <c r="C1264" i="3"/>
  <c r="C856" i="3"/>
  <c r="C1155" i="3"/>
  <c r="C1323" i="3"/>
  <c r="C680" i="3"/>
  <c r="D26" i="1"/>
  <c r="C9" i="1"/>
  <c r="E9" i="26"/>
  <c r="F9" i="26" s="1"/>
  <c r="B9" i="13"/>
  <c r="B30" i="13" s="1"/>
  <c r="F14" i="10"/>
  <c r="G14" i="10" s="1"/>
  <c r="F224" i="9"/>
  <c r="G224" i="9" s="1"/>
  <c r="B34" i="9"/>
  <c r="F19" i="9"/>
  <c r="B197" i="9"/>
  <c r="F35" i="9"/>
  <c r="G35" i="9" s="1"/>
  <c r="B10" i="8"/>
  <c r="B22" i="5"/>
  <c r="D22" i="5" s="1"/>
  <c r="D10" i="5"/>
  <c r="F22" i="5"/>
  <c r="G22" i="5" s="1"/>
  <c r="D22" i="4"/>
  <c r="F22" i="4"/>
  <c r="G22" i="4" s="1"/>
  <c r="B440" i="3"/>
  <c r="B1264" i="3"/>
  <c r="B10" i="3"/>
  <c r="B388" i="3"/>
  <c r="B680" i="3"/>
  <c r="B298" i="3"/>
  <c r="B752" i="3"/>
  <c r="B279" i="3"/>
  <c r="B553" i="3"/>
  <c r="B856" i="3"/>
  <c r="D14" i="14" l="1"/>
  <c r="D19" i="14"/>
  <c r="F19" i="14"/>
  <c r="G19" i="14" s="1"/>
  <c r="D30" i="13"/>
  <c r="F30" i="13"/>
  <c r="G30" i="13" s="1"/>
  <c r="E9" i="6"/>
  <c r="F9" i="6" s="1"/>
  <c r="F242" i="9"/>
  <c r="G242" i="9" s="1"/>
  <c r="E9" i="8"/>
  <c r="E9" i="9"/>
  <c r="F440" i="3"/>
  <c r="G440" i="3" s="1"/>
  <c r="D440" i="3"/>
  <c r="D496" i="3"/>
  <c r="F496" i="3"/>
  <c r="G496" i="3" s="1"/>
  <c r="F1115" i="3"/>
  <c r="D1115" i="3"/>
  <c r="D388" i="3"/>
  <c r="F388" i="3"/>
  <c r="G388" i="3" s="1"/>
  <c r="D1155" i="3"/>
  <c r="F1155" i="3"/>
  <c r="G1155" i="3" s="1"/>
  <c r="D856" i="3"/>
  <c r="F856" i="3"/>
  <c r="G856" i="3" s="1"/>
  <c r="F553" i="3"/>
  <c r="G553" i="3" s="1"/>
  <c r="D1323" i="3"/>
  <c r="F1323" i="3"/>
  <c r="G1323" i="3" s="1"/>
  <c r="D833" i="3"/>
  <c r="F833" i="3"/>
  <c r="G833" i="3" s="1"/>
  <c r="F1220" i="3"/>
  <c r="G1220" i="3" s="1"/>
  <c r="D1220" i="3"/>
  <c r="D1264" i="3"/>
  <c r="F1264" i="3"/>
  <c r="G1264" i="3" s="1"/>
  <c r="F1200" i="3"/>
  <c r="G1200" i="3" s="1"/>
  <c r="D1200" i="3"/>
  <c r="F680" i="3"/>
  <c r="G680" i="3" s="1"/>
  <c r="D680" i="3"/>
  <c r="D1095" i="3"/>
  <c r="F1095" i="3"/>
  <c r="G1095" i="3" s="1"/>
  <c r="D967" i="3"/>
  <c r="F967" i="3"/>
  <c r="G967" i="3" s="1"/>
  <c r="F298" i="3"/>
  <c r="G298" i="3" s="1"/>
  <c r="D298" i="3"/>
  <c r="F752" i="3"/>
  <c r="G752" i="3" s="1"/>
  <c r="D752" i="3"/>
  <c r="F1031" i="3"/>
  <c r="G1031" i="3" s="1"/>
  <c r="D1031" i="3"/>
  <c r="D279" i="3"/>
  <c r="F279" i="3"/>
  <c r="D10" i="3"/>
  <c r="F10" i="3"/>
  <c r="G10" i="3" s="1"/>
  <c r="E9" i="3"/>
  <c r="D9" i="1"/>
  <c r="F9" i="1"/>
  <c r="G9" i="1" s="1"/>
  <c r="D57" i="9"/>
  <c r="F57" i="9"/>
  <c r="G57" i="9" s="1"/>
  <c r="C9" i="9"/>
  <c r="C9" i="8"/>
  <c r="C553" i="3"/>
  <c r="C9" i="3" s="1"/>
  <c r="F9" i="13"/>
  <c r="D9" i="13"/>
  <c r="D197" i="9"/>
  <c r="F197" i="9"/>
  <c r="G197" i="9" s="1"/>
  <c r="F18" i="9"/>
  <c r="D34" i="9"/>
  <c r="F34" i="9"/>
  <c r="G34" i="9" s="1"/>
  <c r="B9" i="9"/>
  <c r="D10" i="8"/>
  <c r="F10" i="8"/>
  <c r="G10" i="8" s="1"/>
  <c r="B9" i="8"/>
  <c r="B9" i="3"/>
  <c r="G9" i="13" l="1"/>
  <c r="D553" i="3"/>
  <c r="F9" i="3"/>
  <c r="G9" i="3" s="1"/>
  <c r="D9" i="9"/>
  <c r="F9" i="9"/>
  <c r="G9" i="9" s="1"/>
  <c r="F9" i="8"/>
  <c r="G9" i="8" s="1"/>
  <c r="D9" i="8"/>
  <c r="D9" i="3"/>
</calcChain>
</file>

<file path=xl/sharedStrings.xml><?xml version="1.0" encoding="utf-8"?>
<sst xmlns="http://schemas.openxmlformats.org/spreadsheetml/2006/main" count="2166" uniqueCount="1683">
  <si>
    <t>单位：万元</t>
    <phoneticPr fontId="3" type="noConversion"/>
  </si>
  <si>
    <t>预算科目</t>
    <phoneticPr fontId="3" type="noConversion"/>
  </si>
  <si>
    <t>2021年决算数</t>
    <phoneticPr fontId="3" type="noConversion"/>
  </si>
  <si>
    <t>调整后预算数</t>
    <phoneticPr fontId="3" type="noConversion"/>
  </si>
  <si>
    <t>完成调整预算%</t>
    <phoneticPr fontId="3" type="noConversion"/>
  </si>
  <si>
    <t>增减额</t>
    <phoneticPr fontId="3" type="noConversion"/>
  </si>
  <si>
    <t>增减%</t>
    <phoneticPr fontId="3" type="noConversion"/>
  </si>
  <si>
    <t>一般公共预算收入</t>
  </si>
  <si>
    <t>税收收入</t>
  </si>
  <si>
    <t xml:space="preserve">  增值税</t>
  </si>
  <si>
    <t xml:space="preserve">  企业所得税</t>
  </si>
  <si>
    <t xml:space="preserve">  个人所得税(款)</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</si>
  <si>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</si>
  <si>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</si>
  <si>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</si>
  <si>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</si>
  <si>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</si>
  <si>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</si>
  <si>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车船税(款)</t>
  </si>
  <si>
    <t xml:space="preserve">  耕地占用税(款)</t>
  </si>
  <si>
    <t xml:space="preserve">  契税(款)</t>
  </si>
  <si>
    <t xml:space="preserve">  烟叶税(款)</t>
  </si>
  <si>
    <t xml:space="preserve">  环境保护税(款)</t>
  </si>
  <si>
    <t xml:space="preserve">  其他税收收入</t>
    <phoneticPr fontId="3" type="noConversion"/>
  </si>
  <si>
    <t>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</si>
  <si>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</si>
  <si>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</si>
  <si>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</si>
  <si>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</si>
  <si>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</si>
  <si>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</si>
  <si>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其他收入(款)</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</si>
  <si>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</si>
  <si>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</si>
  <si>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</si>
  <si>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</si>
  <si>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</si>
  <si>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</si>
  <si>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</si>
  <si>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</si>
  <si>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</si>
  <si>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</si>
  <si>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</si>
  <si>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</si>
  <si>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</si>
  <si>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</si>
  <si>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</si>
  <si>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</si>
  <si>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</si>
  <si>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</si>
  <si>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</si>
  <si>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</si>
  <si>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</si>
  <si>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</si>
  <si>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</si>
  <si>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</si>
  <si>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</si>
  <si>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</si>
  <si>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</si>
  <si>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</si>
  <si>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</si>
  <si>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</si>
  <si>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</si>
  <si>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</si>
  <si>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</si>
  <si>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</si>
  <si>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</si>
  <si>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</si>
  <si>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</si>
  <si>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</si>
  <si>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</si>
  <si>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</si>
  <si>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</si>
  <si>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</si>
  <si>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</si>
  <si>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</si>
  <si>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</si>
  <si>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</si>
  <si>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</si>
  <si>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</si>
  <si>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</si>
  <si>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</si>
  <si>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</si>
  <si>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</si>
  <si>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</si>
  <si>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</si>
  <si>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</si>
  <si>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</si>
  <si>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</si>
  <si>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</si>
  <si>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</si>
  <si>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</si>
  <si>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</si>
  <si>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</si>
  <si>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</si>
  <si>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</si>
  <si>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</si>
  <si>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</si>
  <si>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</si>
  <si>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</si>
  <si>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</si>
  <si>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</si>
  <si>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</si>
  <si>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</si>
  <si>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</si>
  <si>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</si>
  <si>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</si>
  <si>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</si>
  <si>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</si>
  <si>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</si>
  <si>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</si>
  <si>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</si>
  <si>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</si>
  <si>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</si>
  <si>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</si>
  <si>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</si>
  <si>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</si>
  <si>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</si>
  <si>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</si>
  <si>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</si>
  <si>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</si>
  <si>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</si>
  <si>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</si>
  <si>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</si>
  <si>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</si>
  <si>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</si>
  <si>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</si>
  <si>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</si>
  <si>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</si>
  <si>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</si>
  <si>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</si>
  <si>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</si>
  <si>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</si>
  <si>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</si>
  <si>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</si>
  <si>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</si>
  <si>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</si>
  <si>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</si>
  <si>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</si>
  <si>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</si>
  <si>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</si>
  <si>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</si>
  <si>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</si>
  <si>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</si>
  <si>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</si>
  <si>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</si>
  <si>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</si>
  <si>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</si>
  <si>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</si>
  <si>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</si>
  <si>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</si>
  <si>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</si>
  <si>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</si>
  <si>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</si>
  <si>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</si>
  <si>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</si>
  <si>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</si>
  <si>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</si>
  <si>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</si>
  <si>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</si>
  <si>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</si>
  <si>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</si>
  <si>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</si>
  <si>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</si>
  <si>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</si>
  <si>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</si>
  <si>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</si>
  <si>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</si>
  <si>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</si>
  <si>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</si>
  <si>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</si>
  <si>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</si>
  <si>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</si>
  <si>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</si>
  <si>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</si>
  <si>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</si>
  <si>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</si>
  <si>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</si>
  <si>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</si>
  <si>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</si>
  <si>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</si>
  <si>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</si>
  <si>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</si>
  <si>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</si>
  <si>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</si>
  <si>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</si>
  <si>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</si>
  <si>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</si>
  <si>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</si>
  <si>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</si>
  <si>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</si>
  <si>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</si>
  <si>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</si>
  <si>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</si>
  <si>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</si>
  <si>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</si>
  <si>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</si>
  <si>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</si>
  <si>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</si>
  <si>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</si>
  <si>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</si>
  <si>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</si>
  <si>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</si>
  <si>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</si>
  <si>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</si>
  <si>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</si>
  <si>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</si>
  <si>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</si>
  <si>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</si>
  <si>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</si>
  <si>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</si>
  <si>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</si>
  <si>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</si>
  <si>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</si>
  <si>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</si>
  <si>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</si>
  <si>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</si>
  <si>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</si>
  <si>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</si>
  <si>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</si>
  <si>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</si>
  <si>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</si>
  <si>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</si>
  <si>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</si>
  <si>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</si>
  <si>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</si>
  <si>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</si>
  <si>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</si>
  <si>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</si>
  <si>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</si>
  <si>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</si>
  <si>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</si>
  <si>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</si>
  <si>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</si>
  <si>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</si>
  <si>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</si>
  <si>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</si>
  <si>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</si>
  <si>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</si>
  <si>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</si>
  <si>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</si>
  <si>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</si>
  <si>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</si>
  <si>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</si>
  <si>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</si>
  <si>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</si>
  <si>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</si>
  <si>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</si>
  <si>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</si>
  <si>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</si>
  <si>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</si>
  <si>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</si>
  <si>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</si>
  <si>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</si>
  <si>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</si>
  <si>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</si>
  <si>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</si>
  <si>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</si>
  <si>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</si>
  <si>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</si>
  <si>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</si>
  <si>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</si>
  <si>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</si>
  <si>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</si>
  <si>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</si>
  <si>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</si>
  <si>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</si>
  <si>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</si>
  <si>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</si>
  <si>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</si>
  <si>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</si>
  <si>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</si>
  <si>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</si>
  <si>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</si>
  <si>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</si>
  <si>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</si>
  <si>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</si>
  <si>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</si>
  <si>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</si>
  <si>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</si>
  <si>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</si>
  <si>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</si>
  <si>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</si>
  <si>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</si>
  <si>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</si>
  <si>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</si>
  <si>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</si>
  <si>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</si>
  <si>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</si>
  <si>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</si>
  <si>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</si>
  <si>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</si>
  <si>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</si>
  <si>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</si>
  <si>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</si>
  <si>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</si>
  <si>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</si>
  <si>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</si>
  <si>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</si>
  <si>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</si>
  <si>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</si>
  <si>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</si>
  <si>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</si>
  <si>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</si>
  <si>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</si>
  <si>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</si>
  <si>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</si>
  <si>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</si>
  <si>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</si>
  <si>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</si>
  <si>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</si>
  <si>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</si>
  <si>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</si>
  <si>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</si>
  <si>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</si>
  <si>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</si>
  <si>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</si>
  <si>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</si>
  <si>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</si>
  <si>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</si>
  <si>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</si>
  <si>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</si>
  <si>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</si>
  <si>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</si>
  <si>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</si>
  <si>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</si>
  <si>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</si>
  <si>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</si>
  <si>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</si>
  <si>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</si>
  <si>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</si>
  <si>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</si>
  <si>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</si>
  <si>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</si>
  <si>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</si>
  <si>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</si>
  <si>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</si>
  <si>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</si>
  <si>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</si>
  <si>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</si>
  <si>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</si>
  <si>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</si>
  <si>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</si>
  <si>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</si>
  <si>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</si>
  <si>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</si>
  <si>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</si>
  <si>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</si>
  <si>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</si>
  <si>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</si>
  <si>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</si>
  <si>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</si>
  <si>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</si>
  <si>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</si>
  <si>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</si>
  <si>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</si>
  <si>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</si>
  <si>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</si>
  <si>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</si>
  <si>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</si>
  <si>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</si>
  <si>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</si>
  <si>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</si>
  <si>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</si>
  <si>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</si>
  <si>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</si>
  <si>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</si>
  <si>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</si>
  <si>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</si>
  <si>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</si>
  <si>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</si>
  <si>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</si>
  <si>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</si>
  <si>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</si>
  <si>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</si>
  <si>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</si>
  <si>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</si>
  <si>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</si>
  <si>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</si>
  <si>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</si>
  <si>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</si>
  <si>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</si>
  <si>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</si>
  <si>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</si>
  <si>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</si>
  <si>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</si>
  <si>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</si>
  <si>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</si>
  <si>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</si>
  <si>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</si>
  <si>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</si>
  <si>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</si>
  <si>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</si>
  <si>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</si>
  <si>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</si>
  <si>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</si>
  <si>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</si>
  <si>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</si>
  <si>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</si>
  <si>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</si>
  <si>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</si>
  <si>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</si>
  <si>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</si>
  <si>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</si>
  <si>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</si>
  <si>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</si>
  <si>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</si>
  <si>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</si>
  <si>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</si>
  <si>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</si>
  <si>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</si>
  <si>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</si>
  <si>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</si>
  <si>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</si>
  <si>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</si>
  <si>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</si>
  <si>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</si>
  <si>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</si>
  <si>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</si>
  <si>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</si>
  <si>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</si>
  <si>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</si>
  <si>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</si>
  <si>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</si>
  <si>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</si>
  <si>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</si>
  <si>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</si>
  <si>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</si>
  <si>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</si>
  <si>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</si>
  <si>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</si>
  <si>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</si>
  <si>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</si>
  <si>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</si>
  <si>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</si>
  <si>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</si>
  <si>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</si>
  <si>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</si>
  <si>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</si>
  <si>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</si>
  <si>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</si>
  <si>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</si>
  <si>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</si>
  <si>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</si>
  <si>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</si>
  <si>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</si>
  <si>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</si>
  <si>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</si>
  <si>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</si>
  <si>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</si>
  <si>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</si>
  <si>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</si>
  <si>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</si>
  <si>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</si>
  <si>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</si>
  <si>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</si>
  <si>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</si>
  <si>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</si>
  <si>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</si>
  <si>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</si>
  <si>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</si>
  <si>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</si>
  <si>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</si>
  <si>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</si>
  <si>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</si>
  <si>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</si>
  <si>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</si>
  <si>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</si>
  <si>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</si>
  <si>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</si>
  <si>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</si>
  <si>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</si>
  <si>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</si>
  <si>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</si>
  <si>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</si>
  <si>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</si>
  <si>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</si>
  <si>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</si>
  <si>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</si>
  <si>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</si>
  <si>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</si>
  <si>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</si>
  <si>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</si>
  <si>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</si>
  <si>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</si>
  <si>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</si>
  <si>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</si>
  <si>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</si>
  <si>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</si>
  <si>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</si>
  <si>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</si>
  <si>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</si>
  <si>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</si>
  <si>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</si>
  <si>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</si>
  <si>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</si>
  <si>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</si>
  <si>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</si>
  <si>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</si>
  <si>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</si>
  <si>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</si>
  <si>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</si>
  <si>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</si>
  <si>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</si>
  <si>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</si>
  <si>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</si>
  <si>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</si>
  <si>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</si>
  <si>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</si>
  <si>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</si>
  <si>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</si>
  <si>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</si>
  <si>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</si>
  <si>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</si>
  <si>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</si>
  <si>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</si>
  <si>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</si>
  <si>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</si>
  <si>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</si>
  <si>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</si>
  <si>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</si>
  <si>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</si>
  <si>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</si>
  <si>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</si>
  <si>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</si>
  <si>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</si>
  <si>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</si>
  <si>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</si>
  <si>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</si>
  <si>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</si>
  <si>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</si>
  <si>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</si>
  <si>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</si>
  <si>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</si>
  <si>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</si>
  <si>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</si>
  <si>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</si>
  <si>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</si>
  <si>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</si>
  <si>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</si>
  <si>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</si>
  <si>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</si>
  <si>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</si>
  <si>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</si>
  <si>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</si>
  <si>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</si>
  <si>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</si>
  <si>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</si>
  <si>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</si>
  <si>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</si>
  <si>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</si>
  <si>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</si>
  <si>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</si>
  <si>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</si>
  <si>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</si>
  <si>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</si>
  <si>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</si>
  <si>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</si>
  <si>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</si>
  <si>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</si>
  <si>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</si>
  <si>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</si>
  <si>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</si>
  <si>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</si>
  <si>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</si>
  <si>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</si>
  <si>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</si>
  <si>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</si>
  <si>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</si>
  <si>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</si>
  <si>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</si>
  <si>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</si>
  <si>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</si>
  <si>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</si>
  <si>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</si>
  <si>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</si>
  <si>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</si>
  <si>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</si>
  <si>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</si>
  <si>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</si>
  <si>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</si>
  <si>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</si>
  <si>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</si>
  <si>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</si>
  <si>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</si>
  <si>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</si>
  <si>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</si>
  <si>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</si>
  <si>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</si>
  <si>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</si>
  <si>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</si>
  <si>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</si>
  <si>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</si>
  <si>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</si>
  <si>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</si>
  <si>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</si>
  <si>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</si>
  <si>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</si>
  <si>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</si>
  <si>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</si>
  <si>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</si>
  <si>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</si>
  <si>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</si>
  <si>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</si>
  <si>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</si>
  <si>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</si>
  <si>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</si>
  <si>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</si>
  <si>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</si>
  <si>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</si>
  <si>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</si>
  <si>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</si>
  <si>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</si>
  <si>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</si>
  <si>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</si>
  <si>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</si>
  <si>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</si>
  <si>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</si>
  <si>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</si>
  <si>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</si>
  <si>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</si>
  <si>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</si>
  <si>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</si>
  <si>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</si>
  <si>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</si>
  <si>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</si>
  <si>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</si>
  <si>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</si>
  <si>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</si>
  <si>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</si>
  <si>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</si>
  <si>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</si>
  <si>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</si>
  <si>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</si>
  <si>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</si>
  <si>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</si>
  <si>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</si>
  <si>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</si>
  <si>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</si>
  <si>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</si>
  <si>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</si>
  <si>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</si>
  <si>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</si>
  <si>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</si>
  <si>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</si>
  <si>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</si>
  <si>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</si>
  <si>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</si>
  <si>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</si>
  <si>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</si>
  <si>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</si>
  <si>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</si>
  <si>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</si>
  <si>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</si>
  <si>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</si>
  <si>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</si>
  <si>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</si>
  <si>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</si>
  <si>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</si>
  <si>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</si>
  <si>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</si>
  <si>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</si>
  <si>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</si>
  <si>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</si>
  <si>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</si>
  <si>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</si>
  <si>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</si>
  <si>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</si>
  <si>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</si>
  <si>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</si>
  <si>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</si>
  <si>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</si>
  <si>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</si>
  <si>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</si>
  <si>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</si>
  <si>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</si>
  <si>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</si>
  <si>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</si>
  <si>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</si>
  <si>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</si>
  <si>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</si>
  <si>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</si>
  <si>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</si>
  <si>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</si>
  <si>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</si>
  <si>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</si>
  <si>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</si>
  <si>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</si>
  <si>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</si>
  <si>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</si>
  <si>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</si>
  <si>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</si>
  <si>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</si>
  <si>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</si>
  <si>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</si>
  <si>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</si>
  <si>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</si>
  <si>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</si>
  <si>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</si>
  <si>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</si>
  <si>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</si>
  <si>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</si>
  <si>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</si>
  <si>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</si>
  <si>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</si>
  <si>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</si>
  <si>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</si>
  <si>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</si>
  <si>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</si>
  <si>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</si>
  <si>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</si>
  <si>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</si>
  <si>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</si>
  <si>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</si>
  <si>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</si>
  <si>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</si>
  <si>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</si>
  <si>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</si>
  <si>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</si>
  <si>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</si>
  <si>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</si>
  <si>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</si>
  <si>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</si>
  <si>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</si>
  <si>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</si>
  <si>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</si>
  <si>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</si>
  <si>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</si>
  <si>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南水北调工程建设</t>
  </si>
  <si>
    <t xml:space="preserve">    南水北调工程管理</t>
  </si>
  <si>
    <t xml:space="preserve">    其他水利支出</t>
  </si>
  <si>
    <t xml:space="preserve">    农村基础设施建设</t>
  </si>
  <si>
    <t xml:space="preserve">    生产发展</t>
  </si>
  <si>
    <t xml:space="preserve">    社会发展</t>
  </si>
  <si>
    <t xml:space="preserve">    扶贫贷款奖补和贴息</t>
  </si>
  <si>
    <t xml:space="preserve">    “三西”农业建设专项补助</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</si>
  <si>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</si>
  <si>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</si>
  <si>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</si>
  <si>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</si>
  <si>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</si>
  <si>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</si>
  <si>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</si>
  <si>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</si>
  <si>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</si>
  <si>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</si>
  <si>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</si>
  <si>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</si>
  <si>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</si>
  <si>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</si>
  <si>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</si>
  <si>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</si>
  <si>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</si>
  <si>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</si>
  <si>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</si>
  <si>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</si>
  <si>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</si>
  <si>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</si>
  <si>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</si>
  <si>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</si>
  <si>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</si>
  <si>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</si>
  <si>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</si>
  <si>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</si>
  <si>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</si>
  <si>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</si>
  <si>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</si>
  <si>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</si>
  <si>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</si>
  <si>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</si>
  <si>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</si>
  <si>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</si>
  <si>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</si>
  <si>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</si>
  <si>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</si>
  <si>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</si>
  <si>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</si>
  <si>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</si>
  <si>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</si>
  <si>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</si>
  <si>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</si>
  <si>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</si>
  <si>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</si>
  <si>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</si>
  <si>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</si>
  <si>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</si>
  <si>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</si>
  <si>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</si>
  <si>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</si>
  <si>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</si>
  <si>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</si>
  <si>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</si>
  <si>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</si>
  <si>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</si>
  <si>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</si>
  <si>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</si>
  <si>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</si>
  <si>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</si>
  <si>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</si>
  <si>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</si>
  <si>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</si>
  <si>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</si>
  <si>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</si>
  <si>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</si>
  <si>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</si>
  <si>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</si>
  <si>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</si>
  <si>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</si>
  <si>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</si>
  <si>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</si>
  <si>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</si>
  <si>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</si>
  <si>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</si>
  <si>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</si>
  <si>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</si>
  <si>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</si>
  <si>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</si>
  <si>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</si>
  <si>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</si>
  <si>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</si>
  <si>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</si>
  <si>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</si>
  <si>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</si>
  <si>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</si>
  <si>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</si>
  <si>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</si>
  <si>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</si>
  <si>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</si>
  <si>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</si>
  <si>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</si>
  <si>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</si>
  <si>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</si>
  <si>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</si>
  <si>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</si>
  <si>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</si>
  <si>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</si>
  <si>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</si>
  <si>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</si>
  <si>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</si>
  <si>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</si>
  <si>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</si>
  <si>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</si>
  <si>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</si>
  <si>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</si>
  <si>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</si>
  <si>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</si>
  <si>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</si>
  <si>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</si>
  <si>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</si>
  <si>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</si>
  <si>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</si>
  <si>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</si>
  <si>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</si>
  <si>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</si>
  <si>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</si>
  <si>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</si>
  <si>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</si>
  <si>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</si>
  <si>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</si>
  <si>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</si>
  <si>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</si>
  <si>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</si>
  <si>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</si>
  <si>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</si>
  <si>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</si>
  <si>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</si>
  <si>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</si>
  <si>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</si>
  <si>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</si>
  <si>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</si>
  <si>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</si>
  <si>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</si>
  <si>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</si>
  <si>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</si>
  <si>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</si>
  <si>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</si>
  <si>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</si>
  <si>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</si>
  <si>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</si>
  <si>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</si>
  <si>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</si>
  <si>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</si>
  <si>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</si>
  <si>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</si>
  <si>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</si>
  <si>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</si>
  <si>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</si>
  <si>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</si>
  <si>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</si>
  <si>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</si>
  <si>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</si>
  <si>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</si>
  <si>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</si>
  <si>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</si>
  <si>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</si>
  <si>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</si>
  <si>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</si>
  <si>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</si>
  <si>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</si>
  <si>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</si>
  <si>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</si>
  <si>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</si>
  <si>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</si>
  <si>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</si>
  <si>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</si>
  <si>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</si>
  <si>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</si>
  <si>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</si>
  <si>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</si>
  <si>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</si>
  <si>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</si>
  <si>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</si>
  <si>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</si>
  <si>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</si>
  <si>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</si>
  <si>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</si>
  <si>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</si>
  <si>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</si>
  <si>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</si>
  <si>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</si>
  <si>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</si>
  <si>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</si>
  <si>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</si>
  <si>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</si>
  <si>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</si>
  <si>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</si>
  <si>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</si>
  <si>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</si>
  <si>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</si>
  <si>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</si>
  <si>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</si>
  <si>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</si>
  <si>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</si>
  <si>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</si>
  <si>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</si>
  <si>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</si>
  <si>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</si>
  <si>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</si>
  <si>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</si>
  <si>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</si>
  <si>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</si>
  <si>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</si>
  <si>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</si>
  <si>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</si>
  <si>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</si>
  <si>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</si>
  <si>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</si>
  <si>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</si>
  <si>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</si>
  <si>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</si>
  <si>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</si>
  <si>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</si>
  <si>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</si>
  <si>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</si>
  <si>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</si>
  <si>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</si>
  <si>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</si>
  <si>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</si>
  <si>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</si>
  <si>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</si>
  <si>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</si>
  <si>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</si>
  <si>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</si>
  <si>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</si>
  <si>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</si>
  <si>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</si>
  <si>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</si>
  <si>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</si>
  <si>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</si>
  <si>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</si>
  <si>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</si>
  <si>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</si>
  <si>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</si>
  <si>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</si>
  <si>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</si>
  <si>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</si>
  <si>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</si>
  <si>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</si>
  <si>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</si>
  <si>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</si>
  <si>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</si>
  <si>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</si>
  <si>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</si>
  <si>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</si>
  <si>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</si>
  <si>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</si>
  <si>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</si>
  <si>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</si>
  <si>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</si>
  <si>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</si>
  <si>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</si>
  <si>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</si>
  <si>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</si>
  <si>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</si>
  <si>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</si>
  <si>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</si>
  <si>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</si>
  <si>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</si>
  <si>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</si>
  <si>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</si>
  <si>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</si>
  <si>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</si>
  <si>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</si>
  <si>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</si>
  <si>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</si>
  <si>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</si>
  <si>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</si>
  <si>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</si>
  <si>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</si>
  <si>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</si>
  <si>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</si>
  <si>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</si>
  <si>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</si>
  <si>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</si>
  <si>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</si>
  <si>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</si>
  <si>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</si>
  <si>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</si>
  <si>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</si>
  <si>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</si>
  <si>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</si>
  <si>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</si>
  <si>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</si>
  <si>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</si>
  <si>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</si>
  <si>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</si>
  <si>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</si>
  <si>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</si>
  <si>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</si>
  <si>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</si>
  <si>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</si>
  <si>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</si>
  <si>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</si>
  <si>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</si>
  <si>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</si>
  <si>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</si>
  <si>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</si>
  <si>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</si>
  <si>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</si>
  <si>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</si>
  <si>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</si>
  <si>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</si>
  <si>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</si>
  <si>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</si>
  <si>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</si>
  <si>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</si>
  <si>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</si>
  <si>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</si>
  <si>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</si>
  <si>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</si>
  <si>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</si>
  <si>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</si>
  <si>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单位：万元</t>
  </si>
  <si>
    <t>一、一般公共预算收入合计</t>
    <phoneticPr fontId="3" type="noConversion"/>
  </si>
  <si>
    <t xml:space="preserve">  1.返还性收入</t>
    <phoneticPr fontId="3" type="noConversion"/>
  </si>
  <si>
    <t xml:space="preserve">  2.一般性转移支付收入</t>
    <phoneticPr fontId="3" type="noConversion"/>
  </si>
  <si>
    <t xml:space="preserve">  3.专项转移支付收入</t>
    <phoneticPr fontId="3" type="noConversion"/>
  </si>
  <si>
    <t>三、下级上解收入</t>
    <phoneticPr fontId="3" type="noConversion"/>
  </si>
  <si>
    <t xml:space="preserve">  1.体制上解收入</t>
    <phoneticPr fontId="3" type="noConversion"/>
  </si>
  <si>
    <t xml:space="preserve">  2.专项上解收入</t>
    <phoneticPr fontId="3" type="noConversion"/>
  </si>
  <si>
    <t>四、接受其他地区援助收入</t>
    <phoneticPr fontId="3" type="noConversion"/>
  </si>
  <si>
    <t>五、调入资金</t>
    <phoneticPr fontId="3" type="noConversion"/>
  </si>
  <si>
    <t>六、调入预算稳定调节基金</t>
    <phoneticPr fontId="3" type="noConversion"/>
  </si>
  <si>
    <t>七、债务转贷收入</t>
    <phoneticPr fontId="3" type="noConversion"/>
  </si>
  <si>
    <t>八、上年结余收入</t>
    <phoneticPr fontId="3" type="noConversion"/>
  </si>
  <si>
    <t>收入总计</t>
    <phoneticPr fontId="3" type="noConversion"/>
  </si>
  <si>
    <t>一、一般公共预算支出合计</t>
    <phoneticPr fontId="3" type="noConversion"/>
  </si>
  <si>
    <t>二、上解上级财政支出</t>
    <phoneticPr fontId="3" type="noConversion"/>
  </si>
  <si>
    <t>三、补助下级支出</t>
    <phoneticPr fontId="3" type="noConversion"/>
  </si>
  <si>
    <t xml:space="preserve">  1.返还性支出</t>
    <phoneticPr fontId="3" type="noConversion"/>
  </si>
  <si>
    <t xml:space="preserve">  2.一般性转移支付支出</t>
    <phoneticPr fontId="3" type="noConversion"/>
  </si>
  <si>
    <t xml:space="preserve">  3.专项转移支付支出</t>
    <phoneticPr fontId="3" type="noConversion"/>
  </si>
  <si>
    <t>四、债务还本支出</t>
    <phoneticPr fontId="3" type="noConversion"/>
  </si>
  <si>
    <t>五、债务转贷支出</t>
    <phoneticPr fontId="3" type="noConversion"/>
  </si>
  <si>
    <t>六、补充预算稳定调节基金</t>
    <phoneticPr fontId="3" type="noConversion"/>
  </si>
  <si>
    <t>七、调出资金</t>
    <phoneticPr fontId="3" type="noConversion"/>
  </si>
  <si>
    <t>八、年终结余</t>
    <phoneticPr fontId="3" type="noConversion"/>
  </si>
  <si>
    <t>支出总计</t>
    <phoneticPr fontId="3" type="noConversion"/>
  </si>
  <si>
    <t>科目编码</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</si>
  <si>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</si>
  <si>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</si>
  <si>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</si>
  <si>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</si>
  <si>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</si>
  <si>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</si>
  <si>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</si>
  <si>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</si>
  <si>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</si>
  <si>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</si>
  <si>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</si>
  <si>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</si>
  <si>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</si>
  <si>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</si>
  <si>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</si>
  <si>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</si>
  <si>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</si>
  <si>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</si>
  <si>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</si>
  <si>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</si>
  <si>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</si>
  <si>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</si>
  <si>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</si>
  <si>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</si>
  <si>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</si>
  <si>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</si>
  <si>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</si>
  <si>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</si>
  <si>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</si>
  <si>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</si>
  <si>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</si>
  <si>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</si>
  <si>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</si>
  <si>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</si>
  <si>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</si>
  <si>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</si>
  <si>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</si>
  <si>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</si>
  <si>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</si>
  <si>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</si>
  <si>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</si>
  <si>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</si>
  <si>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</si>
  <si>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</si>
  <si>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</si>
  <si>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</si>
  <si>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</si>
  <si>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</si>
  <si>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</si>
  <si>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</si>
  <si>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</si>
  <si>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</si>
  <si>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</si>
  <si>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</si>
  <si>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</si>
  <si>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</si>
  <si>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</si>
  <si>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单位:万元</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</si>
  <si>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</si>
  <si>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</si>
  <si>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</si>
  <si>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</si>
  <si>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</si>
  <si>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</si>
  <si>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</si>
  <si>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</si>
  <si>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</si>
  <si>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</si>
  <si>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</si>
  <si>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</si>
  <si>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</si>
  <si>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</si>
  <si>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</si>
  <si>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</si>
  <si>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</si>
  <si>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</si>
  <si>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</si>
  <si>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</si>
  <si>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</si>
  <si>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</si>
  <si>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</si>
  <si>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</si>
  <si>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</si>
  <si>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</si>
  <si>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</si>
  <si>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</si>
  <si>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</si>
  <si>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</si>
  <si>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</si>
  <si>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</si>
  <si>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</si>
  <si>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</si>
  <si>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</si>
  <si>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</si>
  <si>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</si>
  <si>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</si>
  <si>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</si>
  <si>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</si>
  <si>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</si>
  <si>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</si>
  <si>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</si>
  <si>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</si>
  <si>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</si>
  <si>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</si>
  <si>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</si>
  <si>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</si>
  <si>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</si>
  <si>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</si>
  <si>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</si>
  <si>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</si>
  <si>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</si>
  <si>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</si>
  <si>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</si>
  <si>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</si>
  <si>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</si>
  <si>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</si>
  <si>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</si>
  <si>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</si>
  <si>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</si>
  <si>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</si>
  <si>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</si>
  <si>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</si>
  <si>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</si>
  <si>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</si>
  <si>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</si>
  <si>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</si>
  <si>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</si>
  <si>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</si>
  <si>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</si>
  <si>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</si>
  <si>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</si>
  <si>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</si>
  <si>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</si>
  <si>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</si>
  <si>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</si>
  <si>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</si>
  <si>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</si>
  <si>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</si>
  <si>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</si>
  <si>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</si>
  <si>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</si>
  <si>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</si>
  <si>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</si>
  <si>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</si>
  <si>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</si>
  <si>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</si>
  <si>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</si>
  <si>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</si>
  <si>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</si>
  <si>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</si>
  <si>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</si>
  <si>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</si>
  <si>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</si>
  <si>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</si>
  <si>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</si>
  <si>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</si>
  <si>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</si>
  <si>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</si>
  <si>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</si>
  <si>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</si>
  <si>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</si>
  <si>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</si>
  <si>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</si>
  <si>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</si>
  <si>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</si>
  <si>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</si>
  <si>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</si>
  <si>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</si>
  <si>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</si>
  <si>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</si>
  <si>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</si>
  <si>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</si>
  <si>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</si>
  <si>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</si>
  <si>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</si>
  <si>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</si>
  <si>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</si>
  <si>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</si>
  <si>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</si>
  <si>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</si>
  <si>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</si>
  <si>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</si>
  <si>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</si>
  <si>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</si>
  <si>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</si>
  <si>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</si>
  <si>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</si>
  <si>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</si>
  <si>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</si>
  <si>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</si>
  <si>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</si>
  <si>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</si>
  <si>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</si>
  <si>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</si>
  <si>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</si>
  <si>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</si>
  <si>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</si>
  <si>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</si>
  <si>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</si>
  <si>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</si>
  <si>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</si>
  <si>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</si>
  <si>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</si>
  <si>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</si>
  <si>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</si>
  <si>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</si>
  <si>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</si>
  <si>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</si>
  <si>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</si>
  <si>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</si>
  <si>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</si>
  <si>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</si>
  <si>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</si>
  <si>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</si>
  <si>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</si>
  <si>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</si>
  <si>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</si>
  <si>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</si>
  <si>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</si>
  <si>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</si>
  <si>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</si>
  <si>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</si>
  <si>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</si>
  <si>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</si>
  <si>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</si>
  <si>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</si>
  <si>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</si>
  <si>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</si>
  <si>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</si>
  <si>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</si>
  <si>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</si>
  <si>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</si>
  <si>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</si>
  <si>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</si>
  <si>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</si>
  <si>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</si>
  <si>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</si>
  <si>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</si>
  <si>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</si>
  <si>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</si>
  <si>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</si>
  <si>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</si>
  <si>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</si>
  <si>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</si>
  <si>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</si>
  <si>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</si>
  <si>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</si>
  <si>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</si>
  <si>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</si>
  <si>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</si>
  <si>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</si>
  <si>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</si>
  <si>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</si>
  <si>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</si>
  <si>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</si>
  <si>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</si>
  <si>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</si>
  <si>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</si>
  <si>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</si>
  <si>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</si>
  <si>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</si>
  <si>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</si>
  <si>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</si>
  <si>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</si>
  <si>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</si>
  <si>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</si>
  <si>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</si>
  <si>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</si>
  <si>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</si>
  <si>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</si>
  <si>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</si>
  <si>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</si>
  <si>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</si>
  <si>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</si>
  <si>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</si>
  <si>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</si>
  <si>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</si>
  <si>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</si>
  <si>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</si>
  <si>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</si>
  <si>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</si>
  <si>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</si>
  <si>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</si>
  <si>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</si>
  <si>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</si>
  <si>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</si>
  <si>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</si>
  <si>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</si>
  <si>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</si>
  <si>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</si>
  <si>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</si>
  <si>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</si>
  <si>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</si>
  <si>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</si>
  <si>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</si>
  <si>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</si>
  <si>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</si>
  <si>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</si>
  <si>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</si>
  <si>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</si>
  <si>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</si>
  <si>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</si>
  <si>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</si>
  <si>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</si>
  <si>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</si>
  <si>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</si>
  <si>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</si>
  <si>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</si>
  <si>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</si>
  <si>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</si>
  <si>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</si>
  <si>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</si>
  <si>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</si>
  <si>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</si>
  <si>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</si>
  <si>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</si>
  <si>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</si>
  <si>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</si>
  <si>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</si>
  <si>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</si>
  <si>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</si>
  <si>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</si>
  <si>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</si>
  <si>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</si>
  <si>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</si>
  <si>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</si>
  <si>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</si>
  <si>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</si>
  <si>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</si>
  <si>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</si>
  <si>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</si>
  <si>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</si>
  <si>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</si>
  <si>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</si>
  <si>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</si>
  <si>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</si>
  <si>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</si>
  <si>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</si>
  <si>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</si>
  <si>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</si>
  <si>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</si>
  <si>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</si>
  <si>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</si>
  <si>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</si>
  <si>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</si>
  <si>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</si>
  <si>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</si>
  <si>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</si>
  <si>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</si>
  <si>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</si>
  <si>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</si>
  <si>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</si>
  <si>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</si>
  <si>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</si>
  <si>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</si>
  <si>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</si>
  <si>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</si>
  <si>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</si>
  <si>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</si>
  <si>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</si>
  <si>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</si>
  <si>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</si>
  <si>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</si>
  <si>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</si>
  <si>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</si>
  <si>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二、上级补助收入</t>
    <phoneticPr fontId="3" type="noConversion"/>
  </si>
  <si>
    <t>国有资本经营预算收入小计</t>
    <phoneticPr fontId="3" type="noConversion"/>
  </si>
  <si>
    <t xml:space="preserve">    一、利润收入</t>
    <phoneticPr fontId="3" type="noConversion"/>
  </si>
  <si>
    <t xml:space="preserve">      其他国有资本经营预算企业利润收入</t>
    <phoneticPr fontId="3" type="noConversion"/>
  </si>
  <si>
    <t xml:space="preserve">    三、产权转让收入</t>
    <phoneticPr fontId="3" type="noConversion"/>
  </si>
  <si>
    <t xml:space="preserve">    四、清算收入</t>
    <phoneticPr fontId="3" type="noConversion"/>
  </si>
  <si>
    <t>上年结余收入</t>
    <phoneticPr fontId="3" type="noConversion"/>
  </si>
  <si>
    <t xml:space="preserve">收入总计 </t>
    <phoneticPr fontId="3" type="noConversion"/>
  </si>
  <si>
    <t>国有资本经营预算支出小计</t>
    <phoneticPr fontId="3" type="noConversion"/>
  </si>
  <si>
    <t xml:space="preserve">  解决历史遗留问题及改革成本支出</t>
  </si>
  <si>
    <t xml:space="preserve">  国有企业资本金注入</t>
  </si>
  <si>
    <t xml:space="preserve">  其他国有资本经营预算支出(款)</t>
  </si>
  <si>
    <t xml:space="preserve">    其他国有资本经营预算支出(项)</t>
  </si>
  <si>
    <t>转移性支出</t>
    <phoneticPr fontId="3" type="noConversion"/>
  </si>
  <si>
    <t xml:space="preserve">  调出资金</t>
    <phoneticPr fontId="3" type="noConversion"/>
  </si>
  <si>
    <t xml:space="preserve">    国有资本经营预算调出资金</t>
    <phoneticPr fontId="3" type="noConversion"/>
  </si>
  <si>
    <t>补助下级支出</t>
    <phoneticPr fontId="3" type="noConversion"/>
  </si>
  <si>
    <t>结转下年支出</t>
    <phoneticPr fontId="3" type="noConversion"/>
  </si>
  <si>
    <t xml:space="preserve">支出总计 </t>
    <phoneticPr fontId="3" type="noConversion"/>
  </si>
  <si>
    <t>完成预算%</t>
    <phoneticPr fontId="3" type="noConversion"/>
  </si>
  <si>
    <t>合 计</t>
    <phoneticPr fontId="3" type="noConversion"/>
  </si>
  <si>
    <t xml:space="preserve">  企业职工基本养老保险基金收入</t>
    <phoneticPr fontId="3" type="noConversion"/>
  </si>
  <si>
    <t xml:space="preserve">  机关事业单位基本养老保险基金收入</t>
    <phoneticPr fontId="3" type="noConversion"/>
  </si>
  <si>
    <t xml:space="preserve">  失业保险基金收入</t>
    <phoneticPr fontId="3" type="noConversion"/>
  </si>
  <si>
    <t xml:space="preserve">  职工基本医疗保险(含生育保险)基金收入</t>
    <phoneticPr fontId="3" type="noConversion"/>
  </si>
  <si>
    <t xml:space="preserve">  工伤保险基金收入</t>
    <phoneticPr fontId="3" type="noConversion"/>
  </si>
  <si>
    <t xml:space="preserve">  城乡居民基本医疗保险收入</t>
    <phoneticPr fontId="3" type="noConversion"/>
  </si>
  <si>
    <t xml:space="preserve">  城乡居民基本养老保险基金收入</t>
    <phoneticPr fontId="3" type="noConversion"/>
  </si>
  <si>
    <t xml:space="preserve">  企业职工基本养老保险基金支出</t>
    <phoneticPr fontId="3" type="noConversion"/>
  </si>
  <si>
    <t xml:space="preserve">  机关事业单位基本养老保险基金支出</t>
    <phoneticPr fontId="3" type="noConversion"/>
  </si>
  <si>
    <t xml:space="preserve">  失业保险基金支出</t>
    <phoneticPr fontId="3" type="noConversion"/>
  </si>
  <si>
    <t xml:space="preserve">  职工基本医疗保险(含生育保险)基金支出</t>
    <phoneticPr fontId="3" type="noConversion"/>
  </si>
  <si>
    <t xml:space="preserve">  工伤保险基金支出</t>
    <phoneticPr fontId="3" type="noConversion"/>
  </si>
  <si>
    <t xml:space="preserve">  城乡居民基本医疗保险支出</t>
    <phoneticPr fontId="3" type="noConversion"/>
  </si>
  <si>
    <t xml:space="preserve">  城乡居民基本养老保险基金支出</t>
    <phoneticPr fontId="3" type="noConversion"/>
  </si>
  <si>
    <t>项  目</t>
  </si>
  <si>
    <t>2021年决算</t>
    <phoneticPr fontId="3" type="noConversion"/>
  </si>
  <si>
    <t>比上年决算</t>
    <phoneticPr fontId="3" type="noConversion"/>
  </si>
  <si>
    <t>比当年预算</t>
    <phoneticPr fontId="3" type="noConversion"/>
  </si>
  <si>
    <t>增减比（%）</t>
    <phoneticPr fontId="3" type="noConversion"/>
  </si>
  <si>
    <t>“三公”经费合计</t>
    <phoneticPr fontId="3" type="noConversion"/>
  </si>
  <si>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</si>
  <si>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</si>
  <si>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</si>
  <si>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</si>
  <si>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</si>
  <si>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t>
    <phoneticPr fontId="1" type="noConversion"/>
  </si>
  <si>
    <t xml:space="preserve">    二、股利、股息收入</t>
    <phoneticPr fontId="3" type="noConversion"/>
  </si>
  <si>
    <t xml:space="preserve">      国有控股公司股利、股息收入</t>
    <phoneticPr fontId="3" type="noConversion"/>
  </si>
  <si>
    <t xml:space="preserve">      国有参股公司股利、股息收入</t>
    <phoneticPr fontId="3" type="noConversion"/>
  </si>
  <si>
    <t xml:space="preserve">      金融企业股利、股息收入</t>
    <phoneticPr fontId="3" type="noConversion"/>
  </si>
  <si>
    <t xml:space="preserve">      其他国有资本经营预算企业股利、股息收入</t>
    <phoneticPr fontId="3" type="noConversion"/>
  </si>
  <si>
    <t xml:space="preserve">      国有股减持收入</t>
    <phoneticPr fontId="3" type="noConversion"/>
  </si>
  <si>
    <t xml:space="preserve">      国有股权、股份转让收入</t>
    <phoneticPr fontId="3" type="noConversion"/>
  </si>
  <si>
    <t xml:space="preserve">      国有独资企业产权转让收入</t>
    <phoneticPr fontId="3" type="noConversion"/>
  </si>
  <si>
    <t xml:space="preserve">      金融企业产权转让收入</t>
    <phoneticPr fontId="3" type="noConversion"/>
  </si>
  <si>
    <t xml:space="preserve">      其他国有资本经营预算企业产权转让收入</t>
    <phoneticPr fontId="3" type="noConversion"/>
  </si>
  <si>
    <t xml:space="preserve">      国有股权、股份清算收入</t>
    <phoneticPr fontId="3" type="noConversion"/>
  </si>
  <si>
    <t xml:space="preserve">      国有独资企业清算收入</t>
    <phoneticPr fontId="3" type="noConversion"/>
  </si>
  <si>
    <t xml:space="preserve">      其他国有资本经营预算企业清算收入</t>
    <phoneticPr fontId="3" type="noConversion"/>
  </si>
  <si>
    <t xml:space="preserve">    五、其他国有资本经营预算收入</t>
    <phoneticPr fontId="3" type="noConversion"/>
  </si>
  <si>
    <t>项目名称</t>
  </si>
  <si>
    <t>政府债务限额</t>
  </si>
  <si>
    <t>一般债务限额</t>
  </si>
  <si>
    <t>专项债务限额</t>
  </si>
  <si>
    <t>政府债务余额</t>
  </si>
  <si>
    <t>一般债务余额</t>
  </si>
  <si>
    <t>专项债务余额</t>
  </si>
  <si>
    <t xml:space="preserve">单位：万元 </t>
  </si>
  <si>
    <t>发行年</t>
  </si>
  <si>
    <t>发行金额</t>
  </si>
  <si>
    <t>期限</t>
  </si>
  <si>
    <t>利率</t>
  </si>
  <si>
    <t>合计</t>
  </si>
  <si>
    <t>第一部分  一般公共预算</t>
    <phoneticPr fontId="1" type="noConversion"/>
  </si>
  <si>
    <t>第二部分  政府性基金预算</t>
    <phoneticPr fontId="1" type="noConversion"/>
  </si>
  <si>
    <t>第三部分  国有资本经营预算</t>
    <phoneticPr fontId="1" type="noConversion"/>
  </si>
  <si>
    <t>第四部分  社保基金预算</t>
    <phoneticPr fontId="1" type="noConversion"/>
  </si>
  <si>
    <t>第五部分  债务部分</t>
    <phoneticPr fontId="1" type="noConversion"/>
  </si>
  <si>
    <t>第一部分  一般公共预算</t>
    <phoneticPr fontId="1" type="noConversion"/>
  </si>
  <si>
    <t>第六部分  其他资料</t>
    <phoneticPr fontId="1" type="noConversion"/>
  </si>
  <si>
    <t>单位：万元</t>
    <phoneticPr fontId="3" type="noConversion"/>
  </si>
  <si>
    <t>预算科目</t>
    <phoneticPr fontId="3" type="noConversion"/>
  </si>
  <si>
    <t>调整后预算数</t>
    <phoneticPr fontId="3" type="noConversion"/>
  </si>
  <si>
    <t>完成调整预算%</t>
    <phoneticPr fontId="3" type="noConversion"/>
  </si>
  <si>
    <t>增减额</t>
    <phoneticPr fontId="3" type="noConversion"/>
  </si>
  <si>
    <t>增减%</t>
    <phoneticPr fontId="3" type="noConversion"/>
  </si>
  <si>
    <t>二、上级补助收入</t>
    <phoneticPr fontId="3" type="noConversion"/>
  </si>
  <si>
    <t>收入总计</t>
    <phoneticPr fontId="3" type="noConversion"/>
  </si>
  <si>
    <t>第二部分  政府性基金预算</t>
    <phoneticPr fontId="1" type="noConversion"/>
  </si>
  <si>
    <t>一、政府性基金收入合计</t>
    <phoneticPr fontId="3" type="noConversion"/>
  </si>
  <si>
    <t>三、地方政府专项债务转贷收入</t>
    <phoneticPr fontId="3" type="noConversion"/>
  </si>
  <si>
    <t>四、调入资金</t>
    <phoneticPr fontId="3" type="noConversion"/>
  </si>
  <si>
    <t>五、上年结余收入</t>
    <phoneticPr fontId="3" type="noConversion"/>
  </si>
  <si>
    <t>一、政府性基金支出合计</t>
    <phoneticPr fontId="3" type="noConversion"/>
  </si>
  <si>
    <t>二、补助下级支出</t>
    <phoneticPr fontId="3" type="noConversion"/>
  </si>
  <si>
    <t>三、地方政府债务还本支出</t>
    <phoneticPr fontId="3" type="noConversion"/>
  </si>
  <si>
    <t>四、债务转贷支出</t>
    <phoneticPr fontId="3" type="noConversion"/>
  </si>
  <si>
    <t>五、调出资金</t>
    <phoneticPr fontId="3" type="noConversion"/>
  </si>
  <si>
    <t>六、上解上级</t>
    <phoneticPr fontId="3" type="noConversion"/>
  </si>
  <si>
    <t>七、年终结余</t>
    <phoneticPr fontId="3" type="noConversion"/>
  </si>
  <si>
    <t>支出总计</t>
    <phoneticPr fontId="3" type="noConversion"/>
  </si>
  <si>
    <t>第三部分  国有资本经营预算</t>
    <phoneticPr fontId="1" type="noConversion"/>
  </si>
  <si>
    <t>第四部分  社保基金预算</t>
    <phoneticPr fontId="3" type="noConversion"/>
  </si>
  <si>
    <t>第五部分   债务部分</t>
    <phoneticPr fontId="3" type="noConversion"/>
  </si>
  <si>
    <t>第六部分  其他资料</t>
    <phoneticPr fontId="3" type="noConversion"/>
  </si>
  <si>
    <t>一般债券</t>
  </si>
  <si>
    <t>专项债券</t>
  </si>
  <si>
    <t>单位：万元</t>
    <phoneticPr fontId="3" type="noConversion"/>
  </si>
  <si>
    <t>增减额</t>
    <phoneticPr fontId="3" type="noConversion"/>
  </si>
  <si>
    <t>增减比（%）</t>
    <phoneticPr fontId="3" type="noConversion"/>
  </si>
  <si>
    <r>
      <t>附</t>
    </r>
    <r>
      <rPr>
        <b/>
        <sz val="28"/>
        <color theme="1"/>
        <rFont val="Calibri"/>
        <family val="2"/>
      </rPr>
      <t xml:space="preserve">      </t>
    </r>
    <r>
      <rPr>
        <b/>
        <sz val="28"/>
        <color theme="1"/>
        <rFont val="宋体"/>
        <family val="3"/>
        <charset val="134"/>
      </rPr>
      <t>表</t>
    </r>
    <phoneticPr fontId="1" type="noConversion"/>
  </si>
  <si>
    <t>1. 2022年北票市一般公共预算收入决算情况表</t>
  </si>
  <si>
    <t>2. 2022年北票市一般公共预算支出决算情况表</t>
  </si>
  <si>
    <t>3. 2022年度北票市一般公共预算收支平衡情况表</t>
  </si>
  <si>
    <t>4. 2022年北票市一般公共预算支出经济分类决算情况表</t>
  </si>
  <si>
    <t>5. 2022年度北票市政府性基金预算收入决算情况表</t>
  </si>
  <si>
    <t>6. 2022年度北票市政府性基金预算支出决算情况表</t>
  </si>
  <si>
    <t>7. 2022年度北票市政府性基金预算收支平衡情况表</t>
  </si>
  <si>
    <t>8. 2022年度北票市国有资本经营预算收入决算情况表</t>
  </si>
  <si>
    <t>9. 2022年度北票市国有资本经营预算支出决算情况表</t>
  </si>
  <si>
    <t>10. 2022年度北票市社保基金预算收入决算情况表</t>
  </si>
  <si>
    <t>11. 2022年度北票市社保基金预算支出决算情况表</t>
  </si>
  <si>
    <t>12. 2022年政府债务收支安排情况表</t>
  </si>
  <si>
    <t>13. 2022年政府债务指标情况表</t>
  </si>
  <si>
    <t>14. 2022年专项债务情况表</t>
  </si>
  <si>
    <t>16. 2022年度北票市财政拨款“三公”经费支出决算汇总表</t>
    <phoneticPr fontId="1" type="noConversion"/>
  </si>
  <si>
    <t>15. 2022年北票市政府债务资金实施的重大建设项目情况表</t>
    <phoneticPr fontId="1" type="noConversion"/>
  </si>
  <si>
    <t>2022年北票市一般公共预算收入决算情况表</t>
  </si>
  <si>
    <t>2022年决算数</t>
  </si>
  <si>
    <t>2022年决算比2021年决算</t>
  </si>
  <si>
    <t>2021年决算数</t>
    <phoneticPr fontId="1" type="noConversion"/>
  </si>
  <si>
    <t>2022年度北票市一般公共预算收支平衡情况表</t>
  </si>
  <si>
    <t>2022年决算比2021年决算</t>
    <phoneticPr fontId="1" type="noConversion"/>
  </si>
  <si>
    <t>2022年北票市一般公共预算支出决算情况表</t>
    <phoneticPr fontId="3" type="noConversion"/>
  </si>
  <si>
    <t>2022年决算数</t>
    <phoneticPr fontId="3" type="noConversion"/>
  </si>
  <si>
    <t>2022年决算比2021年决算</t>
    <phoneticPr fontId="3" type="noConversion"/>
  </si>
  <si>
    <t>2022年度北票市一般公共预算收支平衡情况表</t>
    <phoneticPr fontId="3" type="noConversion"/>
  </si>
  <si>
    <t>2022年度北票市政府性基金预算收入决算情况表</t>
    <phoneticPr fontId="3" type="noConversion"/>
  </si>
  <si>
    <t>2022年度北票市政府性基金预算支出决算情况表</t>
    <phoneticPr fontId="3" type="noConversion"/>
  </si>
  <si>
    <t>2022年度北票市政府性基金预算收支平衡情况表</t>
    <phoneticPr fontId="3" type="noConversion"/>
  </si>
  <si>
    <t>2022年度北票市国有资本经营预算收入决算情况表</t>
    <phoneticPr fontId="3" type="noConversion"/>
  </si>
  <si>
    <t>2022年决算数</t>
    <phoneticPr fontId="3" type="noConversion"/>
  </si>
  <si>
    <t>2022年度北票市国有资本经营预算支出决算情况表</t>
    <phoneticPr fontId="3" type="noConversion"/>
  </si>
  <si>
    <t>2022年预算数</t>
    <phoneticPr fontId="3" type="noConversion"/>
  </si>
  <si>
    <t>2022年度北票市社保基金预算收入决算情况表</t>
    <phoneticPr fontId="3" type="noConversion"/>
  </si>
  <si>
    <t>2022年预算数</t>
    <phoneticPr fontId="3" type="noConversion"/>
  </si>
  <si>
    <t>2022年度北票市社保基金预算支出决算情况表</t>
    <phoneticPr fontId="3" type="noConversion"/>
  </si>
  <si>
    <t>2022年预算</t>
    <phoneticPr fontId="3" type="noConversion"/>
  </si>
  <si>
    <t>2022年决算</t>
    <phoneticPr fontId="3" type="noConversion"/>
  </si>
  <si>
    <t>2022年度北票市财政拨款“三公”经费支出决算汇总表</t>
    <phoneticPr fontId="3" type="noConversion"/>
  </si>
  <si>
    <t xml:space="preserve">    烈士纪念设施管理维护</t>
    <phoneticPr fontId="1" type="noConversion"/>
  </si>
  <si>
    <t xml:space="preserve">    草原生态修复治理</t>
    <phoneticPr fontId="1" type="noConversion"/>
  </si>
  <si>
    <t xml:space="preserve">    自然保护地</t>
    <phoneticPr fontId="1" type="noConversion"/>
  </si>
  <si>
    <t xml:space="preserve">    农村道路建设</t>
    <phoneticPr fontId="1" type="noConversion"/>
  </si>
  <si>
    <t xml:space="preserve">    渔业发展</t>
    <phoneticPr fontId="1" type="noConversion"/>
  </si>
  <si>
    <t xml:space="preserve">  巩固脱贫衔接乡村振兴</t>
    <phoneticPr fontId="1" type="noConversion"/>
  </si>
  <si>
    <t xml:space="preserve">    事业运行</t>
    <phoneticPr fontId="1" type="noConversion"/>
  </si>
  <si>
    <t xml:space="preserve">    其他巩固脱贫衔接乡村振兴支出</t>
    <phoneticPr fontId="1" type="noConversion"/>
  </si>
  <si>
    <t xml:space="preserve">    农业保险保费补贴</t>
    <phoneticPr fontId="1" type="noConversion"/>
  </si>
  <si>
    <t xml:space="preserve">    创业担保贷款贴息及奖补</t>
    <phoneticPr fontId="1" type="noConversion"/>
  </si>
  <si>
    <t>2022年北票市一般公共预算(基本）支出经济分类决算情况表</t>
    <phoneticPr fontId="1" type="noConversion"/>
  </si>
  <si>
    <t>国有资本经营预算上级补助收入</t>
    <phoneticPr fontId="3" type="noConversion"/>
  </si>
  <si>
    <t xml:space="preserve"> </t>
    <phoneticPr fontId="1" type="noConversion"/>
  </si>
  <si>
    <t>序号</t>
  </si>
  <si>
    <t>政府债务预计偿还本息</t>
  </si>
  <si>
    <t>政府债务实际偿还本息</t>
  </si>
  <si>
    <t>本金</t>
  </si>
  <si>
    <t>利息</t>
  </si>
  <si>
    <t>一般公共预算综合财力</t>
  </si>
  <si>
    <t>政府性基金预算综合财力</t>
  </si>
  <si>
    <t>资金到位</t>
  </si>
  <si>
    <t>债券类型</t>
    <phoneticPr fontId="1" type="noConversion"/>
  </si>
  <si>
    <t>比上年决算</t>
    <phoneticPr fontId="3" type="noConversion"/>
  </si>
  <si>
    <t>附表1</t>
    <phoneticPr fontId="1" type="noConversion"/>
  </si>
  <si>
    <t>附表2</t>
    <phoneticPr fontId="1" type="noConversion"/>
  </si>
  <si>
    <t>附表3-1</t>
    <phoneticPr fontId="1" type="noConversion"/>
  </si>
  <si>
    <t>附表3-2</t>
    <phoneticPr fontId="1" type="noConversion"/>
  </si>
  <si>
    <t>附表4</t>
    <phoneticPr fontId="1" type="noConversion"/>
  </si>
  <si>
    <t>附表5</t>
    <phoneticPr fontId="1" type="noConversion"/>
  </si>
  <si>
    <t>附表6</t>
    <phoneticPr fontId="1" type="noConversion"/>
  </si>
  <si>
    <t>附表7-1</t>
    <phoneticPr fontId="1" type="noConversion"/>
  </si>
  <si>
    <t>附表7-2</t>
    <phoneticPr fontId="1" type="noConversion"/>
  </si>
  <si>
    <t>附表8</t>
    <phoneticPr fontId="1" type="noConversion"/>
  </si>
  <si>
    <t>附表9</t>
    <phoneticPr fontId="1" type="noConversion"/>
  </si>
  <si>
    <t>附表10</t>
    <phoneticPr fontId="1" type="noConversion"/>
  </si>
  <si>
    <t>附表11</t>
    <phoneticPr fontId="1" type="noConversion"/>
  </si>
  <si>
    <t>附表12</t>
    <phoneticPr fontId="1" type="noConversion"/>
  </si>
  <si>
    <t>附表13</t>
    <phoneticPr fontId="1" type="noConversion"/>
  </si>
  <si>
    <t>附表14-1</t>
    <phoneticPr fontId="1" type="noConversion"/>
  </si>
  <si>
    <t>附表14-2</t>
    <phoneticPr fontId="1" type="noConversion"/>
  </si>
  <si>
    <t>附表15</t>
    <phoneticPr fontId="1" type="noConversion"/>
  </si>
  <si>
    <t>附表16</t>
    <phoneticPr fontId="1" type="noConversion"/>
  </si>
  <si>
    <t xml:space="preserve">    农村人畜饮水</t>
    <phoneticPr fontId="1" type="noConversion"/>
  </si>
  <si>
    <t>凌源市滨河新城供水工程项目</t>
    <phoneticPr fontId="1" type="noConversion"/>
  </si>
  <si>
    <t>学校建设</t>
    <phoneticPr fontId="39" type="noConversion"/>
  </si>
  <si>
    <t>凌源市2019年棚户区改造项目</t>
    <phoneticPr fontId="39" type="noConversion"/>
  </si>
  <si>
    <t>朝阳凌源市经济开发区钢铁装备制造产业园基础设施项目</t>
    <phoneticPr fontId="3" type="noConversion"/>
  </si>
  <si>
    <t>2016年</t>
    <phoneticPr fontId="1" type="noConversion"/>
  </si>
  <si>
    <t>2017年</t>
    <phoneticPr fontId="1" type="noConversion"/>
  </si>
  <si>
    <t>2020年</t>
    <phoneticPr fontId="1" type="noConversion"/>
  </si>
  <si>
    <t>2016年</t>
    <phoneticPr fontId="1" type="noConversion"/>
  </si>
  <si>
    <t>2021年凌源市政府债务收支安排情况表</t>
    <phoneticPr fontId="1" type="noConversion"/>
  </si>
  <si>
    <t>2021年新增债券</t>
    <phoneticPr fontId="1" type="noConversion"/>
  </si>
  <si>
    <t>2021年发行再置换债券</t>
    <phoneticPr fontId="1" type="noConversion"/>
  </si>
  <si>
    <t>2021年凌源市政府债务指标情况表</t>
    <phoneticPr fontId="1" type="noConversion"/>
  </si>
  <si>
    <t>2021年综合财力</t>
    <phoneticPr fontId="1" type="noConversion"/>
  </si>
  <si>
    <t>2021年政府债务率</t>
    <phoneticPr fontId="1" type="noConversion"/>
  </si>
  <si>
    <t>2021年一般公共预算支出</t>
    <phoneticPr fontId="1" type="noConversion"/>
  </si>
  <si>
    <t>2021年政府性基金预算支出</t>
    <phoneticPr fontId="1" type="noConversion"/>
  </si>
  <si>
    <t>2021年政府债务利息支出率</t>
    <phoneticPr fontId="1" type="noConversion"/>
  </si>
  <si>
    <t>2021年凌源市政府专项债务情况表</t>
    <phoneticPr fontId="1" type="noConversion"/>
  </si>
  <si>
    <t>2021年专项债务余额</t>
    <phoneticPr fontId="1" type="noConversion"/>
  </si>
  <si>
    <t>2021年新增专项债券</t>
    <phoneticPr fontId="1" type="noConversion"/>
  </si>
  <si>
    <t>2021年专项债务偿还本息</t>
    <phoneticPr fontId="1" type="noConversion"/>
  </si>
  <si>
    <t>2021年偿还本金</t>
    <phoneticPr fontId="1" type="noConversion"/>
  </si>
  <si>
    <t>2021年偿还利息</t>
    <phoneticPr fontId="1" type="noConversion"/>
  </si>
  <si>
    <t>2021年凌源市政府专项债务具体情况表</t>
    <phoneticPr fontId="1" type="noConversion"/>
  </si>
  <si>
    <t>2021年凌源市政府债务资金实施的重大建设项目情况表</t>
    <phoneticPr fontId="1" type="noConversion"/>
  </si>
  <si>
    <t>2021年偿还利息</t>
    <phoneticPr fontId="1" type="noConversion"/>
  </si>
  <si>
    <t>5年</t>
    <phoneticPr fontId="1" type="noConversion"/>
  </si>
  <si>
    <t>7年</t>
    <phoneticPr fontId="1" type="noConversion"/>
  </si>
  <si>
    <t>10年</t>
    <phoneticPr fontId="1" type="noConversion"/>
  </si>
  <si>
    <t>5年</t>
    <phoneticPr fontId="1" type="noConversion"/>
  </si>
  <si>
    <t>7年</t>
    <phoneticPr fontId="1" type="noConversion"/>
  </si>
  <si>
    <t>10年</t>
    <phoneticPr fontId="1" type="noConversion"/>
  </si>
  <si>
    <t>10年</t>
    <phoneticPr fontId="1" type="noConversion"/>
  </si>
  <si>
    <t>20年</t>
    <phoneticPr fontId="1" type="noConversion"/>
  </si>
  <si>
    <t>15年</t>
    <phoneticPr fontId="1" type="noConversion"/>
  </si>
  <si>
    <t>5年</t>
    <phoneticPr fontId="1" type="noConversion"/>
  </si>
  <si>
    <t>15年</t>
    <phoneticPr fontId="1" type="noConversion"/>
  </si>
  <si>
    <t>20年</t>
    <phoneticPr fontId="1" type="noConversion"/>
  </si>
  <si>
    <t>2020年</t>
    <phoneticPr fontId="1" type="noConversion"/>
  </si>
  <si>
    <t>2021年偿还本金</t>
    <phoneticPr fontId="1" type="noConversion"/>
  </si>
  <si>
    <t>2021年偿还利息</t>
    <phoneticPr fontId="1" type="noConversion"/>
  </si>
  <si>
    <t>2019年</t>
    <phoneticPr fontId="1" type="noConversion"/>
  </si>
  <si>
    <t>2020年</t>
    <phoneticPr fontId="1" type="noConversion"/>
  </si>
  <si>
    <t>2021年</t>
    <phoneticPr fontId="1" type="noConversion"/>
  </si>
  <si>
    <t>2019年</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</si>
</sst>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 #,##0.00_ ;_ * \-#,##0.00_ ;_ * &quot;-&quot;??_ ;_ @_ "/>
    <numFmt numFmtId="176" formatCode="#,##0.0_ "/>
    <numFmt numFmtId="177" formatCode="#,##0_ "/>
    <numFmt numFmtId="178" formatCode="#,##0_);[Red]\(#,##0\)"/>
    <numFmt numFmtId="179" formatCode="_ * #,##0_ ;_ * \-#,##0_ ;_ * &quot;-&quot;??_ ;_ @_ "/>
    <numFmt numFmtId="180" formatCode="#,##0.0"/>
    <numFmt numFmtId="181" formatCode="0_);[Red]\(0\)"/>
  </numFmts>
  <fonts count="42">
    <font>
      <sz val="11"/>
      <color theme="1"/>
      <name val="宋体"/>
      <family val="2"/>
      <charset val="134"/>
      <scheme val="minor"/>
    </font>
    <font>
      <sz val="9"/>
      <name val="宋体"/>
      <family val="2"/>
      <charset val="134"/>
      <scheme val="minor"/>
    </font>
    <font>
      <b/>
      <sz val="18"/>
      <name val="宋体"/>
      <family val="3"/>
      <charset val="134"/>
    </font>
    <font>
      <sz val="9"/>
      <name val="宋体"/>
      <family val="3"/>
      <charset val="134"/>
    </font>
    <font>
      <sz val="10"/>
      <name val="宋体"/>
      <family val="3"/>
      <charset val="134"/>
    </font>
    <font>
      <b/>
      <sz val="28"/>
      <name val="宋体"/>
      <family val="3"/>
      <charset val="134"/>
    </font>
    <font>
      <sz val="11"/>
      <name val="宋体"/>
      <family val="3"/>
      <charset val="134"/>
      <scheme val="minor"/>
    </font>
    <font>
      <sz val="11"/>
      <color theme="1"/>
      <name val="宋体"/>
      <family val="2"/>
      <charset val="134"/>
      <scheme val="minor"/>
    </font>
    <font>
      <b/>
      <sz val="18"/>
      <color indexed="8"/>
      <name val="SimSun"/>
      <charset val="134"/>
    </font>
    <font>
      <sz val="10.5"/>
      <color theme="1"/>
      <name val="Calibri"/>
      <family val="2"/>
    </font>
    <font>
      <b/>
      <sz val="22"/>
      <color theme="1"/>
      <name val="宋体"/>
      <family val="3"/>
      <charset val="134"/>
    </font>
    <font>
      <b/>
      <sz val="28"/>
      <color theme="1"/>
      <name val="宋体"/>
      <family val="3"/>
      <charset val="134"/>
    </font>
    <font>
      <b/>
      <sz val="28"/>
      <color theme="1"/>
      <name val="Calibri"/>
      <family val="2"/>
    </font>
    <font>
      <b/>
      <sz val="18"/>
      <color theme="1"/>
      <name val="宋体"/>
      <family val="3"/>
      <charset val="134"/>
    </font>
    <font>
      <sz val="16"/>
      <color theme="1"/>
      <name val="仿宋_GB2312"/>
      <family val="3"/>
      <charset val="134"/>
    </font>
    <font>
      <b/>
      <sz val="26"/>
      <name val="宋体"/>
      <family val="3"/>
      <charset val="134"/>
    </font>
    <font>
      <sz val="18"/>
      <name val="宋体"/>
      <family val="3"/>
      <charset val="134"/>
    </font>
    <font>
      <b/>
      <sz val="16"/>
      <name val="宋体"/>
      <family val="3"/>
      <charset val="134"/>
    </font>
    <font>
      <sz val="16"/>
      <name val="宋体"/>
      <family val="3"/>
      <charset val="134"/>
    </font>
    <font>
      <b/>
      <sz val="14"/>
      <name val="宋体"/>
      <family val="3"/>
      <charset val="134"/>
    </font>
    <font>
      <sz val="16"/>
      <name val="宋体"/>
      <family val="3"/>
      <charset val="134"/>
      <scheme val="minor"/>
    </font>
    <font>
      <sz val="16"/>
      <color theme="1"/>
      <name val="宋体"/>
      <family val="3"/>
      <charset val="134"/>
      <scheme val="minor"/>
    </font>
    <font>
      <sz val="14"/>
      <name val="宋体"/>
      <family val="3"/>
      <charset val="134"/>
    </font>
    <font>
      <b/>
      <sz val="26"/>
      <color indexed="8"/>
      <name val="SimSun"/>
      <charset val="134"/>
    </font>
    <font>
      <b/>
      <sz val="26"/>
      <color indexed="8"/>
      <name val="宋体"/>
      <family val="3"/>
      <charset val="134"/>
    </font>
    <font>
      <sz val="16"/>
      <color indexed="8"/>
      <name val="宋体"/>
      <family val="3"/>
      <charset val="134"/>
    </font>
    <font>
      <sz val="18"/>
      <color indexed="8"/>
      <name val="宋体"/>
      <family val="3"/>
      <charset val="134"/>
    </font>
    <font>
      <b/>
      <sz val="16"/>
      <color indexed="8"/>
      <name val="宋体"/>
      <family val="3"/>
      <charset val="134"/>
    </font>
    <font>
      <b/>
      <sz val="16"/>
      <name val="宋体"/>
      <family val="2"/>
      <charset val="134"/>
    </font>
    <font>
      <b/>
      <sz val="26"/>
      <color theme="1"/>
      <name val="宋体"/>
      <family val="3"/>
      <charset val="134"/>
      <scheme val="minor"/>
    </font>
    <font>
      <sz val="18"/>
      <color theme="1"/>
      <name val="宋体"/>
      <family val="3"/>
      <charset val="134"/>
      <scheme val="minor"/>
    </font>
    <font>
      <b/>
      <sz val="16"/>
      <color theme="1"/>
      <name val="宋体"/>
      <family val="3"/>
      <charset val="134"/>
      <scheme val="minor"/>
    </font>
    <font>
      <sz val="16"/>
      <color theme="1"/>
      <name val="宋体"/>
      <family val="3"/>
      <charset val="134"/>
      <scheme val="minor"/>
    </font>
    <font>
      <sz val="20"/>
      <color theme="1"/>
      <name val="宋体"/>
      <family val="3"/>
      <charset val="134"/>
      <scheme val="minor"/>
    </font>
    <font>
      <sz val="18"/>
      <name val="宋体"/>
      <family val="3"/>
      <charset val="134"/>
    </font>
    <font>
      <sz val="11"/>
      <name val="宋体"/>
      <family val="3"/>
      <charset val="134"/>
    </font>
    <font>
      <b/>
      <sz val="16"/>
      <color theme="1"/>
      <name val="宋体"/>
      <family val="3"/>
      <charset val="134"/>
    </font>
    <font>
      <sz val="11"/>
      <color theme="1"/>
      <name val="宋体"/>
      <family val="3"/>
      <charset val="134"/>
      <scheme val="minor"/>
    </font>
    <font>
      <sz val="11"/>
      <color indexed="8"/>
      <name val="宋体"/>
      <family val="2"/>
      <charset val="1"/>
      <scheme val="minor"/>
    </font>
    <font>
      <sz val="9"/>
      <name val="宋体"/>
      <family val="3"/>
      <charset val="134"/>
      <scheme val="minor"/>
    </font>
    <font>
      <sz val="16"/>
      <name val="SimSun"/>
      <charset val="134"/>
    </font>
    <font>
      <sz val="16"/>
      <color theme="1"/>
      <name val="SimSun"/>
      <charset val="134"/>
    </font>
  </fonts>
  <fills count="4">
    <fill>
      <patternFill patternType="none"/>
    </fill>
    <fill>
      <patternFill patternType="gray125"/>
    </fill>
    <fill>
      <patternFill patternType="solid">
        <fgColor rgb="FFC00000"/>
        <bgColor indexed="64"/>
      </patternFill>
    </fill>
    <fill>
      <patternFill patternType="solid">
        <fgColor rgb="FFFFFF00"/>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alignment vertical="center"/>
    </xf>
    <xf numFmtId="43" fontId="7" fillId="0" borderId="0" applyFont="0" applyFill="0" applyBorder="0" applyAlignment="0" applyProtection="0">
      <alignment vertical="center"/>
    </xf>
    <xf numFmtId="0" fontId="38" fillId="0" borderId="0">
      <alignment vertical="center"/>
    </xf>
    <xf numFmtId="0" fontId="38" fillId="0" borderId="0">
      <alignment vertical="center"/>
    </xf>
    <xf numFmtId="0" fontId="38" fillId="0" borderId="0">
      <alignment vertical="center"/>
    </xf>
  </cellStyleXfs>
  <cellXfs count="156">
    <xf numFmtId="0" fontId="0" fillId="0" borderId="0" xfId="0">
      <alignment vertical="center"/>
    </xf>
    <xf numFmtId="0" fontId="0" fillId="0" borderId="0" xfId="0" applyFill="1">
      <alignment vertical="center"/>
    </xf>
    <xf numFmtId="0" fontId="0" fillId="0" borderId="0" xfId="0" applyAlignment="1">
      <alignment vertical="center"/>
    </xf>
    <xf numFmtId="0" fontId="0" fillId="0" borderId="0" xfId="0" applyAlignment="1"/>
    <xf numFmtId="0" fontId="0" fillId="0" borderId="0" xfId="0" applyFill="1" applyAlignment="1"/>
    <xf numFmtId="0" fontId="6" fillId="0" borderId="0" xfId="0" applyFont="1" applyFill="1">
      <alignment vertical="center"/>
    </xf>
    <xf numFmtId="0" fontId="0" fillId="0" borderId="0" xfId="0" applyAlignment="1">
      <alignment horizontal="center" vertical="center"/>
    </xf>
    <xf numFmtId="0" fontId="0" fillId="0" borderId="0" xfId="0" applyBorder="1">
      <alignment vertical="center"/>
    </xf>
    <xf numFmtId="0" fontId="8" fillId="0" borderId="0" xfId="0" applyFont="1" applyFill="1" applyBorder="1" applyAlignment="1">
      <alignment vertical="center" wrapText="1"/>
    </xf>
    <xf numFmtId="0" fontId="0" fillId="0" borderId="0" xfId="0" applyAlignment="1">
      <alignment horizontal="right" vertical="center"/>
    </xf>
    <xf numFmtId="0" fontId="10"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horizontal="center"/>
    </xf>
    <xf numFmtId="0" fontId="13" fillId="0" borderId="0" xfId="0" applyFont="1" applyAlignment="1">
      <alignment horizontal="left" vertical="center"/>
    </xf>
    <xf numFmtId="0" fontId="14" fillId="0" borderId="0" xfId="0" applyFont="1" applyAlignment="1">
      <alignment horizontal="left" vertical="center"/>
    </xf>
    <xf numFmtId="0" fontId="17" fillId="0" borderId="2" xfId="0" applyNumberFormat="1" applyFont="1" applyFill="1" applyBorder="1" applyAlignment="1" applyProtection="1">
      <alignment horizontal="center" vertical="center"/>
    </xf>
    <xf numFmtId="3" fontId="18" fillId="0" borderId="2" xfId="0" applyNumberFormat="1" applyFont="1" applyFill="1" applyBorder="1" applyAlignment="1" applyProtection="1">
      <alignment horizontal="right" vertical="center"/>
    </xf>
    <xf numFmtId="176" fontId="18" fillId="0" borderId="2" xfId="0" applyNumberFormat="1" applyFont="1" applyFill="1" applyBorder="1" applyAlignment="1" applyProtection="1">
      <alignment horizontal="right" vertical="center"/>
    </xf>
    <xf numFmtId="0" fontId="17" fillId="0" borderId="2" xfId="0" applyNumberFormat="1" applyFont="1" applyFill="1" applyBorder="1" applyAlignment="1" applyProtection="1">
      <alignment horizontal="left" vertical="center"/>
    </xf>
    <xf numFmtId="0" fontId="18" fillId="0" borderId="2" xfId="0" applyNumberFormat="1" applyFont="1" applyFill="1" applyBorder="1" applyAlignment="1" applyProtection="1">
      <alignment horizontal="left" vertical="center"/>
    </xf>
    <xf numFmtId="3" fontId="18" fillId="0" borderId="3" xfId="0" applyNumberFormat="1" applyFont="1" applyFill="1" applyBorder="1" applyAlignment="1" applyProtection="1">
      <alignment horizontal="right" vertical="center"/>
    </xf>
    <xf numFmtId="0" fontId="18" fillId="0" borderId="5" xfId="0" applyNumberFormat="1" applyFont="1" applyFill="1" applyBorder="1" applyAlignment="1" applyProtection="1">
      <alignment horizontal="left" vertical="center"/>
    </xf>
    <xf numFmtId="3" fontId="18" fillId="0" borderId="4" xfId="0" applyNumberFormat="1" applyFont="1" applyFill="1" applyBorder="1" applyAlignment="1" applyProtection="1">
      <alignment horizontal="right" vertical="center"/>
    </xf>
    <xf numFmtId="0" fontId="20" fillId="0" borderId="0" xfId="0" applyFont="1" applyFill="1" applyAlignment="1"/>
    <xf numFmtId="0" fontId="17" fillId="0" borderId="2" xfId="0" applyNumberFormat="1" applyFont="1" applyFill="1" applyBorder="1" applyAlignment="1" applyProtection="1">
      <alignment vertical="center"/>
    </xf>
    <xf numFmtId="0" fontId="18" fillId="0" borderId="2" xfId="0" applyNumberFormat="1" applyFont="1" applyFill="1" applyBorder="1" applyAlignment="1" applyProtection="1">
      <alignment vertical="center"/>
    </xf>
    <xf numFmtId="0" fontId="21" fillId="0" borderId="0" xfId="0" applyFont="1" applyFill="1" applyAlignment="1"/>
    <xf numFmtId="0" fontId="19" fillId="0" borderId="2" xfId="0" applyNumberFormat="1" applyFont="1" applyFill="1" applyBorder="1" applyAlignment="1" applyProtection="1">
      <alignment vertical="center"/>
    </xf>
    <xf numFmtId="3" fontId="22" fillId="0" borderId="2" xfId="0" applyNumberFormat="1" applyFont="1" applyFill="1" applyBorder="1" applyAlignment="1" applyProtection="1">
      <alignment horizontal="right" vertical="center"/>
    </xf>
    <xf numFmtId="176" fontId="22" fillId="0" borderId="2" xfId="0" applyNumberFormat="1" applyFont="1" applyFill="1" applyBorder="1" applyAlignment="1" applyProtection="1">
      <alignment horizontal="right" vertical="center"/>
    </xf>
    <xf numFmtId="0" fontId="22" fillId="0" borderId="2" xfId="0" applyNumberFormat="1" applyFont="1" applyFill="1" applyBorder="1" applyAlignment="1" applyProtection="1">
      <alignment vertical="center"/>
    </xf>
    <xf numFmtId="0" fontId="22" fillId="0" borderId="2" xfId="0" applyNumberFormat="1" applyFont="1" applyFill="1" applyBorder="1" applyAlignment="1" applyProtection="1">
      <alignment horizontal="left" vertical="center"/>
    </xf>
    <xf numFmtId="0" fontId="19" fillId="0" borderId="2" xfId="0" applyNumberFormat="1" applyFont="1" applyFill="1" applyBorder="1" applyAlignment="1" applyProtection="1">
      <alignment horizontal="left" vertical="center"/>
    </xf>
    <xf numFmtId="0" fontId="17" fillId="0" borderId="2" xfId="0" applyNumberFormat="1" applyFont="1" applyFill="1" applyBorder="1" applyAlignment="1" applyProtection="1">
      <alignment horizontal="center" vertical="center" wrapText="1"/>
    </xf>
    <xf numFmtId="176" fontId="18" fillId="0" borderId="4" xfId="0" applyNumberFormat="1" applyFont="1" applyFill="1" applyBorder="1" applyAlignment="1" applyProtection="1">
      <alignment horizontal="right" vertical="center"/>
    </xf>
    <xf numFmtId="3" fontId="18" fillId="0" borderId="5" xfId="0" applyNumberFormat="1" applyFont="1" applyFill="1" applyBorder="1" applyAlignment="1" applyProtection="1">
      <alignment horizontal="right" vertical="center"/>
    </xf>
    <xf numFmtId="3" fontId="18" fillId="0" borderId="6" xfId="0" applyNumberFormat="1" applyFont="1" applyFill="1" applyBorder="1" applyAlignment="1" applyProtection="1">
      <alignment horizontal="right" vertical="center"/>
    </xf>
    <xf numFmtId="0" fontId="17" fillId="0" borderId="2" xfId="0" applyNumberFormat="1" applyFont="1" applyFill="1" applyBorder="1" applyAlignment="1" applyProtection="1">
      <alignment horizontal="center" vertical="center"/>
    </xf>
    <xf numFmtId="0" fontId="17" fillId="0" borderId="2" xfId="0" applyNumberFormat="1" applyFont="1" applyFill="1" applyBorder="1" applyAlignment="1" applyProtection="1">
      <alignment horizontal="center" vertical="center"/>
    </xf>
    <xf numFmtId="0" fontId="18" fillId="0" borderId="5" xfId="0" applyNumberFormat="1" applyFont="1" applyFill="1" applyBorder="1" applyAlignment="1" applyProtection="1">
      <alignment vertical="center"/>
    </xf>
    <xf numFmtId="43" fontId="0" fillId="0" borderId="0" xfId="0" applyNumberFormat="1">
      <alignment vertical="center"/>
    </xf>
    <xf numFmtId="0" fontId="27" fillId="0" borderId="7" xfId="0" applyFont="1" applyFill="1" applyBorder="1" applyAlignment="1">
      <alignment horizontal="left" vertical="center" shrinkToFit="1"/>
    </xf>
    <xf numFmtId="0" fontId="25" fillId="0" borderId="7" xfId="0" applyFont="1" applyFill="1" applyBorder="1" applyAlignment="1">
      <alignment horizontal="left" vertical="center" shrinkToFit="1"/>
    </xf>
    <xf numFmtId="0" fontId="27" fillId="0" borderId="2" xfId="0" applyFont="1" applyFill="1" applyBorder="1" applyAlignment="1">
      <alignment horizontal="center" vertical="center"/>
    </xf>
    <xf numFmtId="0" fontId="17" fillId="0" borderId="5" xfId="0" applyNumberFormat="1" applyFont="1" applyFill="1" applyBorder="1" applyAlignment="1" applyProtection="1">
      <alignment vertical="center"/>
    </xf>
    <xf numFmtId="0" fontId="21" fillId="0" borderId="0" xfId="0" applyFont="1" applyFill="1">
      <alignment vertical="center"/>
    </xf>
    <xf numFmtId="180" fontId="18" fillId="0" borderId="2" xfId="0" applyNumberFormat="1" applyFont="1" applyFill="1" applyBorder="1" applyAlignment="1" applyProtection="1">
      <alignment horizontal="right" vertical="center"/>
    </xf>
    <xf numFmtId="0" fontId="19" fillId="0" borderId="2" xfId="0" applyNumberFormat="1" applyFont="1" applyFill="1" applyBorder="1" applyAlignment="1" applyProtection="1">
      <alignment horizontal="center" vertical="center"/>
    </xf>
    <xf numFmtId="0" fontId="17" fillId="0" borderId="2" xfId="0" applyNumberFormat="1" applyFont="1" applyFill="1" applyBorder="1" applyAlignment="1" applyProtection="1">
      <alignment horizontal="center" vertical="center"/>
    </xf>
    <xf numFmtId="181" fontId="27" fillId="0" borderId="2" xfId="0" applyNumberFormat="1" applyFont="1" applyFill="1" applyBorder="1" applyAlignment="1">
      <alignment horizontal="center" vertical="center" shrinkToFit="1"/>
    </xf>
    <xf numFmtId="181" fontId="25" fillId="0" borderId="8" xfId="0" applyNumberFormat="1" applyFont="1" applyFill="1" applyBorder="1" applyAlignment="1">
      <alignment horizontal="right" vertical="center" shrinkToFit="1"/>
    </xf>
    <xf numFmtId="181" fontId="25" fillId="0" borderId="9" xfId="0" applyNumberFormat="1" applyFont="1" applyFill="1" applyBorder="1" applyAlignment="1">
      <alignment horizontal="right" vertical="center" shrinkToFit="1"/>
    </xf>
    <xf numFmtId="181" fontId="0" fillId="0" borderId="0" xfId="0" applyNumberFormat="1">
      <alignment vertical="center"/>
    </xf>
    <xf numFmtId="180" fontId="25" fillId="0" borderId="9" xfId="0" applyNumberFormat="1" applyFont="1" applyFill="1" applyBorder="1" applyAlignment="1">
      <alignment horizontal="right" vertical="center" shrinkToFit="1"/>
    </xf>
    <xf numFmtId="0" fontId="31" fillId="0" borderId="2" xfId="0" applyFont="1" applyBorder="1" applyAlignment="1">
      <alignment horizontal="center" vertical="center" wrapText="1"/>
    </xf>
    <xf numFmtId="0" fontId="32" fillId="0" borderId="2" xfId="0" applyFont="1" applyBorder="1" applyAlignment="1">
      <alignment horizontal="center" vertical="center"/>
    </xf>
    <xf numFmtId="179" fontId="32" fillId="0" borderId="2" xfId="1" applyNumberFormat="1" applyFont="1" applyBorder="1">
      <alignment vertical="center"/>
    </xf>
    <xf numFmtId="179" fontId="32" fillId="0" borderId="2" xfId="1" applyNumberFormat="1" applyFont="1" applyBorder="1" applyAlignment="1">
      <alignment horizontal="center" vertical="center"/>
    </xf>
    <xf numFmtId="0" fontId="32" fillId="0" borderId="2" xfId="0" applyFont="1" applyFill="1" applyBorder="1" applyAlignment="1">
      <alignment horizontal="center" vertical="center"/>
    </xf>
    <xf numFmtId="0" fontId="33" fillId="0" borderId="0" xfId="0" applyFont="1" applyAlignment="1">
      <alignment vertical="center"/>
    </xf>
    <xf numFmtId="0" fontId="33" fillId="0" borderId="0" xfId="0" applyFont="1" applyAlignment="1">
      <alignment horizontal="center" vertical="center"/>
    </xf>
    <xf numFmtId="0" fontId="31" fillId="0" borderId="2" xfId="0" applyFont="1" applyBorder="1" applyAlignment="1">
      <alignment horizontal="center" vertical="center"/>
    </xf>
    <xf numFmtId="0" fontId="32" fillId="0" borderId="0" xfId="0" applyFont="1">
      <alignment vertical="center"/>
    </xf>
    <xf numFmtId="0" fontId="32" fillId="0" borderId="0" xfId="0" applyFont="1" applyBorder="1" applyAlignment="1">
      <alignment vertical="center" wrapText="1"/>
    </xf>
    <xf numFmtId="177" fontId="32" fillId="0" borderId="2" xfId="0" applyNumberFormat="1" applyFont="1" applyBorder="1" applyAlignment="1">
      <alignment horizontal="right" vertical="center"/>
    </xf>
    <xf numFmtId="177" fontId="32" fillId="0" borderId="2" xfId="0" applyNumberFormat="1" applyFont="1" applyBorder="1">
      <alignment vertical="center"/>
    </xf>
    <xf numFmtId="0" fontId="32" fillId="0" borderId="0" xfId="0" applyFont="1" applyBorder="1">
      <alignment vertical="center"/>
    </xf>
    <xf numFmtId="0" fontId="35" fillId="0" borderId="0" xfId="0" applyFont="1" applyFill="1" applyBorder="1" applyAlignment="1">
      <alignment vertical="center"/>
    </xf>
    <xf numFmtId="0" fontId="36" fillId="0" borderId="2" xfId="0" applyFont="1" applyFill="1" applyBorder="1" applyAlignment="1">
      <alignment horizontal="center" vertical="center"/>
    </xf>
    <xf numFmtId="177" fontId="32" fillId="0" borderId="2" xfId="1" applyNumberFormat="1" applyFont="1" applyFill="1" applyBorder="1" applyAlignment="1">
      <alignment horizontal="right" vertical="center"/>
    </xf>
    <xf numFmtId="10" fontId="32" fillId="0" borderId="2" xfId="0" applyNumberFormat="1" applyFont="1" applyFill="1" applyBorder="1" applyAlignment="1">
      <alignment horizontal="center" vertical="center"/>
    </xf>
    <xf numFmtId="177" fontId="36" fillId="0" borderId="2" xfId="1" applyNumberFormat="1" applyFont="1" applyFill="1" applyBorder="1" applyAlignment="1">
      <alignment horizontal="right" vertical="center"/>
    </xf>
    <xf numFmtId="0" fontId="31" fillId="0" borderId="2" xfId="0" applyFont="1" applyBorder="1" applyAlignment="1">
      <alignment horizontal="center" vertical="center"/>
    </xf>
    <xf numFmtId="179" fontId="32" fillId="0" borderId="2" xfId="1" applyNumberFormat="1" applyFont="1" applyFill="1" applyBorder="1">
      <alignment vertical="center"/>
    </xf>
    <xf numFmtId="0" fontId="32" fillId="0" borderId="2" xfId="0" applyFont="1" applyFill="1" applyBorder="1" applyAlignment="1">
      <alignment vertical="center"/>
    </xf>
    <xf numFmtId="0" fontId="31" fillId="0" borderId="2" xfId="0" applyFont="1" applyFill="1" applyBorder="1">
      <alignment vertical="center"/>
    </xf>
    <xf numFmtId="179" fontId="31" fillId="0" borderId="2" xfId="1" applyNumberFormat="1" applyFont="1" applyFill="1" applyBorder="1">
      <alignment vertical="center"/>
    </xf>
    <xf numFmtId="181" fontId="27" fillId="0" borderId="2" xfId="0" applyNumberFormat="1" applyFont="1" applyFill="1" applyBorder="1" applyAlignment="1">
      <alignment horizontal="center" vertical="center" shrinkToFit="1"/>
    </xf>
    <xf numFmtId="178" fontId="32" fillId="0" borderId="2" xfId="0" applyNumberFormat="1" applyFont="1" applyFill="1" applyBorder="1" applyAlignment="1">
      <alignment horizontal="right" vertical="center"/>
    </xf>
    <xf numFmtId="10" fontId="32" fillId="0" borderId="2" xfId="0" applyNumberFormat="1" applyFont="1" applyFill="1" applyBorder="1" applyAlignment="1">
      <alignment horizontal="right" vertical="center"/>
    </xf>
    <xf numFmtId="178" fontId="32" fillId="0" borderId="2" xfId="0" applyNumberFormat="1" applyFont="1" applyFill="1" applyBorder="1" applyAlignment="1" applyProtection="1">
      <alignment horizontal="right" vertical="center"/>
    </xf>
    <xf numFmtId="178" fontId="32" fillId="0" borderId="2" xfId="0" applyNumberFormat="1" applyFont="1" applyBorder="1" applyAlignment="1">
      <alignment horizontal="right" vertical="center"/>
    </xf>
    <xf numFmtId="0" fontId="15" fillId="0" borderId="0" xfId="0" applyNumberFormat="1" applyFont="1" applyFill="1" applyAlignment="1" applyProtection="1">
      <alignment vertical="center"/>
    </xf>
    <xf numFmtId="0" fontId="37" fillId="0" borderId="0" xfId="0" applyFont="1" applyFill="1">
      <alignment vertical="center"/>
    </xf>
    <xf numFmtId="0" fontId="11" fillId="0" borderId="0" xfId="0" applyFont="1" applyAlignment="1">
      <alignment horizontal="center" vertical="center"/>
    </xf>
    <xf numFmtId="0" fontId="31" fillId="0" borderId="2" xfId="0" applyFont="1" applyFill="1" applyBorder="1" applyAlignment="1">
      <alignment horizontal="center" vertical="center"/>
    </xf>
    <xf numFmtId="0" fontId="31" fillId="0" borderId="2" xfId="0" applyFont="1" applyBorder="1" applyAlignment="1">
      <alignment horizontal="center" vertical="center"/>
    </xf>
    <xf numFmtId="0" fontId="21" fillId="0" borderId="2" xfId="0" applyFont="1" applyFill="1" applyBorder="1" applyAlignment="1">
      <alignment horizontal="left" vertical="center"/>
    </xf>
    <xf numFmtId="0" fontId="21" fillId="0" borderId="2" xfId="0" applyFont="1" applyFill="1" applyBorder="1" applyAlignment="1">
      <alignment vertical="center" wrapText="1"/>
    </xf>
    <xf numFmtId="0" fontId="18" fillId="0" borderId="2" xfId="0" applyFont="1" applyFill="1" applyBorder="1" applyAlignment="1">
      <alignment horizontal="center" vertical="center" wrapText="1"/>
    </xf>
    <xf numFmtId="0" fontId="21" fillId="0" borderId="2" xfId="0" applyFont="1" applyFill="1" applyBorder="1" applyAlignment="1">
      <alignment horizontal="center" vertical="center"/>
    </xf>
    <xf numFmtId="0" fontId="40" fillId="0" borderId="2" xfId="0" applyFont="1" applyFill="1" applyBorder="1" applyAlignment="1">
      <alignment vertical="center" wrapText="1"/>
    </xf>
    <xf numFmtId="0" fontId="41" fillId="0" borderId="16" xfId="0" applyFont="1" applyFill="1" applyBorder="1" applyAlignment="1">
      <alignment horizontal="center" vertical="center" wrapText="1"/>
    </xf>
    <xf numFmtId="0" fontId="41" fillId="0" borderId="17" xfId="0" applyFont="1" applyFill="1" applyBorder="1" applyAlignment="1">
      <alignment horizontal="center" vertical="center" wrapText="1"/>
    </xf>
    <xf numFmtId="10" fontId="18" fillId="0" borderId="2" xfId="0" applyNumberFormat="1" applyFont="1" applyFill="1" applyBorder="1" applyAlignment="1">
      <alignment horizontal="center" vertical="center" wrapText="1"/>
    </xf>
    <xf numFmtId="176" fontId="31" fillId="0" borderId="2" xfId="1" applyNumberFormat="1" applyFont="1" applyFill="1" applyBorder="1" applyAlignment="1">
      <alignment horizontal="center" vertical="center"/>
    </xf>
    <xf numFmtId="0" fontId="18" fillId="0" borderId="2" xfId="0" applyFont="1" applyFill="1" applyBorder="1" applyAlignment="1">
      <alignment vertical="center"/>
    </xf>
    <xf numFmtId="10" fontId="40" fillId="0" borderId="2" xfId="3" applyNumberFormat="1" applyFont="1" applyFill="1" applyBorder="1" applyAlignment="1">
      <alignment horizontal="center" vertical="center" wrapText="1"/>
    </xf>
    <xf numFmtId="10" fontId="40" fillId="0" borderId="2" xfId="4" applyNumberFormat="1" applyFont="1" applyFill="1" applyBorder="1" applyAlignment="1">
      <alignment horizontal="center" vertical="center" wrapText="1"/>
    </xf>
    <xf numFmtId="10" fontId="40" fillId="0" borderId="2" xfId="2" applyNumberFormat="1" applyFont="1" applyFill="1" applyBorder="1" applyAlignment="1">
      <alignment horizontal="center" vertical="center" wrapText="1"/>
    </xf>
    <xf numFmtId="0" fontId="0" fillId="0" borderId="2" xfId="0" applyFill="1" applyBorder="1">
      <alignment vertical="center"/>
    </xf>
    <xf numFmtId="179" fontId="31" fillId="3" borderId="2" xfId="1" applyNumberFormat="1" applyFont="1" applyFill="1" applyBorder="1">
      <alignment vertical="center"/>
    </xf>
    <xf numFmtId="179" fontId="18" fillId="0" borderId="0" xfId="1" applyNumberFormat="1" applyFont="1" applyFill="1" applyBorder="1" applyAlignment="1">
      <alignment vertical="center"/>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11" fillId="0" borderId="0" xfId="0" applyFont="1" applyAlignment="1">
      <alignment horizontal="center" vertical="center"/>
    </xf>
    <xf numFmtId="0" fontId="5" fillId="0" borderId="0" xfId="0" applyNumberFormat="1" applyFont="1" applyFill="1" applyAlignment="1" applyProtection="1">
      <alignment horizontal="center" vertical="center"/>
    </xf>
    <xf numFmtId="0" fontId="4" fillId="0" borderId="0" xfId="0" applyNumberFormat="1" applyFont="1" applyFill="1" applyAlignment="1" applyProtection="1">
      <alignment horizontal="center" vertical="center"/>
    </xf>
    <xf numFmtId="0" fontId="15" fillId="0" borderId="0" xfId="0" applyNumberFormat="1" applyFont="1" applyFill="1" applyAlignment="1" applyProtection="1">
      <alignment horizontal="center" vertical="center"/>
    </xf>
    <xf numFmtId="0" fontId="16" fillId="0" borderId="1" xfId="0" applyNumberFormat="1" applyFont="1" applyFill="1" applyBorder="1" applyAlignment="1" applyProtection="1">
      <alignment horizontal="right" vertical="center"/>
    </xf>
    <xf numFmtId="0" fontId="17" fillId="0" borderId="2" xfId="0" applyNumberFormat="1" applyFont="1" applyFill="1" applyBorder="1" applyAlignment="1" applyProtection="1">
      <alignment horizontal="center" vertical="center"/>
    </xf>
    <xf numFmtId="0" fontId="17" fillId="0" borderId="3" xfId="0" applyNumberFormat="1" applyFont="1" applyFill="1" applyBorder="1" applyAlignment="1" applyProtection="1">
      <alignment horizontal="center" vertical="center"/>
    </xf>
    <xf numFmtId="0" fontId="17" fillId="0" borderId="4" xfId="0" applyNumberFormat="1" applyFont="1" applyFill="1" applyBorder="1" applyAlignment="1" applyProtection="1">
      <alignment horizontal="center" vertical="center"/>
    </xf>
    <xf numFmtId="0" fontId="2" fillId="0" borderId="0" xfId="0" applyNumberFormat="1" applyFont="1" applyFill="1" applyAlignment="1" applyProtection="1">
      <alignment horizontal="center" vertical="center"/>
    </xf>
    <xf numFmtId="0" fontId="16" fillId="0" borderId="0" xfId="0" applyNumberFormat="1" applyFont="1" applyFill="1" applyBorder="1" applyAlignment="1" applyProtection="1">
      <alignment horizontal="right" vertical="center"/>
    </xf>
    <xf numFmtId="0" fontId="18" fillId="0" borderId="1" xfId="0" applyNumberFormat="1" applyFont="1" applyFill="1" applyBorder="1" applyAlignment="1" applyProtection="1">
      <alignment horizontal="right" vertical="center"/>
    </xf>
    <xf numFmtId="0" fontId="4" fillId="0" borderId="0" xfId="0" applyFont="1" applyFill="1" applyAlignment="1">
      <alignment horizontal="center" vertical="center"/>
    </xf>
    <xf numFmtId="0" fontId="16" fillId="0" borderId="1" xfId="0" applyFont="1" applyFill="1" applyBorder="1" applyAlignment="1">
      <alignment horizontal="right" vertical="center"/>
    </xf>
    <xf numFmtId="0" fontId="17" fillId="0" borderId="2" xfId="0" applyNumberFormat="1" applyFont="1" applyFill="1" applyBorder="1" applyAlignment="1" applyProtection="1">
      <alignment horizontal="center" vertical="center" wrapText="1"/>
    </xf>
    <xf numFmtId="0" fontId="28" fillId="0" borderId="2" xfId="0" applyNumberFormat="1" applyFont="1" applyFill="1" applyBorder="1" applyAlignment="1" applyProtection="1">
      <alignment horizontal="center" vertical="center"/>
    </xf>
    <xf numFmtId="0" fontId="19" fillId="0" borderId="2" xfId="0" applyNumberFormat="1" applyFont="1" applyFill="1" applyBorder="1" applyAlignment="1" applyProtection="1">
      <alignment horizontal="center" vertical="center"/>
    </xf>
    <xf numFmtId="0" fontId="18" fillId="0" borderId="1" xfId="0" applyFont="1" applyFill="1" applyBorder="1" applyAlignment="1">
      <alignment horizontal="right" vertical="center"/>
    </xf>
    <xf numFmtId="0" fontId="19" fillId="0" borderId="3" xfId="0" applyNumberFormat="1" applyFont="1" applyFill="1" applyBorder="1" applyAlignment="1" applyProtection="1">
      <alignment horizontal="center" vertical="center"/>
    </xf>
    <xf numFmtId="0" fontId="19" fillId="0" borderId="4" xfId="0" applyNumberFormat="1" applyFont="1" applyFill="1" applyBorder="1" applyAlignment="1" applyProtection="1">
      <alignment horizontal="center" vertical="center"/>
    </xf>
    <xf numFmtId="0" fontId="4" fillId="0" borderId="0" xfId="0" applyNumberFormat="1" applyFont="1" applyFill="1" applyAlignment="1" applyProtection="1">
      <alignment horizontal="right" vertical="center"/>
    </xf>
    <xf numFmtId="0" fontId="29" fillId="0" borderId="0" xfId="0" applyFont="1" applyAlignment="1">
      <alignment horizontal="center" vertical="center"/>
    </xf>
    <xf numFmtId="0" fontId="30" fillId="0" borderId="14" xfId="0" applyFont="1" applyBorder="1" applyAlignment="1">
      <alignment horizontal="right" vertical="center"/>
    </xf>
    <xf numFmtId="0" fontId="31" fillId="0" borderId="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3" xfId="0" applyFont="1" applyBorder="1" applyAlignment="1">
      <alignment horizontal="center" vertical="center"/>
    </xf>
    <xf numFmtId="0" fontId="31" fillId="0" borderId="15" xfId="0" applyFont="1" applyBorder="1" applyAlignment="1">
      <alignment horizontal="center" vertical="center"/>
    </xf>
    <xf numFmtId="0" fontId="31" fillId="3" borderId="3" xfId="0" applyFont="1" applyFill="1" applyBorder="1" applyAlignment="1">
      <alignment horizontal="center" vertical="center" wrapText="1"/>
    </xf>
    <xf numFmtId="0" fontId="31" fillId="3" borderId="15"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1" fillId="0" borderId="15" xfId="0" applyFont="1" applyBorder="1">
      <alignment vertical="center"/>
    </xf>
    <xf numFmtId="0" fontId="31" fillId="3" borderId="11" xfId="0" applyFont="1" applyFill="1" applyBorder="1" applyAlignment="1">
      <alignment horizontal="center" vertical="center" wrapText="1"/>
    </xf>
    <xf numFmtId="0" fontId="31" fillId="3" borderId="12"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31" fillId="2" borderId="13" xfId="0" applyFont="1" applyFill="1" applyBorder="1" applyAlignment="1">
      <alignment horizontal="center" vertical="center" wrapText="1"/>
    </xf>
    <xf numFmtId="0" fontId="29" fillId="0" borderId="0" xfId="0" applyFont="1" applyBorder="1" applyAlignment="1">
      <alignment horizontal="center" vertical="center"/>
    </xf>
    <xf numFmtId="0" fontId="34" fillId="0" borderId="0" xfId="0" applyFont="1" applyFill="1" applyBorder="1" applyAlignment="1">
      <alignment horizontal="right" vertical="center"/>
    </xf>
    <xf numFmtId="0" fontId="8"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Alignment="1">
      <alignment horizontal="center"/>
    </xf>
    <xf numFmtId="0" fontId="0" fillId="0" borderId="0" xfId="0" applyFill="1" applyAlignment="1">
      <alignment horizontal="center"/>
    </xf>
    <xf numFmtId="0" fontId="27" fillId="0" borderId="2" xfId="0" applyFont="1" applyFill="1" applyBorder="1" applyAlignment="1">
      <alignment horizontal="center" vertical="center" shrinkToFit="1"/>
    </xf>
    <xf numFmtId="0" fontId="26" fillId="0" borderId="14" xfId="0" applyFont="1" applyFill="1" applyBorder="1" applyAlignment="1">
      <alignment horizontal="right"/>
    </xf>
    <xf numFmtId="181" fontId="27" fillId="0" borderId="2" xfId="0" applyNumberFormat="1" applyFont="1" applyFill="1" applyBorder="1" applyAlignment="1">
      <alignment horizontal="center" vertical="center" shrinkToFit="1"/>
    </xf>
    <xf numFmtId="178" fontId="0" fillId="0" borderId="0" xfId="0" applyNumberFormat="1">
      <alignment vertical="center"/>
    </xf>
  </cellXfs>
  <cellStyles count="5">
    <cellStyle name="常规" xfId="0" builtinId="0"/>
    <cellStyle name="常规 103" xfId="4"/>
    <cellStyle name="常规 90" xfId="2"/>
    <cellStyle name="常规 99" xfId="3"/>
    <cellStyle name="千位分隔"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E33"/>
  <sheetViews>
    <sheetView topLeftCell="A19" workbookViewId="0">
      <selection activeCell="C9" sqref="C9"/>
    </sheetView>
  </sheetViews>
  <sheetFormatPr defaultColWidth="9" defaultRowHeight="13.5"/>
  <cols>
    <col min="1" max="1" width="9" style="3"/>
    <col min="2" max="2" width="101.25" style="12" bestFit="1" customWidth="1"/>
    <col min="3" max="6" width="17.125" style="3" customWidth="1"/>
    <col min="7" max="16384" width="9" style="3"/>
  </cols>
  <sheetData>
    <row r="4" spans="1:5">
      <c r="A4" s="105" t="s">
        <v>1555</v>
      </c>
      <c r="B4" s="105"/>
      <c r="C4" s="2"/>
      <c r="D4" s="2"/>
      <c r="E4" s="2"/>
    </row>
    <row r="5" spans="1:5">
      <c r="A5" s="105"/>
      <c r="B5" s="105"/>
      <c r="C5" s="2"/>
      <c r="D5" s="2"/>
      <c r="E5" s="2"/>
    </row>
    <row r="6" spans="1:5">
      <c r="A6" s="105"/>
      <c r="B6" s="105"/>
      <c r="C6" s="2"/>
      <c r="D6" s="2"/>
      <c r="E6" s="2"/>
    </row>
    <row r="7" spans="1:5" ht="35.25">
      <c r="A7" s="84"/>
      <c r="B7" s="84"/>
      <c r="C7" s="2"/>
      <c r="D7" s="2"/>
      <c r="E7" s="2"/>
    </row>
    <row r="8" spans="1:5" ht="19.149999999999999" customHeight="1">
      <c r="B8" s="10"/>
      <c r="C8" s="2"/>
      <c r="D8" s="2"/>
      <c r="E8" s="2"/>
    </row>
    <row r="9" spans="1:5" ht="31.5" customHeight="1">
      <c r="B9" s="13" t="s">
        <v>1518</v>
      </c>
      <c r="C9" s="2"/>
      <c r="D9" s="2"/>
      <c r="E9" s="2"/>
    </row>
    <row r="10" spans="1:5" ht="31.5" customHeight="1">
      <c r="B10" s="14" t="s">
        <v>1556</v>
      </c>
      <c r="C10" s="2"/>
      <c r="D10" s="2"/>
      <c r="E10" s="2"/>
    </row>
    <row r="11" spans="1:5" ht="31.5" customHeight="1">
      <c r="B11" s="14" t="s">
        <v>1557</v>
      </c>
      <c r="C11" s="2"/>
      <c r="D11" s="2"/>
      <c r="E11" s="2"/>
    </row>
    <row r="12" spans="1:5" ht="31.5" customHeight="1">
      <c r="B12" s="14" t="s">
        <v>1558</v>
      </c>
      <c r="C12" s="2"/>
      <c r="D12" s="2"/>
      <c r="E12" s="2"/>
    </row>
    <row r="13" spans="1:5" ht="31.5" customHeight="1">
      <c r="B13" s="14" t="s">
        <v>1559</v>
      </c>
      <c r="C13" s="2"/>
      <c r="D13" s="2"/>
      <c r="E13" s="2"/>
    </row>
    <row r="14" spans="1:5" ht="31.5" customHeight="1">
      <c r="B14" s="13" t="s">
        <v>1519</v>
      </c>
      <c r="C14" s="2"/>
      <c r="D14" s="2"/>
      <c r="E14" s="2"/>
    </row>
    <row r="15" spans="1:5" ht="31.5" customHeight="1">
      <c r="B15" s="14" t="s">
        <v>1560</v>
      </c>
      <c r="C15" s="2"/>
      <c r="D15" s="2"/>
      <c r="E15" s="2"/>
    </row>
    <row r="16" spans="1:5" ht="31.5" customHeight="1">
      <c r="B16" s="14" t="s">
        <v>1561</v>
      </c>
      <c r="C16" s="2"/>
      <c r="D16" s="2"/>
      <c r="E16" s="2"/>
    </row>
    <row r="17" spans="2:5" ht="31.5" customHeight="1">
      <c r="B17" s="14" t="s">
        <v>1562</v>
      </c>
      <c r="C17" s="2"/>
      <c r="D17" s="2"/>
      <c r="E17" s="2"/>
    </row>
    <row r="18" spans="2:5" ht="31.5" customHeight="1">
      <c r="B18" s="13" t="s">
        <v>1520</v>
      </c>
      <c r="C18" s="2"/>
      <c r="D18" s="2"/>
      <c r="E18" s="2"/>
    </row>
    <row r="19" spans="2:5" ht="31.5" customHeight="1">
      <c r="B19" s="14" t="s">
        <v>1563</v>
      </c>
      <c r="C19" s="2"/>
      <c r="D19" s="2"/>
      <c r="E19" s="2"/>
    </row>
    <row r="20" spans="2:5" ht="31.5" customHeight="1">
      <c r="B20" s="14" t="s">
        <v>1564</v>
      </c>
      <c r="C20" s="2"/>
      <c r="D20" s="2"/>
      <c r="E20" s="2"/>
    </row>
    <row r="21" spans="2:5" ht="31.5" customHeight="1">
      <c r="B21" s="13" t="s">
        <v>1521</v>
      </c>
      <c r="C21" s="2"/>
      <c r="D21" s="2"/>
      <c r="E21" s="2"/>
    </row>
    <row r="22" spans="2:5" ht="31.5" customHeight="1">
      <c r="B22" s="14" t="s">
        <v>1565</v>
      </c>
      <c r="C22" s="2"/>
      <c r="D22" s="2"/>
      <c r="E22" s="2"/>
    </row>
    <row r="23" spans="2:5" ht="31.5" customHeight="1">
      <c r="B23" s="14" t="s">
        <v>1566</v>
      </c>
      <c r="C23" s="2"/>
      <c r="D23" s="2"/>
      <c r="E23" s="2"/>
    </row>
    <row r="24" spans="2:5" ht="31.5" customHeight="1">
      <c r="B24" s="13" t="s">
        <v>1522</v>
      </c>
      <c r="C24" s="2"/>
      <c r="D24" s="2"/>
      <c r="E24" s="2"/>
    </row>
    <row r="25" spans="2:5" ht="31.5" customHeight="1">
      <c r="B25" s="14" t="s">
        <v>1567</v>
      </c>
      <c r="C25" s="2"/>
      <c r="D25" s="2"/>
      <c r="E25" s="2"/>
    </row>
    <row r="26" spans="2:5" ht="31.5" customHeight="1">
      <c r="B26" s="14" t="s">
        <v>1568</v>
      </c>
      <c r="C26" s="2"/>
      <c r="D26" s="2"/>
      <c r="E26" s="2"/>
    </row>
    <row r="27" spans="2:5" ht="31.5" customHeight="1">
      <c r="B27" s="14" t="s">
        <v>1569</v>
      </c>
    </row>
    <row r="28" spans="2:5" ht="31.5" customHeight="1">
      <c r="B28" s="14" t="s">
        <v>1571</v>
      </c>
    </row>
    <row r="29" spans="2:5" ht="31.5" customHeight="1">
      <c r="B29" s="13" t="s">
        <v>1524</v>
      </c>
    </row>
    <row r="30" spans="2:5" ht="31.5" customHeight="1">
      <c r="B30" s="14" t="s">
        <v>1570</v>
      </c>
    </row>
    <row r="31" spans="2:5" ht="28.5" customHeight="1">
      <c r="B31" s="11"/>
    </row>
    <row r="32" spans="2:5" ht="28.5" customHeight="1"/>
    <row r="33" ht="28.5" customHeight="1"/>
  </sheetData>
  <mergeCells count="1">
    <mergeCell ref="A4:B6"/>
  </mergeCells>
  <phoneticPr fontId="1" type="noConversion"/>
  <printOptions horizontalCentered="1"/>
  <pageMargins left="0.70866141732283472" right="0.70866141732283472" top="0.74803149606299213" bottom="0.74803149606299213" header="0.31496062992125984" footer="0.31496062992125984"/>
  <pageSetup paperSize="9" scale="80"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E24"/>
  <sheetViews>
    <sheetView workbookViewId="0">
      <selection activeCell="F9" sqref="F9"/>
    </sheetView>
  </sheetViews>
  <sheetFormatPr defaultColWidth="9" defaultRowHeight="13.5"/>
  <cols>
    <col min="1" max="6" width="17.125" style="3" customWidth="1"/>
    <col min="7" max="16384" width="9" style="3"/>
  </cols>
  <sheetData>
    <row r="8" spans="1:5">
      <c r="A8" s="2"/>
      <c r="B8" s="2"/>
      <c r="C8" s="2"/>
      <c r="D8" s="2"/>
      <c r="E8" s="2"/>
    </row>
    <row r="9" spans="1:5">
      <c r="A9" s="2"/>
      <c r="B9" s="2"/>
      <c r="C9" s="2"/>
      <c r="D9" s="2"/>
      <c r="E9" s="2"/>
    </row>
    <row r="10" spans="1:5">
      <c r="A10" s="2"/>
      <c r="B10" s="2"/>
      <c r="C10" s="2"/>
      <c r="D10" s="2"/>
      <c r="E10" s="2"/>
    </row>
    <row r="11" spans="1:5">
      <c r="A11" s="2"/>
      <c r="B11" s="2"/>
      <c r="C11" s="2"/>
      <c r="D11" s="2"/>
      <c r="E11" s="2"/>
    </row>
    <row r="12" spans="1:5">
      <c r="A12" s="2"/>
      <c r="B12" s="2"/>
      <c r="C12" s="2"/>
      <c r="D12" s="2"/>
      <c r="E12" s="2"/>
    </row>
    <row r="13" spans="1:5" ht="35.25">
      <c r="A13" s="106" t="s">
        <v>1523</v>
      </c>
      <c r="B13" s="106"/>
      <c r="C13" s="106"/>
      <c r="D13" s="106"/>
      <c r="E13" s="106"/>
    </row>
    <row r="14" spans="1:5">
      <c r="A14" s="2"/>
      <c r="B14" s="2"/>
      <c r="C14" s="2"/>
      <c r="D14" s="2"/>
      <c r="E14" s="2"/>
    </row>
    <row r="15" spans="1:5">
      <c r="A15" s="2"/>
      <c r="B15" s="2"/>
      <c r="C15" s="2"/>
      <c r="D15" s="2"/>
      <c r="E15" s="2"/>
    </row>
    <row r="16" spans="1:5">
      <c r="A16" s="2"/>
      <c r="B16" s="2"/>
      <c r="C16" s="2"/>
      <c r="D16" s="2"/>
      <c r="E16" s="2"/>
    </row>
    <row r="17" spans="1:5">
      <c r="A17" s="2"/>
      <c r="B17" s="2"/>
      <c r="C17" s="2"/>
      <c r="D17" s="2"/>
      <c r="E17" s="2"/>
    </row>
    <row r="18" spans="1:5">
      <c r="A18" s="2"/>
      <c r="B18" s="2"/>
      <c r="C18" s="2"/>
      <c r="D18" s="2"/>
      <c r="E18" s="2"/>
    </row>
    <row r="19" spans="1:5">
      <c r="A19" s="2"/>
      <c r="B19" s="2"/>
      <c r="C19" s="2"/>
      <c r="D19" s="2"/>
      <c r="E19" s="2"/>
    </row>
    <row r="20" spans="1:5">
      <c r="A20" s="2"/>
      <c r="B20" s="2"/>
      <c r="C20" s="2"/>
      <c r="D20" s="2"/>
      <c r="E20" s="2"/>
    </row>
    <row r="21" spans="1:5">
      <c r="A21" s="2"/>
      <c r="B21" s="2"/>
      <c r="C21" s="2"/>
      <c r="D21" s="2"/>
      <c r="E21" s="2"/>
    </row>
    <row r="22" spans="1:5">
      <c r="A22" s="2"/>
      <c r="B22" s="2"/>
      <c r="C22" s="2"/>
      <c r="D22" s="2"/>
      <c r="E22" s="2"/>
    </row>
    <row r="23" spans="1:5">
      <c r="A23" s="2"/>
      <c r="B23" s="2"/>
      <c r="C23" s="2"/>
      <c r="D23" s="2"/>
      <c r="E23" s="2"/>
    </row>
    <row r="24" spans="1:5">
      <c r="A24" s="2"/>
      <c r="B24" s="2"/>
      <c r="C24" s="2"/>
      <c r="D24" s="2"/>
      <c r="E24" s="2"/>
    </row>
  </sheetData>
  <mergeCells count="1">
    <mergeCell ref="A13:E13"/>
  </mergeCells>
  <phoneticPr fontId="1" type="noConversion"/>
  <printOptions horizontalCentered="1"/>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zoomScale="70" zoomScaleNormal="70" workbookViewId="0">
      <selection activeCell="F26" sqref="F26"/>
    </sheetView>
  </sheetViews>
  <sheetFormatPr defaultColWidth="9" defaultRowHeight="13.5"/>
  <cols>
    <col min="1" max="1" width="49.25" style="1" bestFit="1" customWidth="1"/>
    <col min="2" max="2" width="21.875" style="1" bestFit="1" customWidth="1"/>
    <col min="3" max="3" width="21.5" style="1" bestFit="1" customWidth="1"/>
    <col min="4" max="4" width="23.25" style="1" bestFit="1" customWidth="1"/>
    <col min="5" max="5" width="21.875" style="1" bestFit="1" customWidth="1"/>
    <col min="6" max="7" width="19.5" style="1" customWidth="1"/>
    <col min="8" max="16384" width="9" style="1"/>
  </cols>
  <sheetData>
    <row r="1" spans="1:7" ht="14.45" customHeight="1">
      <c r="A1" s="1" t="s">
        <v>1618</v>
      </c>
    </row>
    <row r="2" spans="1:7" ht="14.45" customHeight="1">
      <c r="A2" s="108" t="s">
        <v>1572</v>
      </c>
      <c r="B2" s="108"/>
      <c r="C2" s="108"/>
      <c r="D2" s="108"/>
      <c r="E2" s="108"/>
      <c r="F2" s="108"/>
      <c r="G2" s="108"/>
    </row>
    <row r="3" spans="1:7" ht="14.45" customHeight="1">
      <c r="A3" s="108"/>
      <c r="B3" s="108"/>
      <c r="C3" s="108"/>
      <c r="D3" s="108"/>
      <c r="E3" s="108"/>
      <c r="F3" s="108"/>
      <c r="G3" s="108"/>
    </row>
    <row r="4" spans="1:7">
      <c r="A4" s="108"/>
      <c r="B4" s="108"/>
      <c r="C4" s="108"/>
      <c r="D4" s="108"/>
      <c r="E4" s="108"/>
      <c r="F4" s="108"/>
      <c r="G4" s="108"/>
    </row>
    <row r="5" spans="1:7" ht="20.65" customHeight="1">
      <c r="A5" s="107"/>
      <c r="B5" s="107"/>
      <c r="C5" s="107"/>
      <c r="D5" s="107"/>
      <c r="E5" s="107"/>
      <c r="F5" s="107"/>
      <c r="G5" s="107"/>
    </row>
    <row r="6" spans="1:7" ht="22.5">
      <c r="A6" s="109" t="s">
        <v>1525</v>
      </c>
      <c r="B6" s="109"/>
      <c r="C6" s="109"/>
      <c r="D6" s="109"/>
      <c r="E6" s="109"/>
      <c r="F6" s="109"/>
      <c r="G6" s="109"/>
    </row>
    <row r="7" spans="1:7" ht="20.25">
      <c r="A7" s="110" t="s">
        <v>1</v>
      </c>
      <c r="B7" s="110" t="s">
        <v>1573</v>
      </c>
      <c r="C7" s="111" t="s">
        <v>3</v>
      </c>
      <c r="D7" s="110" t="s">
        <v>4</v>
      </c>
      <c r="E7" s="110" t="s">
        <v>1575</v>
      </c>
      <c r="F7" s="110" t="s">
        <v>1574</v>
      </c>
      <c r="G7" s="110"/>
    </row>
    <row r="8" spans="1:7" ht="20.25">
      <c r="A8" s="110"/>
      <c r="B8" s="110"/>
      <c r="C8" s="112"/>
      <c r="D8" s="110"/>
      <c r="E8" s="110"/>
      <c r="F8" s="15" t="s">
        <v>5</v>
      </c>
      <c r="G8" s="15" t="s">
        <v>6</v>
      </c>
    </row>
    <row r="9" spans="1:7" ht="19.5" customHeight="1">
      <c r="A9" s="15" t="s">
        <v>7</v>
      </c>
      <c r="B9" s="16">
        <f>B10+B26</f>
        <v>101671</v>
      </c>
      <c r="C9" s="16">
        <f>C10+C26</f>
        <v>101000</v>
      </c>
      <c r="D9" s="17">
        <f>B9/C9*100</f>
        <v>100.66435643564355</v>
      </c>
      <c r="E9" s="16">
        <f>E10+E26</f>
        <v>100022</v>
      </c>
      <c r="F9" s="16">
        <f>B9-E9</f>
        <v>1649</v>
      </c>
      <c r="G9" s="17">
        <f>F9/E9*100</f>
        <v>1.6486372997940451</v>
      </c>
    </row>
    <row r="10" spans="1:7" ht="19.5" customHeight="1">
      <c r="A10" s="18" t="s">
        <v>8</v>
      </c>
      <c r="B10" s="16">
        <f>SUM(B11:B25)</f>
        <v>78827</v>
      </c>
      <c r="C10" s="16">
        <f>SUM(C11:C25)</f>
        <v>79000</v>
      </c>
      <c r="D10" s="17">
        <f t="shared" ref="D10:D31" si="0">B10/C10*100</f>
        <v>99.781012658227851</v>
      </c>
      <c r="E10" s="16">
        <f>SUM(E11:E25)</f>
        <v>71937</v>
      </c>
      <c r="F10" s="16">
        <f t="shared" ref="F10:F32" si="1">B10-E10</f>
        <v>6890</v>
      </c>
      <c r="G10" s="17">
        <f t="shared" ref="G10:G32" si="2">F10/E10*100</f>
        <v>9.5778250413556307</v>
      </c>
    </row>
    <row r="11" spans="1:7" ht="19.5" customHeight="1">
      <c r="A11" s="18" t="s">
        <v>9</v>
      </c>
      <c r="B11" s="16">
        <v>13828</v>
      </c>
      <c r="C11" s="16">
        <v>13888</v>
      </c>
      <c r="D11" s="17">
        <f t="shared" si="0"/>
        <v>99.56797235023042</v>
      </c>
      <c r="E11" s="16">
        <v>23603</v>
      </c>
      <c r="F11" s="16">
        <f t="shared" si="1"/>
        <v>-9775</v>
      </c>
      <c r="G11" s="17">
        <f t="shared" si="2"/>
        <v>-41.414227005041731</v>
      </c>
    </row>
    <row r="12" spans="1:7" ht="19.5" customHeight="1">
      <c r="A12" s="18" t="s">
        <v>10</v>
      </c>
      <c r="B12" s="16">
        <v>4414</v>
      </c>
      <c r="C12" s="16">
        <v>4454</v>
      </c>
      <c r="D12" s="17">
        <f t="shared" si="0"/>
        <v>99.101930848675352</v>
      </c>
      <c r="E12" s="16">
        <v>4047</v>
      </c>
      <c r="F12" s="16">
        <f t="shared" si="1"/>
        <v>367</v>
      </c>
      <c r="G12" s="17">
        <f t="shared" si="2"/>
        <v>9.0684457622930559</v>
      </c>
    </row>
    <row r="13" spans="1:7" ht="19.5" customHeight="1">
      <c r="A13" s="18" t="s">
        <v>11</v>
      </c>
      <c r="B13" s="16">
        <v>1408</v>
      </c>
      <c r="C13" s="16">
        <v>1389</v>
      </c>
      <c r="D13" s="17">
        <f t="shared" si="0"/>
        <v>101.3678905687545</v>
      </c>
      <c r="E13" s="16">
        <v>1461</v>
      </c>
      <c r="F13" s="16">
        <f t="shared" si="1"/>
        <v>-53</v>
      </c>
      <c r="G13" s="17">
        <f t="shared" si="2"/>
        <v>-3.6276522929500343</v>
      </c>
    </row>
    <row r="14" spans="1:7" ht="19.5" customHeight="1">
      <c r="A14" s="18" t="s">
        <v>12</v>
      </c>
      <c r="B14" s="16">
        <v>15593</v>
      </c>
      <c r="C14" s="16">
        <v>15157</v>
      </c>
      <c r="D14" s="17">
        <f t="shared" si="0"/>
        <v>102.87655868575575</v>
      </c>
      <c r="E14" s="16">
        <v>15979</v>
      </c>
      <c r="F14" s="16">
        <f t="shared" si="1"/>
        <v>-386</v>
      </c>
      <c r="G14" s="17">
        <f t="shared" si="2"/>
        <v>-2.4156705676200012</v>
      </c>
    </row>
    <row r="15" spans="1:7" ht="19.5" customHeight="1">
      <c r="A15" s="18" t="s">
        <v>13</v>
      </c>
      <c r="B15" s="16">
        <v>2158</v>
      </c>
      <c r="C15" s="16">
        <v>2231</v>
      </c>
      <c r="D15" s="17">
        <f t="shared" si="0"/>
        <v>96.72792469744509</v>
      </c>
      <c r="E15" s="16">
        <v>3013</v>
      </c>
      <c r="F15" s="16">
        <f t="shared" si="1"/>
        <v>-855</v>
      </c>
      <c r="G15" s="17">
        <f t="shared" si="2"/>
        <v>-28.377032857616989</v>
      </c>
    </row>
    <row r="16" spans="1:7" ht="19.5" customHeight="1">
      <c r="A16" s="18" t="s">
        <v>14</v>
      </c>
      <c r="B16" s="16">
        <v>7964</v>
      </c>
      <c r="C16" s="16">
        <v>8148</v>
      </c>
      <c r="D16" s="17">
        <f t="shared" si="0"/>
        <v>97.741777123220416</v>
      </c>
      <c r="E16" s="16">
        <v>4958</v>
      </c>
      <c r="F16" s="16">
        <f t="shared" si="1"/>
        <v>3006</v>
      </c>
      <c r="G16" s="17">
        <f t="shared" si="2"/>
        <v>60.629286002420336</v>
      </c>
    </row>
    <row r="17" spans="1:7" ht="19.5" customHeight="1">
      <c r="A17" s="18" t="s">
        <v>15</v>
      </c>
      <c r="B17" s="16">
        <v>1510</v>
      </c>
      <c r="C17" s="16">
        <v>1877</v>
      </c>
      <c r="D17" s="17">
        <f t="shared" si="0"/>
        <v>80.447522642514642</v>
      </c>
      <c r="E17" s="16">
        <v>993</v>
      </c>
      <c r="F17" s="16">
        <f t="shared" si="1"/>
        <v>517</v>
      </c>
      <c r="G17" s="17">
        <f t="shared" si="2"/>
        <v>52.064451158106749</v>
      </c>
    </row>
    <row r="18" spans="1:7" ht="19.5" customHeight="1">
      <c r="A18" s="18" t="s">
        <v>16</v>
      </c>
      <c r="B18" s="16">
        <v>18831</v>
      </c>
      <c r="C18" s="16">
        <v>18694</v>
      </c>
      <c r="D18" s="17">
        <f t="shared" si="0"/>
        <v>100.73285546164546</v>
      </c>
      <c r="E18" s="16">
        <v>9092</v>
      </c>
      <c r="F18" s="16">
        <f t="shared" si="1"/>
        <v>9739</v>
      </c>
      <c r="G18" s="17">
        <f t="shared" si="2"/>
        <v>107.11614606247251</v>
      </c>
    </row>
    <row r="19" spans="1:7" ht="19.5" customHeight="1">
      <c r="A19" s="18" t="s">
        <v>17</v>
      </c>
      <c r="B19" s="16">
        <v>1327</v>
      </c>
      <c r="C19" s="16">
        <v>1293</v>
      </c>
      <c r="D19" s="17">
        <f t="shared" si="0"/>
        <v>102.62954369682909</v>
      </c>
      <c r="E19" s="16">
        <v>1517</v>
      </c>
      <c r="F19" s="16">
        <f t="shared" si="1"/>
        <v>-190</v>
      </c>
      <c r="G19" s="17">
        <f t="shared" si="2"/>
        <v>-12.524719841793013</v>
      </c>
    </row>
    <row r="20" spans="1:7" ht="19.5" customHeight="1">
      <c r="A20" s="18" t="s">
        <v>18</v>
      </c>
      <c r="B20" s="16">
        <v>2683</v>
      </c>
      <c r="C20" s="16">
        <v>2640</v>
      </c>
      <c r="D20" s="17">
        <f t="shared" si="0"/>
        <v>101.62878787878789</v>
      </c>
      <c r="E20" s="16">
        <v>1160</v>
      </c>
      <c r="F20" s="16">
        <f t="shared" si="1"/>
        <v>1523</v>
      </c>
      <c r="G20" s="17">
        <f t="shared" si="2"/>
        <v>131.29310344827587</v>
      </c>
    </row>
    <row r="21" spans="1:7" ht="19.5" customHeight="1">
      <c r="A21" s="18" t="s">
        <v>19</v>
      </c>
      <c r="B21" s="16">
        <v>674</v>
      </c>
      <c r="C21" s="16">
        <v>744</v>
      </c>
      <c r="D21" s="17">
        <f t="shared" si="0"/>
        <v>90.591397849462368</v>
      </c>
      <c r="E21" s="16">
        <v>1704</v>
      </c>
      <c r="F21" s="16">
        <f t="shared" si="1"/>
        <v>-1030</v>
      </c>
      <c r="G21" s="17">
        <f t="shared" si="2"/>
        <v>-60.44600938967136</v>
      </c>
    </row>
    <row r="22" spans="1:7" ht="19.5" customHeight="1">
      <c r="A22" s="18" t="s">
        <v>20</v>
      </c>
      <c r="B22" s="16">
        <v>7817</v>
      </c>
      <c r="C22" s="16">
        <v>7709</v>
      </c>
      <c r="D22" s="17">
        <f t="shared" si="0"/>
        <v>101.40095991698016</v>
      </c>
      <c r="E22" s="16">
        <v>3681</v>
      </c>
      <c r="F22" s="16">
        <f t="shared" si="1"/>
        <v>4136</v>
      </c>
      <c r="G22" s="17">
        <f t="shared" si="2"/>
        <v>112.36077152947568</v>
      </c>
    </row>
    <row r="23" spans="1:7" ht="19.5" customHeight="1">
      <c r="A23" s="18" t="s">
        <v>21</v>
      </c>
      <c r="B23" s="16">
        <v>532</v>
      </c>
      <c r="C23" s="16">
        <v>600</v>
      </c>
      <c r="D23" s="17">
        <f t="shared" si="0"/>
        <v>88.666666666666671</v>
      </c>
      <c r="E23" s="16">
        <v>638</v>
      </c>
      <c r="F23" s="16">
        <f t="shared" si="1"/>
        <v>-106</v>
      </c>
      <c r="G23" s="17">
        <f t="shared" si="2"/>
        <v>-16.614420062695924</v>
      </c>
    </row>
    <row r="24" spans="1:7" ht="19.5" customHeight="1">
      <c r="A24" s="18" t="s">
        <v>22</v>
      </c>
      <c r="B24" s="16">
        <v>88</v>
      </c>
      <c r="C24" s="16">
        <v>176</v>
      </c>
      <c r="D24" s="17">
        <f t="shared" si="0"/>
        <v>50</v>
      </c>
      <c r="E24" s="16">
        <v>91</v>
      </c>
      <c r="F24" s="16">
        <f t="shared" si="1"/>
        <v>-3</v>
      </c>
      <c r="G24" s="17">
        <f t="shared" si="2"/>
        <v>-3.296703296703297</v>
      </c>
    </row>
    <row r="25" spans="1:7" ht="19.5" hidden="1" customHeight="1">
      <c r="A25" s="18" t="s">
        <v>23</v>
      </c>
      <c r="B25" s="16"/>
      <c r="C25" s="16"/>
      <c r="D25" s="17"/>
      <c r="E25" s="16"/>
      <c r="F25" s="16">
        <f t="shared" si="1"/>
        <v>0</v>
      </c>
      <c r="G25" s="17" t="e">
        <f t="shared" si="2"/>
        <v>#DIV/0!</v>
      </c>
    </row>
    <row r="26" spans="1:7" ht="19.5" customHeight="1">
      <c r="A26" s="18" t="s">
        <v>24</v>
      </c>
      <c r="B26" s="16">
        <f>SUM(B27:B33)</f>
        <v>22844</v>
      </c>
      <c r="C26" s="16">
        <f>SUM(C27:C33)</f>
        <v>22000</v>
      </c>
      <c r="D26" s="17">
        <f t="shared" si="0"/>
        <v>103.83636363636364</v>
      </c>
      <c r="E26" s="16">
        <f>SUM(E27:E33)</f>
        <v>28085</v>
      </c>
      <c r="F26" s="16">
        <f t="shared" si="1"/>
        <v>-5241</v>
      </c>
      <c r="G26" s="17">
        <f t="shared" si="2"/>
        <v>-18.661207050026704</v>
      </c>
    </row>
    <row r="27" spans="1:7" ht="19.5" customHeight="1">
      <c r="A27" s="18" t="s">
        <v>25</v>
      </c>
      <c r="B27" s="16">
        <v>2192</v>
      </c>
      <c r="C27" s="16">
        <v>2000</v>
      </c>
      <c r="D27" s="17">
        <f t="shared" si="0"/>
        <v>109.60000000000001</v>
      </c>
      <c r="E27" s="16">
        <v>2909</v>
      </c>
      <c r="F27" s="16">
        <f t="shared" si="1"/>
        <v>-717</v>
      </c>
      <c r="G27" s="17">
        <f t="shared" si="2"/>
        <v>-24.647645238913714</v>
      </c>
    </row>
    <row r="28" spans="1:7" ht="19.5" customHeight="1">
      <c r="A28" s="18" t="s">
        <v>26</v>
      </c>
      <c r="B28" s="16">
        <v>2441</v>
      </c>
      <c r="C28" s="16">
        <v>2500</v>
      </c>
      <c r="D28" s="17">
        <f t="shared" si="0"/>
        <v>97.64</v>
      </c>
      <c r="E28" s="16">
        <v>4911</v>
      </c>
      <c r="F28" s="16">
        <f t="shared" si="1"/>
        <v>-2470</v>
      </c>
      <c r="G28" s="17">
        <f t="shared" si="2"/>
        <v>-50.295255548768068</v>
      </c>
    </row>
    <row r="29" spans="1:7" ht="19.5" customHeight="1">
      <c r="A29" s="18" t="s">
        <v>27</v>
      </c>
      <c r="B29" s="16">
        <v>12094</v>
      </c>
      <c r="C29" s="16">
        <v>12000</v>
      </c>
      <c r="D29" s="17">
        <f t="shared" si="0"/>
        <v>100.78333333333333</v>
      </c>
      <c r="E29" s="16">
        <v>8299</v>
      </c>
      <c r="F29" s="16">
        <f t="shared" si="1"/>
        <v>3795</v>
      </c>
      <c r="G29" s="17">
        <f t="shared" si="2"/>
        <v>45.728401012170139</v>
      </c>
    </row>
    <row r="30" spans="1:7" ht="19.5" customHeight="1">
      <c r="A30" s="18" t="s">
        <v>28</v>
      </c>
      <c r="B30" s="16">
        <v>881</v>
      </c>
      <c r="C30" s="16">
        <v>406</v>
      </c>
      <c r="D30" s="17">
        <f t="shared" si="0"/>
        <v>216.99507389162562</v>
      </c>
      <c r="E30" s="16"/>
      <c r="F30" s="16">
        <f t="shared" si="1"/>
        <v>881</v>
      </c>
      <c r="G30" s="17"/>
    </row>
    <row r="31" spans="1:7" ht="19.5" customHeight="1">
      <c r="A31" s="18" t="s">
        <v>29</v>
      </c>
      <c r="B31" s="16">
        <v>5236</v>
      </c>
      <c r="C31" s="16">
        <v>5094</v>
      </c>
      <c r="D31" s="17">
        <f t="shared" si="0"/>
        <v>102.78759324695721</v>
      </c>
      <c r="E31" s="16">
        <v>11966</v>
      </c>
      <c r="F31" s="16">
        <f t="shared" si="1"/>
        <v>-6730</v>
      </c>
      <c r="G31" s="17">
        <f t="shared" si="2"/>
        <v>-56.242687614908903</v>
      </c>
    </row>
    <row r="32" spans="1:7" ht="19.5" hidden="1" customHeight="1">
      <c r="A32" s="18" t="s">
        <v>30</v>
      </c>
      <c r="B32" s="16"/>
      <c r="C32" s="16"/>
      <c r="D32" s="17"/>
      <c r="E32" s="16"/>
      <c r="F32" s="16">
        <f t="shared" si="1"/>
        <v>0</v>
      </c>
      <c r="G32" s="17" t="e">
        <f t="shared" si="2"/>
        <v>#DIV/0!</v>
      </c>
    </row>
    <row r="33" spans="1:7" ht="19.5" hidden="1" customHeight="1">
      <c r="A33" s="18" t="s">
        <v>31</v>
      </c>
      <c r="B33" s="16"/>
      <c r="C33" s="16"/>
      <c r="D33" s="17"/>
      <c r="E33" s="16"/>
      <c r="F33" s="16"/>
      <c r="G33" s="17"/>
    </row>
  </sheetData>
  <mergeCells count="9">
    <mergeCell ref="A5:G5"/>
    <mergeCell ref="A2:G4"/>
    <mergeCell ref="A6:G6"/>
    <mergeCell ref="A7:A8"/>
    <mergeCell ref="B7:B8"/>
    <mergeCell ref="C7:C8"/>
    <mergeCell ref="D7:D8"/>
    <mergeCell ref="E7:E8"/>
    <mergeCell ref="F7:G7"/>
  </mergeCells>
  <phoneticPr fontId="1" type="noConversion"/>
  <printOptions horizontalCentered="1"/>
  <pageMargins left="0.70866141732283472" right="0.70866141732283472" top="0.74803149606299213" bottom="0.74803149606299213" header="0.31496062992125984" footer="0.31496062992125984"/>
  <pageSetup paperSize="9" scale="75" orientation="landscape"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4"/>
  <sheetViews>
    <sheetView zoomScale="60" zoomScaleNormal="60" workbookViewId="0">
      <selection activeCell="N923" sqref="N923"/>
    </sheetView>
  </sheetViews>
  <sheetFormatPr defaultColWidth="9" defaultRowHeight="13.5"/>
  <cols>
    <col min="1" max="1" width="64.25" style="1" customWidth="1"/>
    <col min="2" max="2" width="23.5" style="1" customWidth="1"/>
    <col min="3" max="3" width="23.875" style="5" bestFit="1" customWidth="1"/>
    <col min="4" max="4" width="24.875" style="1" customWidth="1"/>
    <col min="5" max="5" width="23" style="1" customWidth="1"/>
    <col min="6" max="7" width="21.625" style="1" customWidth="1"/>
    <col min="8" max="16384" width="9" style="1"/>
  </cols>
  <sheetData>
    <row r="1" spans="1:7">
      <c r="A1" s="1" t="s">
        <v>1619</v>
      </c>
    </row>
    <row r="2" spans="1:7">
      <c r="A2" s="108" t="s">
        <v>1578</v>
      </c>
      <c r="B2" s="108"/>
      <c r="C2" s="108"/>
      <c r="D2" s="108"/>
      <c r="E2" s="108"/>
      <c r="F2" s="108"/>
      <c r="G2" s="108"/>
    </row>
    <row r="3" spans="1:7" ht="14.45" customHeight="1">
      <c r="A3" s="108"/>
      <c r="B3" s="108"/>
      <c r="C3" s="108"/>
      <c r="D3" s="108"/>
      <c r="E3" s="108"/>
      <c r="F3" s="108"/>
      <c r="G3" s="108"/>
    </row>
    <row r="4" spans="1:7">
      <c r="A4" s="108"/>
      <c r="B4" s="108"/>
      <c r="C4" s="108"/>
      <c r="D4" s="108"/>
      <c r="E4" s="108"/>
      <c r="F4" s="108"/>
      <c r="G4" s="108"/>
    </row>
    <row r="5" spans="1:7" ht="22.5">
      <c r="A5" s="113"/>
      <c r="B5" s="113"/>
      <c r="C5" s="113"/>
      <c r="D5" s="113"/>
      <c r="E5" s="113"/>
      <c r="F5" s="113"/>
      <c r="G5" s="113"/>
    </row>
    <row r="6" spans="1:7" ht="22.5">
      <c r="A6" s="114" t="s">
        <v>1525</v>
      </c>
      <c r="B6" s="114"/>
      <c r="C6" s="114"/>
      <c r="D6" s="114"/>
      <c r="E6" s="114"/>
      <c r="F6" s="114"/>
      <c r="G6" s="114"/>
    </row>
    <row r="7" spans="1:7" ht="20.25">
      <c r="A7" s="110" t="s">
        <v>1</v>
      </c>
      <c r="B7" s="110" t="s">
        <v>1579</v>
      </c>
      <c r="C7" s="111" t="s">
        <v>3</v>
      </c>
      <c r="D7" s="110" t="s">
        <v>4</v>
      </c>
      <c r="E7" s="110" t="s">
        <v>2</v>
      </c>
      <c r="F7" s="110" t="s">
        <v>1580</v>
      </c>
      <c r="G7" s="110"/>
    </row>
    <row r="8" spans="1:7" ht="20.25">
      <c r="A8" s="110"/>
      <c r="B8" s="110"/>
      <c r="C8" s="112"/>
      <c r="D8" s="110"/>
      <c r="E8" s="110"/>
      <c r="F8" s="15" t="s">
        <v>5</v>
      </c>
      <c r="G8" s="15" t="s">
        <v>6</v>
      </c>
    </row>
    <row r="9" spans="1:7" ht="20.25">
      <c r="A9" s="15" t="s">
        <v>32</v>
      </c>
      <c r="B9" s="16">
        <f>SUM(B10,B239,B279,B298,B388,B440,B496,B553,B680,B752,B833,B856,B967,B1031,B1095,B1115,B1145,B1155,B1200,B1220,B1264,B1320,B1323,B1331)</f>
        <v>499998</v>
      </c>
      <c r="C9" s="16">
        <f>SUM(C10,C239,C279,C298,C388,C440,C496,C553,C680,C752,C833,C856,C967,C1031,C1095,C1115,C1145,C1155,C1200,C1220,C1264,C1320,C1323,C1331)</f>
        <v>480000.34</v>
      </c>
      <c r="D9" s="17">
        <f>B9/C9*100</f>
        <v>104.16617621562519</v>
      </c>
      <c r="E9" s="16">
        <f>SUM(E10,E239,E279,E298,E388,E440,E496,E553,E680,E752,E833,E856,E967,E1031,E1095,E1115,E1145,E1155,E1200,E1220,E1264,E1320,E1323,E1331)</f>
        <v>440300</v>
      </c>
      <c r="F9" s="16">
        <f>B9-E9</f>
        <v>59698</v>
      </c>
      <c r="G9" s="17">
        <f>F9/E9*100</f>
        <v>13.5584828526005</v>
      </c>
    </row>
    <row r="10" spans="1:7" ht="20.25">
      <c r="A10" s="18" t="s">
        <v>33</v>
      </c>
      <c r="B10" s="16">
        <f>SUM(B11+B23+B32+B43+B54+B65+B76+B84+B93+B106+B115+B126+B138+B145+B153+B159+B166+B173+B180+B187+B194+B202+B208+B214+B221+B236)</f>
        <v>42692</v>
      </c>
      <c r="C10" s="16">
        <f>SUM(C11+C23+C32+C43+C54+C65+C76+C84+C93+C106+C115+C126+C138+C145+C153+C159+C166+C173+C180+C187+C194+C202+C208+C214+C221+C236)</f>
        <v>45315.5</v>
      </c>
      <c r="D10" s="17">
        <f t="shared" ref="D10:D73" si="0">B10/C10*100</f>
        <v>94.210590195407747</v>
      </c>
      <c r="E10" s="16">
        <f>SUM(E11+E23+E32+E43+E54+E65+E76+E84+E93+E106+E115+E126+E138+E145+E153+E159+E166+E173+E180+E187+E194+E202+E208+E214+E221+E236)</f>
        <v>33994</v>
      </c>
      <c r="F10" s="16">
        <f t="shared" ref="F10:F73" si="1">B10-E10</f>
        <v>8698</v>
      </c>
      <c r="G10" s="17">
        <f t="shared" ref="G10:G73" si="2">F10/E10*100</f>
        <v>25.586868270871332</v>
      </c>
    </row>
    <row r="11" spans="1:7" ht="20.25">
      <c r="A11" s="18" t="s">
        <v>34</v>
      </c>
      <c r="B11" s="16">
        <f>SUM(B12:B22)</f>
        <v>597</v>
      </c>
      <c r="C11" s="16">
        <f>SUM(C12:C22)</f>
        <v>2766.5</v>
      </c>
      <c r="D11" s="17">
        <f t="shared" si="0"/>
        <v>21.579613229712631</v>
      </c>
      <c r="E11" s="16">
        <f>SUM(E12:E22)</f>
        <v>427</v>
      </c>
      <c r="F11" s="16">
        <f t="shared" si="1"/>
        <v>170</v>
      </c>
      <c r="G11" s="17">
        <f t="shared" si="2"/>
        <v>39.812646370023415</v>
      </c>
    </row>
    <row r="12" spans="1:7" ht="20.25">
      <c r="A12" s="19" t="s">
        <v>35</v>
      </c>
      <c r="B12" s="16">
        <v>578</v>
      </c>
      <c r="C12" s="16">
        <v>2728.5</v>
      </c>
      <c r="D12" s="17">
        <f t="shared" si="0"/>
        <v>21.18380062305296</v>
      </c>
      <c r="E12" s="16">
        <v>321</v>
      </c>
      <c r="F12" s="16">
        <f t="shared" si="1"/>
        <v>257</v>
      </c>
      <c r="G12" s="17">
        <f t="shared" si="2"/>
        <v>80.062305295950154</v>
      </c>
    </row>
    <row r="13" spans="1:7" ht="20.25">
      <c r="A13" s="19" t="s">
        <v>36</v>
      </c>
      <c r="B13" s="20"/>
      <c r="C13" s="20">
        <v>38</v>
      </c>
      <c r="D13" s="17"/>
      <c r="E13" s="20">
        <v>106</v>
      </c>
      <c r="F13" s="16">
        <f t="shared" si="1"/>
        <v>-106</v>
      </c>
      <c r="G13" s="17">
        <f t="shared" si="2"/>
        <v>-100</v>
      </c>
    </row>
    <row r="14" spans="1:7" ht="20.25" hidden="1">
      <c r="A14" s="21" t="s">
        <v>37</v>
      </c>
      <c r="B14" s="16">
        <v>0</v>
      </c>
      <c r="C14" s="16"/>
      <c r="D14" s="17" t="e">
        <f t="shared" si="0"/>
        <v>#DIV/0!</v>
      </c>
      <c r="E14" s="16">
        <v>0</v>
      </c>
      <c r="F14" s="16">
        <f t="shared" si="1"/>
        <v>0</v>
      </c>
      <c r="G14" s="17" t="e">
        <f t="shared" si="2"/>
        <v>#DIV/0!</v>
      </c>
    </row>
    <row r="15" spans="1:7" ht="20.25" hidden="1">
      <c r="A15" s="19" t="s">
        <v>38</v>
      </c>
      <c r="B15" s="22">
        <v>0</v>
      </c>
      <c r="C15" s="22"/>
      <c r="D15" s="17" t="e">
        <f t="shared" si="0"/>
        <v>#DIV/0!</v>
      </c>
      <c r="E15" s="22">
        <v>0</v>
      </c>
      <c r="F15" s="16">
        <f t="shared" si="1"/>
        <v>0</v>
      </c>
      <c r="G15" s="17" t="e">
        <f t="shared" si="2"/>
        <v>#DIV/0!</v>
      </c>
    </row>
    <row r="16" spans="1:7" ht="20.25" hidden="1">
      <c r="A16" s="19" t="s">
        <v>39</v>
      </c>
      <c r="B16" s="16">
        <v>0</v>
      </c>
      <c r="C16" s="16"/>
      <c r="D16" s="17" t="e">
        <f t="shared" si="0"/>
        <v>#DIV/0!</v>
      </c>
      <c r="E16" s="16">
        <v>0</v>
      </c>
      <c r="F16" s="16">
        <f t="shared" si="1"/>
        <v>0</v>
      </c>
      <c r="G16" s="17" t="e">
        <f t="shared" si="2"/>
        <v>#DIV/0!</v>
      </c>
    </row>
    <row r="17" spans="1:7" ht="20.25" hidden="1">
      <c r="A17" s="19" t="s">
        <v>40</v>
      </c>
      <c r="B17" s="16">
        <v>0</v>
      </c>
      <c r="C17" s="16"/>
      <c r="D17" s="17" t="e">
        <f t="shared" si="0"/>
        <v>#DIV/0!</v>
      </c>
      <c r="E17" s="16">
        <v>0</v>
      </c>
      <c r="F17" s="16">
        <f t="shared" si="1"/>
        <v>0</v>
      </c>
      <c r="G17" s="17" t="e">
        <f t="shared" si="2"/>
        <v>#DIV/0!</v>
      </c>
    </row>
    <row r="18" spans="1:7" ht="20.25" hidden="1">
      <c r="A18" s="19" t="s">
        <v>41</v>
      </c>
      <c r="B18" s="16">
        <v>0</v>
      </c>
      <c r="C18" s="16"/>
      <c r="D18" s="17" t="e">
        <f t="shared" si="0"/>
        <v>#DIV/0!</v>
      </c>
      <c r="E18" s="16">
        <v>0</v>
      </c>
      <c r="F18" s="16">
        <f t="shared" si="1"/>
        <v>0</v>
      </c>
      <c r="G18" s="17" t="e">
        <f t="shared" si="2"/>
        <v>#DIV/0!</v>
      </c>
    </row>
    <row r="19" spans="1:7" ht="20.25" hidden="1">
      <c r="A19" s="19" t="s">
        <v>42</v>
      </c>
      <c r="B19" s="16">
        <v>0</v>
      </c>
      <c r="C19" s="16"/>
      <c r="D19" s="17" t="e">
        <f t="shared" si="0"/>
        <v>#DIV/0!</v>
      </c>
      <c r="E19" s="16">
        <v>0</v>
      </c>
      <c r="F19" s="16">
        <f t="shared" si="1"/>
        <v>0</v>
      </c>
      <c r="G19" s="17" t="e">
        <f t="shared" si="2"/>
        <v>#DIV/0!</v>
      </c>
    </row>
    <row r="20" spans="1:7" ht="20.25" hidden="1">
      <c r="A20" s="19" t="s">
        <v>43</v>
      </c>
      <c r="B20" s="16">
        <v>0</v>
      </c>
      <c r="C20" s="16"/>
      <c r="D20" s="17" t="e">
        <f t="shared" si="0"/>
        <v>#DIV/0!</v>
      </c>
      <c r="E20" s="16">
        <v>0</v>
      </c>
      <c r="F20" s="16">
        <f t="shared" si="1"/>
        <v>0</v>
      </c>
      <c r="G20" s="17" t="e">
        <f t="shared" si="2"/>
        <v>#DIV/0!</v>
      </c>
    </row>
    <row r="21" spans="1:7" ht="20.25">
      <c r="A21" s="19" t="s">
        <v>44</v>
      </c>
      <c r="B21" s="16">
        <v>19</v>
      </c>
      <c r="C21" s="16"/>
      <c r="D21" s="17"/>
      <c r="E21" s="16"/>
      <c r="F21" s="16">
        <f t="shared" si="1"/>
        <v>19</v>
      </c>
      <c r="G21" s="17"/>
    </row>
    <row r="22" spans="1:7" ht="20.25" hidden="1">
      <c r="A22" s="19" t="s">
        <v>45</v>
      </c>
      <c r="B22" s="16">
        <v>0</v>
      </c>
      <c r="C22" s="16"/>
      <c r="D22" s="17" t="e">
        <f t="shared" si="0"/>
        <v>#DIV/0!</v>
      </c>
      <c r="E22" s="16">
        <v>0</v>
      </c>
      <c r="F22" s="16">
        <f t="shared" si="1"/>
        <v>0</v>
      </c>
      <c r="G22" s="17" t="e">
        <f t="shared" si="2"/>
        <v>#DIV/0!</v>
      </c>
    </row>
    <row r="23" spans="1:7" ht="20.25">
      <c r="A23" s="18" t="s">
        <v>46</v>
      </c>
      <c r="B23" s="16">
        <f>SUM(B24:B31)</f>
        <v>403</v>
      </c>
      <c r="C23" s="16">
        <f>SUM(C24:C31)</f>
        <v>367</v>
      </c>
      <c r="D23" s="17">
        <f t="shared" si="0"/>
        <v>109.80926430517709</v>
      </c>
      <c r="E23" s="16">
        <f>SUM(E24:E31)</f>
        <v>417</v>
      </c>
      <c r="F23" s="16">
        <f t="shared" si="1"/>
        <v>-14</v>
      </c>
      <c r="G23" s="17">
        <f t="shared" si="2"/>
        <v>-3.3573141486810552</v>
      </c>
    </row>
    <row r="24" spans="1:7" ht="20.25">
      <c r="A24" s="19" t="s">
        <v>35</v>
      </c>
      <c r="B24" s="16">
        <v>358</v>
      </c>
      <c r="C24" s="16">
        <v>339</v>
      </c>
      <c r="D24" s="17">
        <f t="shared" si="0"/>
        <v>105.6047197640118</v>
      </c>
      <c r="E24" s="16">
        <v>324</v>
      </c>
      <c r="F24" s="16">
        <f t="shared" si="1"/>
        <v>34</v>
      </c>
      <c r="G24" s="17">
        <f t="shared" si="2"/>
        <v>10.493827160493826</v>
      </c>
    </row>
    <row r="25" spans="1:7" ht="20.25">
      <c r="A25" s="19" t="s">
        <v>36</v>
      </c>
      <c r="B25" s="16">
        <v>45</v>
      </c>
      <c r="C25" s="16">
        <v>28</v>
      </c>
      <c r="D25" s="17">
        <f t="shared" si="0"/>
        <v>160.71428571428572</v>
      </c>
      <c r="E25" s="16">
        <v>93</v>
      </c>
      <c r="F25" s="16">
        <f t="shared" si="1"/>
        <v>-48</v>
      </c>
      <c r="G25" s="17">
        <f t="shared" si="2"/>
        <v>-51.612903225806448</v>
      </c>
    </row>
    <row r="26" spans="1:7" ht="20.25" hidden="1">
      <c r="A26" s="19" t="s">
        <v>37</v>
      </c>
      <c r="B26" s="16"/>
      <c r="C26" s="16"/>
      <c r="D26" s="17" t="e">
        <f t="shared" si="0"/>
        <v>#DIV/0!</v>
      </c>
      <c r="E26" s="16">
        <v>0</v>
      </c>
      <c r="F26" s="16">
        <f t="shared" si="1"/>
        <v>0</v>
      </c>
      <c r="G26" s="17" t="e">
        <f t="shared" si="2"/>
        <v>#DIV/0!</v>
      </c>
    </row>
    <row r="27" spans="1:7" ht="20.25" hidden="1">
      <c r="A27" s="19" t="s">
        <v>47</v>
      </c>
      <c r="B27" s="16"/>
      <c r="C27" s="16"/>
      <c r="D27" s="17" t="e">
        <f t="shared" si="0"/>
        <v>#DIV/0!</v>
      </c>
      <c r="E27" s="16">
        <v>0</v>
      </c>
      <c r="F27" s="16">
        <f t="shared" si="1"/>
        <v>0</v>
      </c>
      <c r="G27" s="17" t="e">
        <f t="shared" si="2"/>
        <v>#DIV/0!</v>
      </c>
    </row>
    <row r="28" spans="1:7" ht="20.25" hidden="1">
      <c r="A28" s="19" t="s">
        <v>48</v>
      </c>
      <c r="B28" s="16"/>
      <c r="C28" s="16"/>
      <c r="D28" s="17" t="e">
        <f t="shared" si="0"/>
        <v>#DIV/0!</v>
      </c>
      <c r="E28" s="16">
        <v>0</v>
      </c>
      <c r="F28" s="16">
        <f t="shared" si="1"/>
        <v>0</v>
      </c>
      <c r="G28" s="17" t="e">
        <f t="shared" si="2"/>
        <v>#DIV/0!</v>
      </c>
    </row>
    <row r="29" spans="1:7" ht="20.25" hidden="1">
      <c r="A29" s="19" t="s">
        <v>49</v>
      </c>
      <c r="B29" s="16"/>
      <c r="C29" s="16"/>
      <c r="D29" s="17" t="e">
        <f t="shared" si="0"/>
        <v>#DIV/0!</v>
      </c>
      <c r="E29" s="16">
        <v>0</v>
      </c>
      <c r="F29" s="16">
        <f t="shared" si="1"/>
        <v>0</v>
      </c>
      <c r="G29" s="17" t="e">
        <f t="shared" si="2"/>
        <v>#DIV/0!</v>
      </c>
    </row>
    <row r="30" spans="1:7" ht="20.25" hidden="1">
      <c r="A30" s="19" t="s">
        <v>44</v>
      </c>
      <c r="B30" s="16"/>
      <c r="C30" s="16"/>
      <c r="D30" s="17" t="e">
        <f t="shared" si="0"/>
        <v>#DIV/0!</v>
      </c>
      <c r="E30" s="16">
        <v>0</v>
      </c>
      <c r="F30" s="16">
        <f t="shared" si="1"/>
        <v>0</v>
      </c>
      <c r="G30" s="17" t="e">
        <f t="shared" si="2"/>
        <v>#DIV/0!</v>
      </c>
    </row>
    <row r="31" spans="1:7" ht="20.25" hidden="1">
      <c r="A31" s="19" t="s">
        <v>50</v>
      </c>
      <c r="B31" s="16"/>
      <c r="C31" s="16"/>
      <c r="D31" s="17" t="e">
        <f t="shared" si="0"/>
        <v>#DIV/0!</v>
      </c>
      <c r="E31" s="16">
        <v>0</v>
      </c>
      <c r="F31" s="16">
        <f t="shared" si="1"/>
        <v>0</v>
      </c>
      <c r="G31" s="17" t="e">
        <f t="shared" si="2"/>
        <v>#DIV/0!</v>
      </c>
    </row>
    <row r="32" spans="1:7" ht="20.25">
      <c r="A32" s="18" t="s">
        <v>51</v>
      </c>
      <c r="B32" s="16">
        <f>SUM(B33:B42)</f>
        <v>20523</v>
      </c>
      <c r="C32" s="16">
        <f>SUM(C33:C42)</f>
        <v>19125.400000000001</v>
      </c>
      <c r="D32" s="17">
        <f t="shared" si="0"/>
        <v>107.30755958045322</v>
      </c>
      <c r="E32" s="16">
        <f>SUM(E33:E42)</f>
        <v>16055</v>
      </c>
      <c r="F32" s="16">
        <f t="shared" si="1"/>
        <v>4468</v>
      </c>
      <c r="G32" s="17">
        <f t="shared" si="2"/>
        <v>27.829336655247587</v>
      </c>
    </row>
    <row r="33" spans="1:7" ht="20.25">
      <c r="A33" s="19" t="s">
        <v>35</v>
      </c>
      <c r="B33" s="16">
        <v>13112</v>
      </c>
      <c r="C33" s="16">
        <v>12069</v>
      </c>
      <c r="D33" s="17">
        <f t="shared" si="0"/>
        <v>108.64197530864197</v>
      </c>
      <c r="E33" s="16">
        <v>10521</v>
      </c>
      <c r="F33" s="16">
        <f t="shared" si="1"/>
        <v>2591</v>
      </c>
      <c r="G33" s="17">
        <f t="shared" si="2"/>
        <v>24.626936602984507</v>
      </c>
    </row>
    <row r="34" spans="1:7" ht="20.25">
      <c r="A34" s="19" t="s">
        <v>36</v>
      </c>
      <c r="B34" s="16">
        <v>4701</v>
      </c>
      <c r="C34" s="16">
        <v>4270.3999999999996</v>
      </c>
      <c r="D34" s="17">
        <f t="shared" si="0"/>
        <v>110.08336455601351</v>
      </c>
      <c r="E34" s="16">
        <v>3554</v>
      </c>
      <c r="F34" s="16">
        <f t="shared" si="1"/>
        <v>1147</v>
      </c>
      <c r="G34" s="17">
        <f t="shared" si="2"/>
        <v>32.273494653911087</v>
      </c>
    </row>
    <row r="35" spans="1:7" ht="20.25">
      <c r="A35" s="19" t="s">
        <v>37</v>
      </c>
      <c r="B35" s="16"/>
      <c r="C35" s="16"/>
      <c r="D35" s="17"/>
      <c r="E35" s="16">
        <v>27</v>
      </c>
      <c r="F35" s="16">
        <f t="shared" si="1"/>
        <v>-27</v>
      </c>
      <c r="G35" s="17">
        <f t="shared" si="2"/>
        <v>-100</v>
      </c>
    </row>
    <row r="36" spans="1:7" ht="20.25">
      <c r="A36" s="19" t="s">
        <v>52</v>
      </c>
      <c r="B36" s="16">
        <v>2</v>
      </c>
      <c r="C36" s="16"/>
      <c r="D36" s="17"/>
      <c r="E36" s="16"/>
      <c r="F36" s="16">
        <f t="shared" si="1"/>
        <v>2</v>
      </c>
      <c r="G36" s="17"/>
    </row>
    <row r="37" spans="1:7" ht="20.25" hidden="1">
      <c r="A37" s="19" t="s">
        <v>53</v>
      </c>
      <c r="B37" s="16"/>
      <c r="C37" s="16"/>
      <c r="D37" s="17" t="e">
        <f t="shared" si="0"/>
        <v>#DIV/0!</v>
      </c>
      <c r="E37" s="16">
        <v>0</v>
      </c>
      <c r="F37" s="16">
        <f t="shared" si="1"/>
        <v>0</v>
      </c>
      <c r="G37" s="17" t="e">
        <f t="shared" si="2"/>
        <v>#DIV/0!</v>
      </c>
    </row>
    <row r="38" spans="1:7" ht="20.25" hidden="1">
      <c r="A38" s="19" t="s">
        <v>54</v>
      </c>
      <c r="B38" s="16"/>
      <c r="C38" s="16"/>
      <c r="D38" s="17" t="e">
        <f t="shared" si="0"/>
        <v>#DIV/0!</v>
      </c>
      <c r="E38" s="16">
        <v>0</v>
      </c>
      <c r="F38" s="16">
        <f t="shared" si="1"/>
        <v>0</v>
      </c>
      <c r="G38" s="17" t="e">
        <f t="shared" si="2"/>
        <v>#DIV/0!</v>
      </c>
    </row>
    <row r="39" spans="1:7" ht="20.25">
      <c r="A39" s="19" t="s">
        <v>55</v>
      </c>
      <c r="B39" s="16">
        <v>850</v>
      </c>
      <c r="C39" s="16">
        <v>865</v>
      </c>
      <c r="D39" s="17">
        <f t="shared" si="0"/>
        <v>98.265895953757223</v>
      </c>
      <c r="E39" s="16">
        <v>243</v>
      </c>
      <c r="F39" s="16">
        <f t="shared" si="1"/>
        <v>607</v>
      </c>
      <c r="G39" s="17">
        <f t="shared" si="2"/>
        <v>249.79423868312756</v>
      </c>
    </row>
    <row r="40" spans="1:7" ht="20.25" hidden="1">
      <c r="A40" s="19" t="s">
        <v>56</v>
      </c>
      <c r="B40" s="16"/>
      <c r="C40" s="16"/>
      <c r="D40" s="17" t="e">
        <f t="shared" si="0"/>
        <v>#DIV/0!</v>
      </c>
      <c r="E40" s="16">
        <v>0</v>
      </c>
      <c r="F40" s="16">
        <f t="shared" si="1"/>
        <v>0</v>
      </c>
      <c r="G40" s="17" t="e">
        <f t="shared" si="2"/>
        <v>#DIV/0!</v>
      </c>
    </row>
    <row r="41" spans="1:7" ht="20.25">
      <c r="A41" s="19" t="s">
        <v>44</v>
      </c>
      <c r="B41" s="16">
        <v>1722</v>
      </c>
      <c r="C41" s="16">
        <v>1863</v>
      </c>
      <c r="D41" s="17">
        <f t="shared" si="0"/>
        <v>92.431561996779394</v>
      </c>
      <c r="E41" s="16">
        <v>1620</v>
      </c>
      <c r="F41" s="16">
        <f t="shared" si="1"/>
        <v>102</v>
      </c>
      <c r="G41" s="17">
        <f t="shared" si="2"/>
        <v>6.2962962962962958</v>
      </c>
    </row>
    <row r="42" spans="1:7" ht="20.25">
      <c r="A42" s="19" t="s">
        <v>57</v>
      </c>
      <c r="B42" s="16">
        <v>136</v>
      </c>
      <c r="C42" s="16">
        <v>58</v>
      </c>
      <c r="D42" s="17">
        <f t="shared" si="0"/>
        <v>234.48275862068962</v>
      </c>
      <c r="E42" s="16">
        <v>90</v>
      </c>
      <c r="F42" s="16">
        <f t="shared" si="1"/>
        <v>46</v>
      </c>
      <c r="G42" s="17">
        <f t="shared" si="2"/>
        <v>51.111111111111107</v>
      </c>
    </row>
    <row r="43" spans="1:7" ht="20.25">
      <c r="A43" s="18" t="s">
        <v>58</v>
      </c>
      <c r="B43" s="16">
        <f>SUM(B44:B53)</f>
        <v>3278</v>
      </c>
      <c r="C43" s="16">
        <f>SUM(C44:C53)</f>
        <v>2964</v>
      </c>
      <c r="D43" s="17">
        <f t="shared" si="0"/>
        <v>110.59379217273954</v>
      </c>
      <c r="E43" s="16">
        <f>SUM(E44:E53)</f>
        <v>880</v>
      </c>
      <c r="F43" s="16">
        <f t="shared" si="1"/>
        <v>2398</v>
      </c>
      <c r="G43" s="17">
        <f t="shared" si="2"/>
        <v>272.5</v>
      </c>
    </row>
    <row r="44" spans="1:7" ht="20.25">
      <c r="A44" s="19" t="s">
        <v>35</v>
      </c>
      <c r="B44" s="16">
        <v>542</v>
      </c>
      <c r="C44" s="16">
        <v>231</v>
      </c>
      <c r="D44" s="17">
        <f t="shared" si="0"/>
        <v>234.63203463203462</v>
      </c>
      <c r="E44" s="16">
        <v>652</v>
      </c>
      <c r="F44" s="16">
        <f t="shared" si="1"/>
        <v>-110</v>
      </c>
      <c r="G44" s="17">
        <f t="shared" si="2"/>
        <v>-16.871165644171779</v>
      </c>
    </row>
    <row r="45" spans="1:7" ht="20.25">
      <c r="A45" s="19" t="s">
        <v>36</v>
      </c>
      <c r="B45" s="16">
        <v>2664</v>
      </c>
      <c r="C45" s="16">
        <v>2666</v>
      </c>
      <c r="D45" s="17">
        <f t="shared" si="0"/>
        <v>99.924981245311329</v>
      </c>
      <c r="E45" s="16">
        <v>215</v>
      </c>
      <c r="F45" s="16">
        <f t="shared" si="1"/>
        <v>2449</v>
      </c>
      <c r="G45" s="17">
        <f t="shared" si="2"/>
        <v>1139.0697674418604</v>
      </c>
    </row>
    <row r="46" spans="1:7" ht="20.25" hidden="1">
      <c r="A46" s="19" t="s">
        <v>37</v>
      </c>
      <c r="B46" s="16">
        <v>0</v>
      </c>
      <c r="C46" s="16"/>
      <c r="D46" s="17" t="e">
        <f t="shared" si="0"/>
        <v>#DIV/0!</v>
      </c>
      <c r="E46" s="16">
        <v>0</v>
      </c>
      <c r="F46" s="16">
        <f t="shared" si="1"/>
        <v>0</v>
      </c>
      <c r="G46" s="17" t="e">
        <f t="shared" si="2"/>
        <v>#DIV/0!</v>
      </c>
    </row>
    <row r="47" spans="1:7" ht="20.25" hidden="1">
      <c r="A47" s="19" t="s">
        <v>59</v>
      </c>
      <c r="B47" s="16">
        <v>0</v>
      </c>
      <c r="C47" s="16"/>
      <c r="D47" s="17" t="e">
        <f t="shared" si="0"/>
        <v>#DIV/0!</v>
      </c>
      <c r="E47" s="16">
        <v>0</v>
      </c>
      <c r="F47" s="16">
        <f t="shared" si="1"/>
        <v>0</v>
      </c>
      <c r="G47" s="17" t="e">
        <f t="shared" si="2"/>
        <v>#DIV/0!</v>
      </c>
    </row>
    <row r="48" spans="1:7" ht="20.25" hidden="1">
      <c r="A48" s="19" t="s">
        <v>60</v>
      </c>
      <c r="B48" s="16">
        <v>0</v>
      </c>
      <c r="C48" s="16"/>
      <c r="D48" s="17" t="e">
        <f t="shared" si="0"/>
        <v>#DIV/0!</v>
      </c>
      <c r="E48" s="16">
        <v>0</v>
      </c>
      <c r="F48" s="16">
        <f t="shared" si="1"/>
        <v>0</v>
      </c>
      <c r="G48" s="17" t="e">
        <f t="shared" si="2"/>
        <v>#DIV/0!</v>
      </c>
    </row>
    <row r="49" spans="1:7" ht="20.25" hidden="1">
      <c r="A49" s="19" t="s">
        <v>61</v>
      </c>
      <c r="B49" s="16">
        <v>0</v>
      </c>
      <c r="C49" s="16"/>
      <c r="D49" s="17" t="e">
        <f t="shared" si="0"/>
        <v>#DIV/0!</v>
      </c>
      <c r="E49" s="16">
        <v>0</v>
      </c>
      <c r="F49" s="16">
        <f t="shared" si="1"/>
        <v>0</v>
      </c>
      <c r="G49" s="17" t="e">
        <f t="shared" si="2"/>
        <v>#DIV/0!</v>
      </c>
    </row>
    <row r="50" spans="1:7" ht="20.25" hidden="1">
      <c r="A50" s="19" t="s">
        <v>62</v>
      </c>
      <c r="B50" s="16">
        <v>0</v>
      </c>
      <c r="C50" s="16"/>
      <c r="D50" s="17" t="e">
        <f t="shared" si="0"/>
        <v>#DIV/0!</v>
      </c>
      <c r="E50" s="16">
        <v>0</v>
      </c>
      <c r="F50" s="16">
        <f t="shared" si="1"/>
        <v>0</v>
      </c>
      <c r="G50" s="17" t="e">
        <f t="shared" si="2"/>
        <v>#DIV/0!</v>
      </c>
    </row>
    <row r="51" spans="1:7" ht="20.25">
      <c r="A51" s="19" t="s">
        <v>63</v>
      </c>
      <c r="B51" s="16">
        <v>15</v>
      </c>
      <c r="C51" s="16">
        <v>15</v>
      </c>
      <c r="D51" s="17">
        <f t="shared" si="0"/>
        <v>100</v>
      </c>
      <c r="E51" s="16"/>
      <c r="F51" s="16">
        <f t="shared" si="1"/>
        <v>15</v>
      </c>
      <c r="G51" s="17"/>
    </row>
    <row r="52" spans="1:7" ht="20.25">
      <c r="A52" s="19" t="s">
        <v>44</v>
      </c>
      <c r="B52" s="16">
        <v>57</v>
      </c>
      <c r="C52" s="16">
        <v>52</v>
      </c>
      <c r="D52" s="17">
        <f t="shared" si="0"/>
        <v>109.61538461538463</v>
      </c>
      <c r="E52" s="16">
        <v>10</v>
      </c>
      <c r="F52" s="16">
        <f t="shared" si="1"/>
        <v>47</v>
      </c>
      <c r="G52" s="17">
        <f t="shared" si="2"/>
        <v>470</v>
      </c>
    </row>
    <row r="53" spans="1:7" ht="20.25">
      <c r="A53" s="19" t="s">
        <v>64</v>
      </c>
      <c r="B53" s="16"/>
      <c r="C53" s="16"/>
      <c r="D53" s="17"/>
      <c r="E53" s="16">
        <v>3</v>
      </c>
      <c r="F53" s="16">
        <f t="shared" si="1"/>
        <v>-3</v>
      </c>
      <c r="G53" s="17">
        <f t="shared" si="2"/>
        <v>-100</v>
      </c>
    </row>
    <row r="54" spans="1:7" ht="20.25">
      <c r="A54" s="18" t="s">
        <v>65</v>
      </c>
      <c r="B54" s="16">
        <f>SUM(B55:B64)</f>
        <v>459</v>
      </c>
      <c r="C54" s="16">
        <f>SUM(C55:C64)</f>
        <v>429</v>
      </c>
      <c r="D54" s="17">
        <f t="shared" si="0"/>
        <v>106.993006993007</v>
      </c>
      <c r="E54" s="16">
        <f>SUM(E55:E64)</f>
        <v>507</v>
      </c>
      <c r="F54" s="16">
        <f t="shared" si="1"/>
        <v>-48</v>
      </c>
      <c r="G54" s="17">
        <f t="shared" si="2"/>
        <v>-9.4674556213017755</v>
      </c>
    </row>
    <row r="55" spans="1:7" ht="20.25">
      <c r="A55" s="19" t="s">
        <v>35</v>
      </c>
      <c r="B55" s="16">
        <v>281</v>
      </c>
      <c r="C55" s="16">
        <v>251</v>
      </c>
      <c r="D55" s="17">
        <f t="shared" si="0"/>
        <v>111.95219123505976</v>
      </c>
      <c r="E55" s="16">
        <v>293</v>
      </c>
      <c r="F55" s="16">
        <f t="shared" si="1"/>
        <v>-12</v>
      </c>
      <c r="G55" s="17">
        <f t="shared" si="2"/>
        <v>-4.0955631399317403</v>
      </c>
    </row>
    <row r="56" spans="1:7" ht="20.25">
      <c r="A56" s="19" t="s">
        <v>36</v>
      </c>
      <c r="B56" s="16">
        <v>162</v>
      </c>
      <c r="C56" s="16">
        <v>162</v>
      </c>
      <c r="D56" s="17">
        <f t="shared" si="0"/>
        <v>100</v>
      </c>
      <c r="E56" s="16">
        <v>93</v>
      </c>
      <c r="F56" s="16">
        <f t="shared" si="1"/>
        <v>69</v>
      </c>
      <c r="G56" s="17">
        <f t="shared" si="2"/>
        <v>74.193548387096769</v>
      </c>
    </row>
    <row r="57" spans="1:7" ht="20.25" hidden="1">
      <c r="A57" s="19" t="s">
        <v>37</v>
      </c>
      <c r="B57" s="16">
        <v>0</v>
      </c>
      <c r="C57" s="16"/>
      <c r="D57" s="17" t="e">
        <f t="shared" si="0"/>
        <v>#DIV/0!</v>
      </c>
      <c r="E57" s="16">
        <v>0</v>
      </c>
      <c r="F57" s="16">
        <f t="shared" si="1"/>
        <v>0</v>
      </c>
      <c r="G57" s="17" t="e">
        <f t="shared" si="2"/>
        <v>#DIV/0!</v>
      </c>
    </row>
    <row r="58" spans="1:7" ht="20.25" hidden="1">
      <c r="A58" s="19" t="s">
        <v>66</v>
      </c>
      <c r="B58" s="16">
        <v>0</v>
      </c>
      <c r="C58" s="16"/>
      <c r="D58" s="17" t="e">
        <f t="shared" si="0"/>
        <v>#DIV/0!</v>
      </c>
      <c r="E58" s="16">
        <v>0</v>
      </c>
      <c r="F58" s="16">
        <f t="shared" si="1"/>
        <v>0</v>
      </c>
      <c r="G58" s="17" t="e">
        <f t="shared" si="2"/>
        <v>#DIV/0!</v>
      </c>
    </row>
    <row r="59" spans="1:7" ht="20.25" hidden="1">
      <c r="A59" s="19" t="s">
        <v>67</v>
      </c>
      <c r="B59" s="16">
        <v>0</v>
      </c>
      <c r="C59" s="16"/>
      <c r="D59" s="17" t="e">
        <f t="shared" si="0"/>
        <v>#DIV/0!</v>
      </c>
      <c r="E59" s="16">
        <v>0</v>
      </c>
      <c r="F59" s="16">
        <f t="shared" si="1"/>
        <v>0</v>
      </c>
      <c r="G59" s="17" t="e">
        <f t="shared" si="2"/>
        <v>#DIV/0!</v>
      </c>
    </row>
    <row r="60" spans="1:7" ht="20.25" hidden="1">
      <c r="A60" s="19" t="s">
        <v>68</v>
      </c>
      <c r="B60" s="16">
        <v>0</v>
      </c>
      <c r="C60" s="16"/>
      <c r="D60" s="17" t="e">
        <f t="shared" si="0"/>
        <v>#DIV/0!</v>
      </c>
      <c r="E60" s="16">
        <v>0</v>
      </c>
      <c r="F60" s="16">
        <f t="shared" si="1"/>
        <v>0</v>
      </c>
      <c r="G60" s="17" t="e">
        <f t="shared" si="2"/>
        <v>#DIV/0!</v>
      </c>
    </row>
    <row r="61" spans="1:7" ht="20.25">
      <c r="A61" s="19" t="s">
        <v>69</v>
      </c>
      <c r="B61" s="16">
        <v>16</v>
      </c>
      <c r="C61" s="16">
        <v>16</v>
      </c>
      <c r="D61" s="17">
        <f t="shared" si="0"/>
        <v>100</v>
      </c>
      <c r="E61" s="16">
        <v>121</v>
      </c>
      <c r="F61" s="16">
        <f t="shared" si="1"/>
        <v>-105</v>
      </c>
      <c r="G61" s="17">
        <f t="shared" si="2"/>
        <v>-86.776859504132233</v>
      </c>
    </row>
    <row r="62" spans="1:7" ht="20.25" hidden="1">
      <c r="A62" s="19" t="s">
        <v>70</v>
      </c>
      <c r="B62" s="16">
        <v>0</v>
      </c>
      <c r="C62" s="16"/>
      <c r="D62" s="17" t="e">
        <f t="shared" si="0"/>
        <v>#DIV/0!</v>
      </c>
      <c r="E62" s="16">
        <v>0</v>
      </c>
      <c r="F62" s="16">
        <f t="shared" si="1"/>
        <v>0</v>
      </c>
      <c r="G62" s="17" t="e">
        <f t="shared" si="2"/>
        <v>#DIV/0!</v>
      </c>
    </row>
    <row r="63" spans="1:7" ht="20.25" hidden="1">
      <c r="A63" s="19" t="s">
        <v>44</v>
      </c>
      <c r="B63" s="16">
        <v>0</v>
      </c>
      <c r="C63" s="16"/>
      <c r="D63" s="17" t="e">
        <f t="shared" si="0"/>
        <v>#DIV/0!</v>
      </c>
      <c r="E63" s="16">
        <v>0</v>
      </c>
      <c r="F63" s="16">
        <f t="shared" si="1"/>
        <v>0</v>
      </c>
      <c r="G63" s="17" t="e">
        <f t="shared" si="2"/>
        <v>#DIV/0!</v>
      </c>
    </row>
    <row r="64" spans="1:7" ht="20.25" hidden="1">
      <c r="A64" s="19" t="s">
        <v>71</v>
      </c>
      <c r="B64" s="16">
        <v>0</v>
      </c>
      <c r="C64" s="16"/>
      <c r="D64" s="17" t="e">
        <f t="shared" si="0"/>
        <v>#DIV/0!</v>
      </c>
      <c r="E64" s="16">
        <v>0</v>
      </c>
      <c r="F64" s="16">
        <f t="shared" si="1"/>
        <v>0</v>
      </c>
      <c r="G64" s="17" t="e">
        <f t="shared" si="2"/>
        <v>#DIV/0!</v>
      </c>
    </row>
    <row r="65" spans="1:7" ht="20.25">
      <c r="A65" s="18" t="s">
        <v>72</v>
      </c>
      <c r="B65" s="16">
        <f>SUM(B66:B75)</f>
        <v>1657</v>
      </c>
      <c r="C65" s="16">
        <f>SUM(C66:C75)</f>
        <v>4647</v>
      </c>
      <c r="D65" s="17">
        <f t="shared" si="0"/>
        <v>35.657413384979556</v>
      </c>
      <c r="E65" s="16">
        <f>SUM(E66:E75)</f>
        <v>1793</v>
      </c>
      <c r="F65" s="16">
        <f t="shared" si="1"/>
        <v>-136</v>
      </c>
      <c r="G65" s="17">
        <f t="shared" si="2"/>
        <v>-7.5850529838259906</v>
      </c>
    </row>
    <row r="66" spans="1:7" ht="20.25">
      <c r="A66" s="19" t="s">
        <v>35</v>
      </c>
      <c r="B66" s="16">
        <v>1384</v>
      </c>
      <c r="C66" s="16">
        <v>4374.5</v>
      </c>
      <c r="D66" s="17">
        <f t="shared" si="0"/>
        <v>31.637901474454221</v>
      </c>
      <c r="E66" s="16">
        <v>940</v>
      </c>
      <c r="F66" s="16">
        <f t="shared" si="1"/>
        <v>444</v>
      </c>
      <c r="G66" s="17">
        <f t="shared" si="2"/>
        <v>47.234042553191493</v>
      </c>
    </row>
    <row r="67" spans="1:7" ht="20.25">
      <c r="A67" s="19" t="s">
        <v>36</v>
      </c>
      <c r="B67" s="16">
        <v>117</v>
      </c>
      <c r="C67" s="16">
        <v>116.5</v>
      </c>
      <c r="D67" s="17">
        <f t="shared" si="0"/>
        <v>100.42918454935624</v>
      </c>
      <c r="E67" s="16">
        <v>638</v>
      </c>
      <c r="F67" s="16">
        <f t="shared" si="1"/>
        <v>-521</v>
      </c>
      <c r="G67" s="17">
        <f t="shared" si="2"/>
        <v>-81.661442006269596</v>
      </c>
    </row>
    <row r="68" spans="1:7" ht="20.25" hidden="1">
      <c r="A68" s="19" t="s">
        <v>37</v>
      </c>
      <c r="B68" s="16">
        <v>0</v>
      </c>
      <c r="C68" s="16"/>
      <c r="D68" s="17" t="e">
        <f t="shared" si="0"/>
        <v>#DIV/0!</v>
      </c>
      <c r="E68" s="16">
        <v>0</v>
      </c>
      <c r="F68" s="16">
        <f t="shared" si="1"/>
        <v>0</v>
      </c>
      <c r="G68" s="17" t="e">
        <f t="shared" si="2"/>
        <v>#DIV/0!</v>
      </c>
    </row>
    <row r="69" spans="1:7" ht="20.25" hidden="1">
      <c r="A69" s="19" t="s">
        <v>73</v>
      </c>
      <c r="B69" s="16">
        <v>0</v>
      </c>
      <c r="C69" s="16"/>
      <c r="D69" s="17" t="e">
        <f t="shared" si="0"/>
        <v>#DIV/0!</v>
      </c>
      <c r="E69" s="16">
        <v>0</v>
      </c>
      <c r="F69" s="16">
        <f t="shared" si="1"/>
        <v>0</v>
      </c>
      <c r="G69" s="17" t="e">
        <f t="shared" si="2"/>
        <v>#DIV/0!</v>
      </c>
    </row>
    <row r="70" spans="1:7" ht="20.25" hidden="1">
      <c r="A70" s="19" t="s">
        <v>74</v>
      </c>
      <c r="B70" s="16">
        <v>0</v>
      </c>
      <c r="C70" s="16"/>
      <c r="D70" s="17" t="e">
        <f t="shared" si="0"/>
        <v>#DIV/0!</v>
      </c>
      <c r="E70" s="16">
        <v>0</v>
      </c>
      <c r="F70" s="16">
        <f t="shared" si="1"/>
        <v>0</v>
      </c>
      <c r="G70" s="17" t="e">
        <f t="shared" si="2"/>
        <v>#DIV/0!</v>
      </c>
    </row>
    <row r="71" spans="1:7" ht="20.25" hidden="1">
      <c r="A71" s="19" t="s">
        <v>75</v>
      </c>
      <c r="B71" s="16">
        <v>0</v>
      </c>
      <c r="C71" s="16"/>
      <c r="D71" s="17" t="e">
        <f t="shared" si="0"/>
        <v>#DIV/0!</v>
      </c>
      <c r="E71" s="16">
        <v>0</v>
      </c>
      <c r="F71" s="16">
        <f t="shared" si="1"/>
        <v>0</v>
      </c>
      <c r="G71" s="17" t="e">
        <f t="shared" si="2"/>
        <v>#DIV/0!</v>
      </c>
    </row>
    <row r="72" spans="1:7" ht="20.25" hidden="1">
      <c r="A72" s="19" t="s">
        <v>76</v>
      </c>
      <c r="B72" s="16">
        <v>0</v>
      </c>
      <c r="C72" s="16"/>
      <c r="D72" s="17" t="e">
        <f t="shared" si="0"/>
        <v>#DIV/0!</v>
      </c>
      <c r="E72" s="16">
        <v>0</v>
      </c>
      <c r="F72" s="16">
        <f t="shared" si="1"/>
        <v>0</v>
      </c>
      <c r="G72" s="17" t="e">
        <f t="shared" si="2"/>
        <v>#DIV/0!</v>
      </c>
    </row>
    <row r="73" spans="1:7" ht="20.25" hidden="1">
      <c r="A73" s="19" t="s">
        <v>77</v>
      </c>
      <c r="B73" s="16">
        <v>0</v>
      </c>
      <c r="C73" s="16"/>
      <c r="D73" s="17" t="e">
        <f t="shared" si="0"/>
        <v>#DIV/0!</v>
      </c>
      <c r="E73" s="16">
        <v>0</v>
      </c>
      <c r="F73" s="16">
        <f t="shared" si="1"/>
        <v>0</v>
      </c>
      <c r="G73" s="17" t="e">
        <f t="shared" si="2"/>
        <v>#DIV/0!</v>
      </c>
    </row>
    <row r="74" spans="1:7" ht="20.25" hidden="1">
      <c r="A74" s="19" t="s">
        <v>44</v>
      </c>
      <c r="B74" s="16">
        <v>0</v>
      </c>
      <c r="C74" s="16"/>
      <c r="D74" s="17" t="e">
        <f t="shared" ref="D74:D137" si="3">B74/C74*100</f>
        <v>#DIV/0!</v>
      </c>
      <c r="E74" s="16">
        <v>0</v>
      </c>
      <c r="F74" s="16">
        <f t="shared" ref="F74:F137" si="4">B74-E74</f>
        <v>0</v>
      </c>
      <c r="G74" s="17" t="e">
        <f t="shared" ref="G74:G137" si="5">F74/E74*100</f>
        <v>#DIV/0!</v>
      </c>
    </row>
    <row r="75" spans="1:7" ht="20.25">
      <c r="A75" s="19" t="s">
        <v>78</v>
      </c>
      <c r="B75" s="16">
        <v>156</v>
      </c>
      <c r="C75" s="16">
        <v>156</v>
      </c>
      <c r="D75" s="17">
        <f t="shared" si="3"/>
        <v>100</v>
      </c>
      <c r="E75" s="16">
        <v>215</v>
      </c>
      <c r="F75" s="16">
        <f t="shared" si="4"/>
        <v>-59</v>
      </c>
      <c r="G75" s="17">
        <f t="shared" si="5"/>
        <v>-27.441860465116282</v>
      </c>
    </row>
    <row r="76" spans="1:7" ht="20.25">
      <c r="A76" s="18" t="s">
        <v>79</v>
      </c>
      <c r="B76" s="16">
        <f>SUM(B77:B83)</f>
        <v>3303</v>
      </c>
      <c r="C76" s="16">
        <f>SUM(C77:C83)</f>
        <v>3425</v>
      </c>
      <c r="D76" s="17">
        <f t="shared" si="3"/>
        <v>96.43795620437956</v>
      </c>
      <c r="E76" s="16">
        <f>SUM(E77:E83)</f>
        <v>2150</v>
      </c>
      <c r="F76" s="16">
        <f t="shared" si="4"/>
        <v>1153</v>
      </c>
      <c r="G76" s="17">
        <f t="shared" si="5"/>
        <v>53.627906976744185</v>
      </c>
    </row>
    <row r="77" spans="1:7" ht="20.25">
      <c r="A77" s="19" t="s">
        <v>35</v>
      </c>
      <c r="B77" s="16">
        <v>903</v>
      </c>
      <c r="C77" s="16">
        <v>583</v>
      </c>
      <c r="D77" s="17">
        <f t="shared" si="3"/>
        <v>154.88850771869639</v>
      </c>
      <c r="E77" s="16"/>
      <c r="F77" s="16">
        <f t="shared" si="4"/>
        <v>903</v>
      </c>
      <c r="G77" s="17"/>
    </row>
    <row r="78" spans="1:7" ht="20.25" hidden="1">
      <c r="A78" s="19" t="s">
        <v>36</v>
      </c>
      <c r="B78" s="16">
        <v>0</v>
      </c>
      <c r="C78" s="16"/>
      <c r="D78" s="17" t="e">
        <f t="shared" si="3"/>
        <v>#DIV/0!</v>
      </c>
      <c r="E78" s="16">
        <v>0</v>
      </c>
      <c r="F78" s="16">
        <f t="shared" si="4"/>
        <v>0</v>
      </c>
      <c r="G78" s="17" t="e">
        <f t="shared" si="5"/>
        <v>#DIV/0!</v>
      </c>
    </row>
    <row r="79" spans="1:7" ht="20.25" hidden="1">
      <c r="A79" s="19" t="s">
        <v>37</v>
      </c>
      <c r="B79" s="16">
        <v>0</v>
      </c>
      <c r="C79" s="16"/>
      <c r="D79" s="17" t="e">
        <f t="shared" si="3"/>
        <v>#DIV/0!</v>
      </c>
      <c r="E79" s="16">
        <v>0</v>
      </c>
      <c r="F79" s="16">
        <f t="shared" si="4"/>
        <v>0</v>
      </c>
      <c r="G79" s="17" t="e">
        <f t="shared" si="5"/>
        <v>#DIV/0!</v>
      </c>
    </row>
    <row r="80" spans="1:7" ht="20.25" hidden="1">
      <c r="A80" s="19" t="s">
        <v>76</v>
      </c>
      <c r="B80" s="16">
        <v>0</v>
      </c>
      <c r="C80" s="16"/>
      <c r="D80" s="17" t="e">
        <f t="shared" si="3"/>
        <v>#DIV/0!</v>
      </c>
      <c r="E80" s="16">
        <v>0</v>
      </c>
      <c r="F80" s="16">
        <f t="shared" si="4"/>
        <v>0</v>
      </c>
      <c r="G80" s="17" t="e">
        <f t="shared" si="5"/>
        <v>#DIV/0!</v>
      </c>
    </row>
    <row r="81" spans="1:7" ht="20.25" hidden="1">
      <c r="A81" s="19" t="s">
        <v>80</v>
      </c>
      <c r="B81" s="16">
        <v>0</v>
      </c>
      <c r="C81" s="16"/>
      <c r="D81" s="17" t="e">
        <f t="shared" si="3"/>
        <v>#DIV/0!</v>
      </c>
      <c r="E81" s="16">
        <v>0</v>
      </c>
      <c r="F81" s="16">
        <f t="shared" si="4"/>
        <v>0</v>
      </c>
      <c r="G81" s="17" t="e">
        <f t="shared" si="5"/>
        <v>#DIV/0!</v>
      </c>
    </row>
    <row r="82" spans="1:7" ht="20.25" hidden="1">
      <c r="A82" s="19" t="s">
        <v>44</v>
      </c>
      <c r="B82" s="16">
        <v>0</v>
      </c>
      <c r="C82" s="16"/>
      <c r="D82" s="17" t="e">
        <f t="shared" si="3"/>
        <v>#DIV/0!</v>
      </c>
      <c r="E82" s="16">
        <v>0</v>
      </c>
      <c r="F82" s="16">
        <f t="shared" si="4"/>
        <v>0</v>
      </c>
      <c r="G82" s="17" t="e">
        <f t="shared" si="5"/>
        <v>#DIV/0!</v>
      </c>
    </row>
    <row r="83" spans="1:7" ht="20.25">
      <c r="A83" s="19" t="s">
        <v>81</v>
      </c>
      <c r="B83" s="16">
        <v>2400</v>
      </c>
      <c r="C83" s="16">
        <v>2842</v>
      </c>
      <c r="D83" s="17">
        <f t="shared" si="3"/>
        <v>84.44757213230119</v>
      </c>
      <c r="E83" s="16">
        <v>2150</v>
      </c>
      <c r="F83" s="16">
        <f t="shared" si="4"/>
        <v>250</v>
      </c>
      <c r="G83" s="17">
        <f t="shared" si="5"/>
        <v>11.627906976744185</v>
      </c>
    </row>
    <row r="84" spans="1:7" ht="20.25">
      <c r="A84" s="18" t="s">
        <v>82</v>
      </c>
      <c r="B84" s="16">
        <f>SUM(B85:B92)</f>
        <v>474</v>
      </c>
      <c r="C84" s="16">
        <f>SUM(C85:C92)</f>
        <v>473</v>
      </c>
      <c r="D84" s="17">
        <f t="shared" si="3"/>
        <v>100.21141649048626</v>
      </c>
      <c r="E84" s="16">
        <f>SUM(E85:E92)</f>
        <v>377</v>
      </c>
      <c r="F84" s="16">
        <f t="shared" si="4"/>
        <v>97</v>
      </c>
      <c r="G84" s="17">
        <f t="shared" si="5"/>
        <v>25.72944297082228</v>
      </c>
    </row>
    <row r="85" spans="1:7" ht="20.25">
      <c r="A85" s="19" t="s">
        <v>35</v>
      </c>
      <c r="B85" s="16">
        <v>290</v>
      </c>
      <c r="C85" s="16">
        <v>295</v>
      </c>
      <c r="D85" s="17">
        <f t="shared" si="3"/>
        <v>98.305084745762713</v>
      </c>
      <c r="E85" s="16">
        <v>166</v>
      </c>
      <c r="F85" s="16">
        <f t="shared" si="4"/>
        <v>124</v>
      </c>
      <c r="G85" s="17">
        <f t="shared" si="5"/>
        <v>74.698795180722882</v>
      </c>
    </row>
    <row r="86" spans="1:7" ht="20.25">
      <c r="A86" s="19" t="s">
        <v>36</v>
      </c>
      <c r="B86" s="16">
        <v>80</v>
      </c>
      <c r="C86" s="16">
        <v>80</v>
      </c>
      <c r="D86" s="17">
        <f t="shared" si="3"/>
        <v>100</v>
      </c>
      <c r="E86" s="16">
        <v>135</v>
      </c>
      <c r="F86" s="16">
        <f t="shared" si="4"/>
        <v>-55</v>
      </c>
      <c r="G86" s="17">
        <f t="shared" si="5"/>
        <v>-40.74074074074074</v>
      </c>
    </row>
    <row r="87" spans="1:7" ht="20.25" hidden="1">
      <c r="A87" s="19" t="s">
        <v>37</v>
      </c>
      <c r="B87" s="16">
        <v>0</v>
      </c>
      <c r="C87" s="16"/>
      <c r="D87" s="17" t="e">
        <f t="shared" si="3"/>
        <v>#DIV/0!</v>
      </c>
      <c r="E87" s="16">
        <v>0</v>
      </c>
      <c r="F87" s="16">
        <f t="shared" si="4"/>
        <v>0</v>
      </c>
      <c r="G87" s="17" t="e">
        <f t="shared" si="5"/>
        <v>#DIV/0!</v>
      </c>
    </row>
    <row r="88" spans="1:7" ht="20.25" hidden="1">
      <c r="A88" s="19" t="s">
        <v>83</v>
      </c>
      <c r="B88" s="16">
        <v>0</v>
      </c>
      <c r="C88" s="16"/>
      <c r="D88" s="17" t="e">
        <f t="shared" si="3"/>
        <v>#DIV/0!</v>
      </c>
      <c r="E88" s="16">
        <v>0</v>
      </c>
      <c r="F88" s="16">
        <f t="shared" si="4"/>
        <v>0</v>
      </c>
      <c r="G88" s="17" t="e">
        <f t="shared" si="5"/>
        <v>#DIV/0!</v>
      </c>
    </row>
    <row r="89" spans="1:7" ht="20.25" hidden="1">
      <c r="A89" s="19" t="s">
        <v>84</v>
      </c>
      <c r="B89" s="16">
        <v>0</v>
      </c>
      <c r="C89" s="16"/>
      <c r="D89" s="17" t="e">
        <f t="shared" si="3"/>
        <v>#DIV/0!</v>
      </c>
      <c r="E89" s="16">
        <v>0</v>
      </c>
      <c r="F89" s="16">
        <f t="shared" si="4"/>
        <v>0</v>
      </c>
      <c r="G89" s="17" t="e">
        <f t="shared" si="5"/>
        <v>#DIV/0!</v>
      </c>
    </row>
    <row r="90" spans="1:7" ht="20.25" hidden="1">
      <c r="A90" s="19" t="s">
        <v>76</v>
      </c>
      <c r="B90" s="16">
        <v>0</v>
      </c>
      <c r="C90" s="16"/>
      <c r="D90" s="17" t="e">
        <f t="shared" si="3"/>
        <v>#DIV/0!</v>
      </c>
      <c r="E90" s="16">
        <v>0</v>
      </c>
      <c r="F90" s="16">
        <f t="shared" si="4"/>
        <v>0</v>
      </c>
      <c r="G90" s="17" t="e">
        <f t="shared" si="5"/>
        <v>#DIV/0!</v>
      </c>
    </row>
    <row r="91" spans="1:7" ht="20.25">
      <c r="A91" s="19" t="s">
        <v>44</v>
      </c>
      <c r="B91" s="16">
        <v>104</v>
      </c>
      <c r="C91" s="16">
        <v>98</v>
      </c>
      <c r="D91" s="17">
        <f t="shared" si="3"/>
        <v>106.12244897959184</v>
      </c>
      <c r="E91" s="16">
        <v>76</v>
      </c>
      <c r="F91" s="16">
        <f t="shared" si="4"/>
        <v>28</v>
      </c>
      <c r="G91" s="17">
        <f t="shared" si="5"/>
        <v>36.84210526315789</v>
      </c>
    </row>
    <row r="92" spans="1:7" ht="20.25" hidden="1">
      <c r="A92" s="19" t="s">
        <v>85</v>
      </c>
      <c r="B92" s="16">
        <v>0</v>
      </c>
      <c r="C92" s="16"/>
      <c r="D92" s="17" t="e">
        <f t="shared" si="3"/>
        <v>#DIV/0!</v>
      </c>
      <c r="E92" s="16">
        <v>0</v>
      </c>
      <c r="F92" s="16">
        <f t="shared" si="4"/>
        <v>0</v>
      </c>
      <c r="G92" s="17" t="e">
        <f t="shared" si="5"/>
        <v>#DIV/0!</v>
      </c>
    </row>
    <row r="93" spans="1:7" ht="20.25">
      <c r="A93" s="18" t="s">
        <v>86</v>
      </c>
      <c r="B93" s="16"/>
      <c r="C93" s="16"/>
      <c r="D93" s="17"/>
      <c r="E93" s="16"/>
      <c r="F93" s="16"/>
      <c r="G93" s="17"/>
    </row>
    <row r="94" spans="1:7" ht="20.25">
      <c r="A94" s="19" t="s">
        <v>35</v>
      </c>
      <c r="B94" s="16"/>
      <c r="C94" s="16"/>
      <c r="D94" s="17"/>
      <c r="E94" s="16"/>
      <c r="F94" s="16"/>
      <c r="G94" s="17"/>
    </row>
    <row r="95" spans="1:7" ht="20.25" hidden="1">
      <c r="A95" s="19" t="s">
        <v>36</v>
      </c>
      <c r="B95" s="16"/>
      <c r="C95" s="16"/>
      <c r="D95" s="17"/>
      <c r="E95" s="16"/>
      <c r="F95" s="16"/>
      <c r="G95" s="17"/>
    </row>
    <row r="96" spans="1:7" ht="20.25" hidden="1">
      <c r="A96" s="19" t="s">
        <v>37</v>
      </c>
      <c r="B96" s="16">
        <v>0</v>
      </c>
      <c r="C96" s="16">
        <v>0</v>
      </c>
      <c r="D96" s="17" t="e">
        <f t="shared" si="3"/>
        <v>#DIV/0!</v>
      </c>
      <c r="E96" s="16">
        <v>0</v>
      </c>
      <c r="F96" s="16">
        <f t="shared" si="4"/>
        <v>0</v>
      </c>
      <c r="G96" s="17" t="e">
        <f t="shared" si="5"/>
        <v>#DIV/0!</v>
      </c>
    </row>
    <row r="97" spans="1:7" ht="20.25" hidden="1">
      <c r="A97" s="19" t="s">
        <v>87</v>
      </c>
      <c r="B97" s="16">
        <v>0</v>
      </c>
      <c r="C97" s="16">
        <v>0</v>
      </c>
      <c r="D97" s="17" t="e">
        <f t="shared" si="3"/>
        <v>#DIV/0!</v>
      </c>
      <c r="E97" s="16">
        <v>0</v>
      </c>
      <c r="F97" s="16">
        <f t="shared" si="4"/>
        <v>0</v>
      </c>
      <c r="G97" s="17" t="e">
        <f t="shared" si="5"/>
        <v>#DIV/0!</v>
      </c>
    </row>
    <row r="98" spans="1:7" ht="20.25" hidden="1">
      <c r="A98" s="19" t="s">
        <v>88</v>
      </c>
      <c r="B98" s="16">
        <v>0</v>
      </c>
      <c r="C98" s="16">
        <v>0</v>
      </c>
      <c r="D98" s="17" t="e">
        <f t="shared" si="3"/>
        <v>#DIV/0!</v>
      </c>
      <c r="E98" s="16">
        <v>0</v>
      </c>
      <c r="F98" s="16">
        <f t="shared" si="4"/>
        <v>0</v>
      </c>
      <c r="G98" s="17" t="e">
        <f t="shared" si="5"/>
        <v>#DIV/0!</v>
      </c>
    </row>
    <row r="99" spans="1:7" ht="20.25" hidden="1">
      <c r="A99" s="19" t="s">
        <v>76</v>
      </c>
      <c r="B99" s="16">
        <v>0</v>
      </c>
      <c r="C99" s="16">
        <v>0</v>
      </c>
      <c r="D99" s="17" t="e">
        <f t="shared" si="3"/>
        <v>#DIV/0!</v>
      </c>
      <c r="E99" s="16">
        <v>0</v>
      </c>
      <c r="F99" s="16">
        <f t="shared" si="4"/>
        <v>0</v>
      </c>
      <c r="G99" s="17" t="e">
        <f t="shared" si="5"/>
        <v>#DIV/0!</v>
      </c>
    </row>
    <row r="100" spans="1:7" ht="20.25" hidden="1">
      <c r="A100" s="19" t="s">
        <v>89</v>
      </c>
      <c r="B100" s="16">
        <v>0</v>
      </c>
      <c r="C100" s="16">
        <v>0</v>
      </c>
      <c r="D100" s="17" t="e">
        <f t="shared" si="3"/>
        <v>#DIV/0!</v>
      </c>
      <c r="E100" s="16">
        <v>0</v>
      </c>
      <c r="F100" s="16">
        <f t="shared" si="4"/>
        <v>0</v>
      </c>
      <c r="G100" s="17" t="e">
        <f t="shared" si="5"/>
        <v>#DIV/0!</v>
      </c>
    </row>
    <row r="101" spans="1:7" ht="20.25" hidden="1">
      <c r="A101" s="19" t="s">
        <v>90</v>
      </c>
      <c r="B101" s="16">
        <v>0</v>
      </c>
      <c r="C101" s="16">
        <v>0</v>
      </c>
      <c r="D101" s="17" t="e">
        <f t="shared" si="3"/>
        <v>#DIV/0!</v>
      </c>
      <c r="E101" s="16">
        <v>0</v>
      </c>
      <c r="F101" s="16">
        <f t="shared" si="4"/>
        <v>0</v>
      </c>
      <c r="G101" s="17" t="e">
        <f t="shared" si="5"/>
        <v>#DIV/0!</v>
      </c>
    </row>
    <row r="102" spans="1:7" ht="20.25" hidden="1">
      <c r="A102" s="19" t="s">
        <v>91</v>
      </c>
      <c r="B102" s="16">
        <v>0</v>
      </c>
      <c r="C102" s="16">
        <v>0</v>
      </c>
      <c r="D102" s="17" t="e">
        <f t="shared" si="3"/>
        <v>#DIV/0!</v>
      </c>
      <c r="E102" s="16">
        <v>0</v>
      </c>
      <c r="F102" s="16">
        <f t="shared" si="4"/>
        <v>0</v>
      </c>
      <c r="G102" s="17" t="e">
        <f t="shared" si="5"/>
        <v>#DIV/0!</v>
      </c>
    </row>
    <row r="103" spans="1:7" ht="20.25" hidden="1">
      <c r="A103" s="19" t="s">
        <v>92</v>
      </c>
      <c r="B103" s="16">
        <v>0</v>
      </c>
      <c r="C103" s="16">
        <v>0</v>
      </c>
      <c r="D103" s="17" t="e">
        <f t="shared" si="3"/>
        <v>#DIV/0!</v>
      </c>
      <c r="E103" s="16">
        <v>0</v>
      </c>
      <c r="F103" s="16">
        <f t="shared" si="4"/>
        <v>0</v>
      </c>
      <c r="G103" s="17" t="e">
        <f t="shared" si="5"/>
        <v>#DIV/0!</v>
      </c>
    </row>
    <row r="104" spans="1:7" ht="20.25" hidden="1">
      <c r="A104" s="19" t="s">
        <v>44</v>
      </c>
      <c r="B104" s="16">
        <v>0</v>
      </c>
      <c r="C104" s="16">
        <v>0</v>
      </c>
      <c r="D104" s="17" t="e">
        <f t="shared" si="3"/>
        <v>#DIV/0!</v>
      </c>
      <c r="E104" s="16">
        <v>0</v>
      </c>
      <c r="F104" s="16">
        <f t="shared" si="4"/>
        <v>0</v>
      </c>
      <c r="G104" s="17" t="e">
        <f t="shared" si="5"/>
        <v>#DIV/0!</v>
      </c>
    </row>
    <row r="105" spans="1:7" ht="20.25" hidden="1">
      <c r="A105" s="19" t="s">
        <v>93</v>
      </c>
      <c r="B105" s="16">
        <v>0</v>
      </c>
      <c r="C105" s="16">
        <v>0</v>
      </c>
      <c r="D105" s="17" t="e">
        <f t="shared" si="3"/>
        <v>#DIV/0!</v>
      </c>
      <c r="E105" s="16">
        <v>0</v>
      </c>
      <c r="F105" s="16">
        <f t="shared" si="4"/>
        <v>0</v>
      </c>
      <c r="G105" s="17" t="e">
        <f t="shared" si="5"/>
        <v>#DIV/0!</v>
      </c>
    </row>
    <row r="106" spans="1:7" ht="20.25">
      <c r="A106" s="18" t="s">
        <v>94</v>
      </c>
      <c r="B106" s="16">
        <f>SUM(B107:B114)</f>
        <v>2378</v>
      </c>
      <c r="C106" s="16">
        <f>SUM(C107:C114)</f>
        <v>2310</v>
      </c>
      <c r="D106" s="17">
        <f t="shared" si="3"/>
        <v>102.94372294372293</v>
      </c>
      <c r="E106" s="16">
        <f>SUM(E107:E114)</f>
        <v>1995</v>
      </c>
      <c r="F106" s="16">
        <f t="shared" si="4"/>
        <v>383</v>
      </c>
      <c r="G106" s="17">
        <f t="shared" si="5"/>
        <v>19.197994987468672</v>
      </c>
    </row>
    <row r="107" spans="1:7" ht="20.25">
      <c r="A107" s="19" t="s">
        <v>35</v>
      </c>
      <c r="B107" s="16">
        <v>2040</v>
      </c>
      <c r="C107" s="16">
        <v>2153</v>
      </c>
      <c r="D107" s="17">
        <f t="shared" si="3"/>
        <v>94.751509521597768</v>
      </c>
      <c r="E107" s="16">
        <v>1357</v>
      </c>
      <c r="F107" s="16">
        <f t="shared" si="4"/>
        <v>683</v>
      </c>
      <c r="G107" s="17">
        <f t="shared" si="5"/>
        <v>50.331613854089909</v>
      </c>
    </row>
    <row r="108" spans="1:7" ht="20.25">
      <c r="A108" s="19" t="s">
        <v>36</v>
      </c>
      <c r="B108" s="16">
        <v>220</v>
      </c>
      <c r="C108" s="16">
        <v>88</v>
      </c>
      <c r="D108" s="17">
        <f t="shared" si="3"/>
        <v>250</v>
      </c>
      <c r="E108" s="16">
        <v>631</v>
      </c>
      <c r="F108" s="16">
        <f t="shared" si="4"/>
        <v>-411</v>
      </c>
      <c r="G108" s="17">
        <f t="shared" si="5"/>
        <v>-65.134706814580028</v>
      </c>
    </row>
    <row r="109" spans="1:7" ht="20.25" hidden="1">
      <c r="A109" s="19" t="s">
        <v>37</v>
      </c>
      <c r="B109" s="16">
        <v>0</v>
      </c>
      <c r="C109" s="16"/>
      <c r="D109" s="17" t="e">
        <f t="shared" si="3"/>
        <v>#DIV/0!</v>
      </c>
      <c r="E109" s="16">
        <v>0</v>
      </c>
      <c r="F109" s="16">
        <f t="shared" si="4"/>
        <v>0</v>
      </c>
      <c r="G109" s="17" t="e">
        <f t="shared" si="5"/>
        <v>#DIV/0!</v>
      </c>
    </row>
    <row r="110" spans="1:7" ht="20.25" hidden="1">
      <c r="A110" s="19" t="s">
        <v>95</v>
      </c>
      <c r="B110" s="16">
        <v>0</v>
      </c>
      <c r="C110" s="16"/>
      <c r="D110" s="17" t="e">
        <f t="shared" si="3"/>
        <v>#DIV/0!</v>
      </c>
      <c r="E110" s="16">
        <v>0</v>
      </c>
      <c r="F110" s="16">
        <f t="shared" si="4"/>
        <v>0</v>
      </c>
      <c r="G110" s="17" t="e">
        <f t="shared" si="5"/>
        <v>#DIV/0!</v>
      </c>
    </row>
    <row r="111" spans="1:7" ht="20.25" hidden="1">
      <c r="A111" s="19" t="s">
        <v>96</v>
      </c>
      <c r="B111" s="16">
        <v>0</v>
      </c>
      <c r="C111" s="16"/>
      <c r="D111" s="17" t="e">
        <f t="shared" si="3"/>
        <v>#DIV/0!</v>
      </c>
      <c r="E111" s="16">
        <v>0</v>
      </c>
      <c r="F111" s="16">
        <f t="shared" si="4"/>
        <v>0</v>
      </c>
      <c r="G111" s="17" t="e">
        <f t="shared" si="5"/>
        <v>#DIV/0!</v>
      </c>
    </row>
    <row r="112" spans="1:7" ht="20.25" hidden="1">
      <c r="A112" s="19" t="s">
        <v>97</v>
      </c>
      <c r="B112" s="16">
        <v>0</v>
      </c>
      <c r="C112" s="16"/>
      <c r="D112" s="17" t="e">
        <f t="shared" si="3"/>
        <v>#DIV/0!</v>
      </c>
      <c r="E112" s="16">
        <v>0</v>
      </c>
      <c r="F112" s="16">
        <f t="shared" si="4"/>
        <v>0</v>
      </c>
      <c r="G112" s="17" t="e">
        <f t="shared" si="5"/>
        <v>#DIV/0!</v>
      </c>
    </row>
    <row r="113" spans="1:7" ht="20.25" hidden="1">
      <c r="A113" s="19" t="s">
        <v>44</v>
      </c>
      <c r="B113" s="16">
        <v>0</v>
      </c>
      <c r="C113" s="16"/>
      <c r="D113" s="17" t="e">
        <f t="shared" si="3"/>
        <v>#DIV/0!</v>
      </c>
      <c r="E113" s="16">
        <v>0</v>
      </c>
      <c r="F113" s="16">
        <f t="shared" si="4"/>
        <v>0</v>
      </c>
      <c r="G113" s="17" t="e">
        <f t="shared" si="5"/>
        <v>#DIV/0!</v>
      </c>
    </row>
    <row r="114" spans="1:7" ht="20.25">
      <c r="A114" s="19" t="s">
        <v>98</v>
      </c>
      <c r="B114" s="16">
        <v>118</v>
      </c>
      <c r="C114" s="16">
        <v>69</v>
      </c>
      <c r="D114" s="17">
        <f t="shared" si="3"/>
        <v>171.01449275362319</v>
      </c>
      <c r="E114" s="16">
        <v>7</v>
      </c>
      <c r="F114" s="16">
        <f t="shared" si="4"/>
        <v>111</v>
      </c>
      <c r="G114" s="17">
        <f t="shared" si="5"/>
        <v>1585.7142857142858</v>
      </c>
    </row>
    <row r="115" spans="1:7" ht="20.25">
      <c r="A115" s="18" t="s">
        <v>99</v>
      </c>
      <c r="B115" s="16">
        <f>SUM(B116:B125)</f>
        <v>876</v>
      </c>
      <c r="C115" s="16">
        <f>SUM(C116:C125)</f>
        <v>829</v>
      </c>
      <c r="D115" s="17">
        <f t="shared" si="3"/>
        <v>105.66948130277443</v>
      </c>
      <c r="E115" s="16">
        <f>SUM(E116:E125)</f>
        <v>582</v>
      </c>
      <c r="F115" s="16">
        <f t="shared" si="4"/>
        <v>294</v>
      </c>
      <c r="G115" s="17">
        <f t="shared" si="5"/>
        <v>50.515463917525771</v>
      </c>
    </row>
    <row r="116" spans="1:7" ht="20.25">
      <c r="A116" s="19" t="s">
        <v>35</v>
      </c>
      <c r="B116" s="16">
        <v>232</v>
      </c>
      <c r="C116" s="16">
        <v>227</v>
      </c>
      <c r="D116" s="17">
        <f t="shared" si="3"/>
        <v>102.20264317180616</v>
      </c>
      <c r="E116" s="16">
        <v>282</v>
      </c>
      <c r="F116" s="16">
        <f t="shared" si="4"/>
        <v>-50</v>
      </c>
      <c r="G116" s="17">
        <f t="shared" si="5"/>
        <v>-17.730496453900709</v>
      </c>
    </row>
    <row r="117" spans="1:7" ht="20.25">
      <c r="A117" s="19" t="s">
        <v>36</v>
      </c>
      <c r="B117" s="16">
        <v>37</v>
      </c>
      <c r="C117" s="16">
        <v>18</v>
      </c>
      <c r="D117" s="17">
        <f t="shared" si="3"/>
        <v>205.55555555555554</v>
      </c>
      <c r="E117" s="16">
        <v>39</v>
      </c>
      <c r="F117" s="16">
        <f t="shared" si="4"/>
        <v>-2</v>
      </c>
      <c r="G117" s="17">
        <f t="shared" si="5"/>
        <v>-5.1282051282051277</v>
      </c>
    </row>
    <row r="118" spans="1:7" ht="20.25" hidden="1">
      <c r="A118" s="19" t="s">
        <v>37</v>
      </c>
      <c r="B118" s="16">
        <v>0</v>
      </c>
      <c r="C118" s="23"/>
      <c r="D118" s="17" t="e">
        <f t="shared" si="3"/>
        <v>#DIV/0!</v>
      </c>
      <c r="E118" s="16">
        <v>0</v>
      </c>
      <c r="F118" s="16">
        <f t="shared" si="4"/>
        <v>0</v>
      </c>
      <c r="G118" s="17" t="e">
        <f t="shared" si="5"/>
        <v>#DIV/0!</v>
      </c>
    </row>
    <row r="119" spans="1:7" ht="20.25" hidden="1">
      <c r="A119" s="19" t="s">
        <v>100</v>
      </c>
      <c r="B119" s="16">
        <v>0</v>
      </c>
      <c r="C119" s="16"/>
      <c r="D119" s="17" t="e">
        <f t="shared" si="3"/>
        <v>#DIV/0!</v>
      </c>
      <c r="E119" s="16">
        <v>0</v>
      </c>
      <c r="F119" s="16">
        <f t="shared" si="4"/>
        <v>0</v>
      </c>
      <c r="G119" s="17" t="e">
        <f t="shared" si="5"/>
        <v>#DIV/0!</v>
      </c>
    </row>
    <row r="120" spans="1:7" ht="20.25" hidden="1">
      <c r="A120" s="19" t="s">
        <v>101</v>
      </c>
      <c r="B120" s="16">
        <v>0</v>
      </c>
      <c r="C120" s="16"/>
      <c r="D120" s="17" t="e">
        <f t="shared" si="3"/>
        <v>#DIV/0!</v>
      </c>
      <c r="E120" s="16">
        <v>0</v>
      </c>
      <c r="F120" s="16">
        <f t="shared" si="4"/>
        <v>0</v>
      </c>
      <c r="G120" s="17" t="e">
        <f t="shared" si="5"/>
        <v>#DIV/0!</v>
      </c>
    </row>
    <row r="121" spans="1:7" ht="20.25" hidden="1">
      <c r="A121" s="19" t="s">
        <v>102</v>
      </c>
      <c r="B121" s="16">
        <v>0</v>
      </c>
      <c r="C121" s="16"/>
      <c r="D121" s="17" t="e">
        <f t="shared" si="3"/>
        <v>#DIV/0!</v>
      </c>
      <c r="E121" s="16">
        <v>0</v>
      </c>
      <c r="F121" s="16">
        <f t="shared" si="4"/>
        <v>0</v>
      </c>
      <c r="G121" s="17" t="e">
        <f t="shared" si="5"/>
        <v>#DIV/0!</v>
      </c>
    </row>
    <row r="122" spans="1:7" ht="20.25" hidden="1">
      <c r="A122" s="19" t="s">
        <v>103</v>
      </c>
      <c r="B122" s="16">
        <v>0</v>
      </c>
      <c r="C122" s="16"/>
      <c r="D122" s="17" t="e">
        <f t="shared" si="3"/>
        <v>#DIV/0!</v>
      </c>
      <c r="E122" s="16">
        <v>0</v>
      </c>
      <c r="F122" s="16">
        <f t="shared" si="4"/>
        <v>0</v>
      </c>
      <c r="G122" s="17" t="e">
        <f t="shared" si="5"/>
        <v>#DIV/0!</v>
      </c>
    </row>
    <row r="123" spans="1:7" ht="20.25">
      <c r="A123" s="19" t="s">
        <v>104</v>
      </c>
      <c r="B123" s="16">
        <v>433</v>
      </c>
      <c r="C123" s="16">
        <v>409</v>
      </c>
      <c r="D123" s="17">
        <f t="shared" si="3"/>
        <v>105.86797066014671</v>
      </c>
      <c r="E123" s="16">
        <v>59</v>
      </c>
      <c r="F123" s="16">
        <f t="shared" si="4"/>
        <v>374</v>
      </c>
      <c r="G123" s="17">
        <f t="shared" si="5"/>
        <v>633.89830508474574</v>
      </c>
    </row>
    <row r="124" spans="1:7" ht="20.25">
      <c r="A124" s="19" t="s">
        <v>44</v>
      </c>
      <c r="B124" s="16">
        <v>171</v>
      </c>
      <c r="C124" s="16">
        <v>175</v>
      </c>
      <c r="D124" s="17">
        <f t="shared" si="3"/>
        <v>97.714285714285708</v>
      </c>
      <c r="E124" s="16">
        <v>202</v>
      </c>
      <c r="F124" s="16">
        <f t="shared" si="4"/>
        <v>-31</v>
      </c>
      <c r="G124" s="17">
        <f t="shared" si="5"/>
        <v>-15.346534653465346</v>
      </c>
    </row>
    <row r="125" spans="1:7" ht="20.25">
      <c r="A125" s="19" t="s">
        <v>105</v>
      </c>
      <c r="B125" s="16">
        <v>3</v>
      </c>
      <c r="C125" s="16"/>
      <c r="D125" s="17"/>
      <c r="E125" s="16"/>
      <c r="F125" s="16">
        <f t="shared" si="4"/>
        <v>3</v>
      </c>
      <c r="G125" s="17"/>
    </row>
    <row r="126" spans="1:7" ht="20.25">
      <c r="A126" s="18" t="s">
        <v>106</v>
      </c>
      <c r="B126" s="16"/>
      <c r="C126" s="16"/>
      <c r="D126" s="17"/>
      <c r="E126" s="16"/>
      <c r="F126" s="16"/>
      <c r="G126" s="17"/>
    </row>
    <row r="127" spans="1:7" ht="20.25">
      <c r="A127" s="19" t="s">
        <v>35</v>
      </c>
      <c r="B127" s="16"/>
      <c r="C127" s="16"/>
      <c r="D127" s="17"/>
      <c r="E127" s="16"/>
      <c r="F127" s="16"/>
      <c r="G127" s="17"/>
    </row>
    <row r="128" spans="1:7" ht="20.25" hidden="1">
      <c r="A128" s="19" t="s">
        <v>36</v>
      </c>
      <c r="B128" s="16"/>
      <c r="C128" s="16"/>
      <c r="D128" s="17"/>
      <c r="E128" s="16"/>
      <c r="F128" s="16"/>
      <c r="G128" s="17"/>
    </row>
    <row r="129" spans="1:7" ht="20.25" hidden="1">
      <c r="A129" s="19" t="s">
        <v>37</v>
      </c>
      <c r="B129" s="16">
        <v>0</v>
      </c>
      <c r="C129" s="16">
        <v>0</v>
      </c>
      <c r="D129" s="17" t="e">
        <f t="shared" si="3"/>
        <v>#DIV/0!</v>
      </c>
      <c r="E129" s="16">
        <v>0</v>
      </c>
      <c r="F129" s="16">
        <f t="shared" si="4"/>
        <v>0</v>
      </c>
      <c r="G129" s="17" t="e">
        <f t="shared" si="5"/>
        <v>#DIV/0!</v>
      </c>
    </row>
    <row r="130" spans="1:7" ht="20.25" hidden="1">
      <c r="A130" s="19" t="s">
        <v>107</v>
      </c>
      <c r="B130" s="16">
        <v>0</v>
      </c>
      <c r="C130" s="16">
        <v>0</v>
      </c>
      <c r="D130" s="17" t="e">
        <f t="shared" si="3"/>
        <v>#DIV/0!</v>
      </c>
      <c r="E130" s="16">
        <v>0</v>
      </c>
      <c r="F130" s="16">
        <f t="shared" si="4"/>
        <v>0</v>
      </c>
      <c r="G130" s="17" t="e">
        <f t="shared" si="5"/>
        <v>#DIV/0!</v>
      </c>
    </row>
    <row r="131" spans="1:7" ht="20.25" hidden="1">
      <c r="A131" s="19" t="s">
        <v>108</v>
      </c>
      <c r="B131" s="16">
        <v>0</v>
      </c>
      <c r="C131" s="16">
        <v>0</v>
      </c>
      <c r="D131" s="17" t="e">
        <f t="shared" si="3"/>
        <v>#DIV/0!</v>
      </c>
      <c r="E131" s="16">
        <v>0</v>
      </c>
      <c r="F131" s="16">
        <f t="shared" si="4"/>
        <v>0</v>
      </c>
      <c r="G131" s="17" t="e">
        <f t="shared" si="5"/>
        <v>#DIV/0!</v>
      </c>
    </row>
    <row r="132" spans="1:7" ht="20.25" hidden="1">
      <c r="A132" s="19" t="s">
        <v>109</v>
      </c>
      <c r="B132" s="16">
        <v>0</v>
      </c>
      <c r="C132" s="16">
        <v>0</v>
      </c>
      <c r="D132" s="17" t="e">
        <f t="shared" si="3"/>
        <v>#DIV/0!</v>
      </c>
      <c r="E132" s="16">
        <v>0</v>
      </c>
      <c r="F132" s="16">
        <f t="shared" si="4"/>
        <v>0</v>
      </c>
      <c r="G132" s="17" t="e">
        <f t="shared" si="5"/>
        <v>#DIV/0!</v>
      </c>
    </row>
    <row r="133" spans="1:7" ht="20.25" hidden="1">
      <c r="A133" s="19" t="s">
        <v>110</v>
      </c>
      <c r="B133" s="16">
        <v>0</v>
      </c>
      <c r="C133" s="16">
        <v>0</v>
      </c>
      <c r="D133" s="17" t="e">
        <f t="shared" si="3"/>
        <v>#DIV/0!</v>
      </c>
      <c r="E133" s="16">
        <v>0</v>
      </c>
      <c r="F133" s="16">
        <f t="shared" si="4"/>
        <v>0</v>
      </c>
      <c r="G133" s="17" t="e">
        <f t="shared" si="5"/>
        <v>#DIV/0!</v>
      </c>
    </row>
    <row r="134" spans="1:7" ht="20.25" hidden="1">
      <c r="A134" s="19" t="s">
        <v>111</v>
      </c>
      <c r="B134" s="16">
        <v>0</v>
      </c>
      <c r="C134" s="16">
        <v>0</v>
      </c>
      <c r="D134" s="17" t="e">
        <f t="shared" si="3"/>
        <v>#DIV/0!</v>
      </c>
      <c r="E134" s="16">
        <v>0</v>
      </c>
      <c r="F134" s="16">
        <f t="shared" si="4"/>
        <v>0</v>
      </c>
      <c r="G134" s="17" t="e">
        <f t="shared" si="5"/>
        <v>#DIV/0!</v>
      </c>
    </row>
    <row r="135" spans="1:7" ht="20.25" hidden="1">
      <c r="A135" s="19" t="s">
        <v>112</v>
      </c>
      <c r="B135" s="16">
        <v>0</v>
      </c>
      <c r="C135" s="16">
        <v>0</v>
      </c>
      <c r="D135" s="17" t="e">
        <f t="shared" si="3"/>
        <v>#DIV/0!</v>
      </c>
      <c r="E135" s="16">
        <v>0</v>
      </c>
      <c r="F135" s="16">
        <f t="shared" si="4"/>
        <v>0</v>
      </c>
      <c r="G135" s="17" t="e">
        <f t="shared" si="5"/>
        <v>#DIV/0!</v>
      </c>
    </row>
    <row r="136" spans="1:7" ht="20.25" hidden="1">
      <c r="A136" s="19" t="s">
        <v>44</v>
      </c>
      <c r="B136" s="16">
        <v>0</v>
      </c>
      <c r="C136" s="16">
        <v>0</v>
      </c>
      <c r="D136" s="17" t="e">
        <f t="shared" si="3"/>
        <v>#DIV/0!</v>
      </c>
      <c r="E136" s="16">
        <v>0</v>
      </c>
      <c r="F136" s="16">
        <f t="shared" si="4"/>
        <v>0</v>
      </c>
      <c r="G136" s="17" t="e">
        <f t="shared" si="5"/>
        <v>#DIV/0!</v>
      </c>
    </row>
    <row r="137" spans="1:7" ht="20.25" hidden="1">
      <c r="A137" s="19" t="s">
        <v>113</v>
      </c>
      <c r="B137" s="16">
        <v>0</v>
      </c>
      <c r="C137" s="16">
        <v>0</v>
      </c>
      <c r="D137" s="17" t="e">
        <f t="shared" si="3"/>
        <v>#DIV/0!</v>
      </c>
      <c r="E137" s="16">
        <v>0</v>
      </c>
      <c r="F137" s="16">
        <f t="shared" si="4"/>
        <v>0</v>
      </c>
      <c r="G137" s="17" t="e">
        <f t="shared" si="5"/>
        <v>#DIV/0!</v>
      </c>
    </row>
    <row r="138" spans="1:7" ht="20.25">
      <c r="A138" s="18" t="s">
        <v>114</v>
      </c>
      <c r="B138" s="16">
        <f>SUM(B139:B144)</f>
        <v>31</v>
      </c>
      <c r="C138" s="16">
        <f>SUM(C139:C144)</f>
        <v>5</v>
      </c>
      <c r="D138" s="17">
        <f t="shared" ref="D138:D201" si="6">B138/C138*100</f>
        <v>620</v>
      </c>
      <c r="E138" s="16">
        <f>SUM(E139:E144)</f>
        <v>43</v>
      </c>
      <c r="F138" s="16">
        <f t="shared" ref="F138:F201" si="7">B138-E138</f>
        <v>-12</v>
      </c>
      <c r="G138" s="17">
        <f t="shared" ref="G138:G201" si="8">F138/E138*100</f>
        <v>-27.906976744186046</v>
      </c>
    </row>
    <row r="139" spans="1:7" ht="20.25" hidden="1">
      <c r="A139" s="19" t="s">
        <v>35</v>
      </c>
      <c r="B139" s="16">
        <v>0</v>
      </c>
      <c r="C139" s="16">
        <v>0</v>
      </c>
      <c r="D139" s="17" t="e">
        <f t="shared" si="6"/>
        <v>#DIV/0!</v>
      </c>
      <c r="E139" s="16">
        <v>0</v>
      </c>
      <c r="F139" s="16">
        <f t="shared" si="7"/>
        <v>0</v>
      </c>
      <c r="G139" s="17" t="e">
        <f t="shared" si="8"/>
        <v>#DIV/0!</v>
      </c>
    </row>
    <row r="140" spans="1:7" ht="20.25" hidden="1">
      <c r="A140" s="19" t="s">
        <v>36</v>
      </c>
      <c r="B140" s="16">
        <v>0</v>
      </c>
      <c r="C140" s="16"/>
      <c r="D140" s="17" t="e">
        <f t="shared" si="6"/>
        <v>#DIV/0!</v>
      </c>
      <c r="E140" s="16">
        <v>0</v>
      </c>
      <c r="F140" s="16">
        <f t="shared" si="7"/>
        <v>0</v>
      </c>
      <c r="G140" s="17" t="e">
        <f t="shared" si="8"/>
        <v>#DIV/0!</v>
      </c>
    </row>
    <row r="141" spans="1:7" ht="20.25" hidden="1">
      <c r="A141" s="19" t="s">
        <v>37</v>
      </c>
      <c r="B141" s="16">
        <v>0</v>
      </c>
      <c r="C141" s="16"/>
      <c r="D141" s="17" t="e">
        <f t="shared" si="6"/>
        <v>#DIV/0!</v>
      </c>
      <c r="E141" s="16">
        <v>0</v>
      </c>
      <c r="F141" s="16">
        <f t="shared" si="7"/>
        <v>0</v>
      </c>
      <c r="G141" s="17" t="e">
        <f t="shared" si="8"/>
        <v>#DIV/0!</v>
      </c>
    </row>
    <row r="142" spans="1:7" ht="20.25">
      <c r="A142" s="19" t="s">
        <v>115</v>
      </c>
      <c r="B142" s="16">
        <v>31</v>
      </c>
      <c r="C142" s="16">
        <v>5</v>
      </c>
      <c r="D142" s="17">
        <f t="shared" si="6"/>
        <v>620</v>
      </c>
      <c r="E142" s="16">
        <v>43</v>
      </c>
      <c r="F142" s="16">
        <f t="shared" si="7"/>
        <v>-12</v>
      </c>
      <c r="G142" s="17">
        <f t="shared" si="8"/>
        <v>-27.906976744186046</v>
      </c>
    </row>
    <row r="143" spans="1:7" ht="20.25" hidden="1">
      <c r="A143" s="19" t="s">
        <v>44</v>
      </c>
      <c r="B143" s="16">
        <v>0</v>
      </c>
      <c r="C143" s="16"/>
      <c r="D143" s="17" t="e">
        <f t="shared" si="6"/>
        <v>#DIV/0!</v>
      </c>
      <c r="E143" s="16">
        <v>0</v>
      </c>
      <c r="F143" s="16">
        <f t="shared" si="7"/>
        <v>0</v>
      </c>
      <c r="G143" s="17" t="e">
        <f t="shared" si="8"/>
        <v>#DIV/0!</v>
      </c>
    </row>
    <row r="144" spans="1:7" ht="20.25" hidden="1">
      <c r="A144" s="19" t="s">
        <v>116</v>
      </c>
      <c r="B144" s="16">
        <v>0</v>
      </c>
      <c r="C144" s="16">
        <v>0</v>
      </c>
      <c r="D144" s="17" t="e">
        <f t="shared" si="6"/>
        <v>#DIV/0!</v>
      </c>
      <c r="E144" s="16">
        <v>0</v>
      </c>
      <c r="F144" s="16">
        <f t="shared" si="7"/>
        <v>0</v>
      </c>
      <c r="G144" s="17" t="e">
        <f t="shared" si="8"/>
        <v>#DIV/0!</v>
      </c>
    </row>
    <row r="145" spans="1:7" ht="20.25">
      <c r="A145" s="18" t="s">
        <v>117</v>
      </c>
      <c r="B145" s="16"/>
      <c r="C145" s="16"/>
      <c r="D145" s="17"/>
      <c r="E145" s="16"/>
      <c r="F145" s="16"/>
      <c r="G145" s="17"/>
    </row>
    <row r="146" spans="1:7" ht="20.25">
      <c r="A146" s="19" t="s">
        <v>35</v>
      </c>
      <c r="B146" s="16"/>
      <c r="C146" s="16"/>
      <c r="D146" s="17"/>
      <c r="E146" s="16"/>
      <c r="F146" s="16"/>
      <c r="G146" s="17"/>
    </row>
    <row r="147" spans="1:7" ht="20.25" hidden="1">
      <c r="A147" s="19" t="s">
        <v>36</v>
      </c>
      <c r="B147" s="16"/>
      <c r="C147" s="16"/>
      <c r="D147" s="17"/>
      <c r="E147" s="16"/>
      <c r="F147" s="16"/>
      <c r="G147" s="17"/>
    </row>
    <row r="148" spans="1:7" ht="20.25" hidden="1">
      <c r="A148" s="19" t="s">
        <v>37</v>
      </c>
      <c r="B148" s="16">
        <v>0</v>
      </c>
      <c r="C148" s="16">
        <v>0</v>
      </c>
      <c r="D148" s="17" t="e">
        <f t="shared" si="6"/>
        <v>#DIV/0!</v>
      </c>
      <c r="E148" s="16">
        <v>0</v>
      </c>
      <c r="F148" s="16">
        <f t="shared" si="7"/>
        <v>0</v>
      </c>
      <c r="G148" s="17" t="e">
        <f t="shared" si="8"/>
        <v>#DIV/0!</v>
      </c>
    </row>
    <row r="149" spans="1:7" ht="20.25" hidden="1">
      <c r="A149" s="19" t="s">
        <v>118</v>
      </c>
      <c r="B149" s="16">
        <v>0</v>
      </c>
      <c r="C149" s="16">
        <v>0</v>
      </c>
      <c r="D149" s="17" t="e">
        <f t="shared" si="6"/>
        <v>#DIV/0!</v>
      </c>
      <c r="E149" s="16">
        <v>0</v>
      </c>
      <c r="F149" s="16">
        <f t="shared" si="7"/>
        <v>0</v>
      </c>
      <c r="G149" s="17" t="e">
        <f t="shared" si="8"/>
        <v>#DIV/0!</v>
      </c>
    </row>
    <row r="150" spans="1:7" ht="20.25" hidden="1">
      <c r="A150" s="19" t="s">
        <v>119</v>
      </c>
      <c r="B150" s="16">
        <v>0</v>
      </c>
      <c r="C150" s="16">
        <v>0</v>
      </c>
      <c r="D150" s="17" t="e">
        <f t="shared" si="6"/>
        <v>#DIV/0!</v>
      </c>
      <c r="E150" s="16">
        <v>0</v>
      </c>
      <c r="F150" s="16">
        <f t="shared" si="7"/>
        <v>0</v>
      </c>
      <c r="G150" s="17" t="e">
        <f t="shared" si="8"/>
        <v>#DIV/0!</v>
      </c>
    </row>
    <row r="151" spans="1:7" ht="20.25" hidden="1">
      <c r="A151" s="19" t="s">
        <v>44</v>
      </c>
      <c r="B151" s="16">
        <v>0</v>
      </c>
      <c r="C151" s="16">
        <v>0</v>
      </c>
      <c r="D151" s="17" t="e">
        <f t="shared" si="6"/>
        <v>#DIV/0!</v>
      </c>
      <c r="E151" s="16">
        <v>0</v>
      </c>
      <c r="F151" s="16">
        <f t="shared" si="7"/>
        <v>0</v>
      </c>
      <c r="G151" s="17" t="e">
        <f t="shared" si="8"/>
        <v>#DIV/0!</v>
      </c>
    </row>
    <row r="152" spans="1:7" ht="20.25" hidden="1">
      <c r="A152" s="19" t="s">
        <v>120</v>
      </c>
      <c r="B152" s="16">
        <v>0</v>
      </c>
      <c r="C152" s="16">
        <v>0</v>
      </c>
      <c r="D152" s="17" t="e">
        <f t="shared" si="6"/>
        <v>#DIV/0!</v>
      </c>
      <c r="E152" s="16">
        <v>0</v>
      </c>
      <c r="F152" s="16">
        <f t="shared" si="7"/>
        <v>0</v>
      </c>
      <c r="G152" s="17" t="e">
        <f t="shared" si="8"/>
        <v>#DIV/0!</v>
      </c>
    </row>
    <row r="153" spans="1:7" ht="20.25">
      <c r="A153" s="18" t="s">
        <v>121</v>
      </c>
      <c r="B153" s="16">
        <f>SUM(B154:B158)</f>
        <v>106</v>
      </c>
      <c r="C153" s="16">
        <f>SUM(C154:C158)</f>
        <v>105</v>
      </c>
      <c r="D153" s="17">
        <f t="shared" si="6"/>
        <v>100.95238095238095</v>
      </c>
      <c r="E153" s="16">
        <f>SUM(E154:E158)</f>
        <v>225</v>
      </c>
      <c r="F153" s="16">
        <f t="shared" si="7"/>
        <v>-119</v>
      </c>
      <c r="G153" s="17">
        <f t="shared" si="8"/>
        <v>-52.888888888888886</v>
      </c>
    </row>
    <row r="154" spans="1:7" ht="20.25">
      <c r="A154" s="19" t="s">
        <v>35</v>
      </c>
      <c r="B154" s="16">
        <v>98</v>
      </c>
      <c r="C154" s="16">
        <v>102</v>
      </c>
      <c r="D154" s="17">
        <f t="shared" si="6"/>
        <v>96.078431372549019</v>
      </c>
      <c r="E154" s="16">
        <v>217</v>
      </c>
      <c r="F154" s="16">
        <f t="shared" si="7"/>
        <v>-119</v>
      </c>
      <c r="G154" s="17">
        <f t="shared" si="8"/>
        <v>-54.838709677419352</v>
      </c>
    </row>
    <row r="155" spans="1:7" ht="20.25">
      <c r="A155" s="19" t="s">
        <v>36</v>
      </c>
      <c r="B155" s="16">
        <v>8</v>
      </c>
      <c r="C155" s="16">
        <v>3</v>
      </c>
      <c r="D155" s="17">
        <f t="shared" si="6"/>
        <v>266.66666666666663</v>
      </c>
      <c r="E155" s="16">
        <v>8</v>
      </c>
      <c r="F155" s="16"/>
      <c r="G155" s="17"/>
    </row>
    <row r="156" spans="1:7" ht="20.25" hidden="1">
      <c r="A156" s="19" t="s">
        <v>37</v>
      </c>
      <c r="B156" s="16">
        <v>0</v>
      </c>
      <c r="C156" s="16"/>
      <c r="D156" s="17" t="e">
        <f t="shared" si="6"/>
        <v>#DIV/0!</v>
      </c>
      <c r="E156" s="16">
        <v>0</v>
      </c>
      <c r="F156" s="16">
        <f t="shared" si="7"/>
        <v>0</v>
      </c>
      <c r="G156" s="17" t="e">
        <f t="shared" si="8"/>
        <v>#DIV/0!</v>
      </c>
    </row>
    <row r="157" spans="1:7" ht="20.25" hidden="1">
      <c r="A157" s="19" t="s">
        <v>122</v>
      </c>
      <c r="B157" s="16">
        <v>0</v>
      </c>
      <c r="C157" s="16"/>
      <c r="D157" s="17" t="e">
        <f t="shared" si="6"/>
        <v>#DIV/0!</v>
      </c>
      <c r="E157" s="16">
        <v>0</v>
      </c>
      <c r="F157" s="16">
        <f t="shared" si="7"/>
        <v>0</v>
      </c>
      <c r="G157" s="17" t="e">
        <f t="shared" si="8"/>
        <v>#DIV/0!</v>
      </c>
    </row>
    <row r="158" spans="1:7" ht="20.25" hidden="1">
      <c r="A158" s="19" t="s">
        <v>123</v>
      </c>
      <c r="B158" s="16">
        <v>0</v>
      </c>
      <c r="C158" s="16"/>
      <c r="D158" s="17" t="e">
        <f t="shared" si="6"/>
        <v>#DIV/0!</v>
      </c>
      <c r="E158" s="16">
        <v>0</v>
      </c>
      <c r="F158" s="16">
        <f t="shared" si="7"/>
        <v>0</v>
      </c>
      <c r="G158" s="17" t="e">
        <f t="shared" si="8"/>
        <v>#DIV/0!</v>
      </c>
    </row>
    <row r="159" spans="1:7" ht="20.25">
      <c r="A159" s="18" t="s">
        <v>124</v>
      </c>
      <c r="B159" s="16">
        <f>SUM(B160:B165)</f>
        <v>53</v>
      </c>
      <c r="C159" s="16">
        <f>SUM(C160:C165)</f>
        <v>9</v>
      </c>
      <c r="D159" s="17">
        <f t="shared" si="6"/>
        <v>588.88888888888891</v>
      </c>
      <c r="E159" s="16">
        <f>SUM(E160:E165)</f>
        <v>48</v>
      </c>
      <c r="F159" s="16">
        <f t="shared" si="7"/>
        <v>5</v>
      </c>
      <c r="G159" s="17">
        <f t="shared" si="8"/>
        <v>10.416666666666668</v>
      </c>
    </row>
    <row r="160" spans="1:7" ht="20.25">
      <c r="A160" s="19" t="s">
        <v>35</v>
      </c>
      <c r="B160" s="16">
        <v>53</v>
      </c>
      <c r="C160" s="16">
        <v>9</v>
      </c>
      <c r="D160" s="17">
        <f t="shared" si="6"/>
        <v>588.88888888888891</v>
      </c>
      <c r="E160" s="16">
        <v>44</v>
      </c>
      <c r="F160" s="16">
        <f t="shared" si="7"/>
        <v>9</v>
      </c>
      <c r="G160" s="17">
        <f t="shared" si="8"/>
        <v>20.454545454545457</v>
      </c>
    </row>
    <row r="161" spans="1:7" ht="20.25">
      <c r="A161" s="19" t="s">
        <v>36</v>
      </c>
      <c r="B161" s="16"/>
      <c r="C161" s="16"/>
      <c r="D161" s="17"/>
      <c r="E161" s="16">
        <v>4</v>
      </c>
      <c r="F161" s="16">
        <f t="shared" si="7"/>
        <v>-4</v>
      </c>
      <c r="G161" s="17">
        <f t="shared" si="8"/>
        <v>-100</v>
      </c>
    </row>
    <row r="162" spans="1:7" ht="20.25" hidden="1">
      <c r="A162" s="19" t="s">
        <v>37</v>
      </c>
      <c r="B162" s="16">
        <v>0</v>
      </c>
      <c r="C162" s="16"/>
      <c r="D162" s="17" t="e">
        <f t="shared" si="6"/>
        <v>#DIV/0!</v>
      </c>
      <c r="E162" s="16">
        <v>0</v>
      </c>
      <c r="F162" s="16">
        <f t="shared" si="7"/>
        <v>0</v>
      </c>
      <c r="G162" s="17" t="e">
        <f t="shared" si="8"/>
        <v>#DIV/0!</v>
      </c>
    </row>
    <row r="163" spans="1:7" ht="20.25" hidden="1">
      <c r="A163" s="19" t="s">
        <v>49</v>
      </c>
      <c r="B163" s="16">
        <v>0</v>
      </c>
      <c r="C163" s="16"/>
      <c r="D163" s="17" t="e">
        <f t="shared" si="6"/>
        <v>#DIV/0!</v>
      </c>
      <c r="E163" s="16">
        <v>0</v>
      </c>
      <c r="F163" s="16">
        <f t="shared" si="7"/>
        <v>0</v>
      </c>
      <c r="G163" s="17" t="e">
        <f t="shared" si="8"/>
        <v>#DIV/0!</v>
      </c>
    </row>
    <row r="164" spans="1:7" ht="20.25" hidden="1">
      <c r="A164" s="19" t="s">
        <v>44</v>
      </c>
      <c r="B164" s="16">
        <v>0</v>
      </c>
      <c r="C164" s="16"/>
      <c r="D164" s="17" t="e">
        <f t="shared" si="6"/>
        <v>#DIV/0!</v>
      </c>
      <c r="E164" s="16">
        <v>0</v>
      </c>
      <c r="F164" s="16">
        <f t="shared" si="7"/>
        <v>0</v>
      </c>
      <c r="G164" s="17" t="e">
        <f t="shared" si="8"/>
        <v>#DIV/0!</v>
      </c>
    </row>
    <row r="165" spans="1:7" ht="20.25" hidden="1">
      <c r="A165" s="19" t="s">
        <v>125</v>
      </c>
      <c r="B165" s="16">
        <v>0</v>
      </c>
      <c r="C165" s="16"/>
      <c r="D165" s="17" t="e">
        <f t="shared" si="6"/>
        <v>#DIV/0!</v>
      </c>
      <c r="E165" s="16">
        <v>0</v>
      </c>
      <c r="F165" s="16">
        <f t="shared" si="7"/>
        <v>0</v>
      </c>
      <c r="G165" s="17" t="e">
        <f t="shared" si="8"/>
        <v>#DIV/0!</v>
      </c>
    </row>
    <row r="166" spans="1:7" ht="20.25">
      <c r="A166" s="18" t="s">
        <v>126</v>
      </c>
      <c r="B166" s="16">
        <f>SUM(B167:B172)</f>
        <v>769</v>
      </c>
      <c r="C166" s="16">
        <f>SUM(C167:C172)</f>
        <v>713</v>
      </c>
      <c r="D166" s="17">
        <f t="shared" si="6"/>
        <v>107.85413744740534</v>
      </c>
      <c r="E166" s="16">
        <f>SUM(E167:E172)</f>
        <v>686</v>
      </c>
      <c r="F166" s="16">
        <f t="shared" si="7"/>
        <v>83</v>
      </c>
      <c r="G166" s="17">
        <f t="shared" si="8"/>
        <v>12.099125364431487</v>
      </c>
    </row>
    <row r="167" spans="1:7" ht="20.25">
      <c r="A167" s="19" t="s">
        <v>35</v>
      </c>
      <c r="B167" s="16">
        <v>700</v>
      </c>
      <c r="C167" s="16">
        <v>666.5</v>
      </c>
      <c r="D167" s="17">
        <f t="shared" si="6"/>
        <v>105.02625656414104</v>
      </c>
      <c r="E167" s="16">
        <v>620</v>
      </c>
      <c r="F167" s="16">
        <f t="shared" si="7"/>
        <v>80</v>
      </c>
      <c r="G167" s="17">
        <f t="shared" si="8"/>
        <v>12.903225806451612</v>
      </c>
    </row>
    <row r="168" spans="1:7" ht="20.25">
      <c r="A168" s="19" t="s">
        <v>36</v>
      </c>
      <c r="B168" s="16">
        <v>48</v>
      </c>
      <c r="C168" s="16">
        <v>32.5</v>
      </c>
      <c r="D168" s="17">
        <f t="shared" si="6"/>
        <v>147.69230769230771</v>
      </c>
      <c r="E168" s="16">
        <v>66</v>
      </c>
      <c r="F168" s="16">
        <f t="shared" si="7"/>
        <v>-18</v>
      </c>
      <c r="G168" s="17">
        <f t="shared" si="8"/>
        <v>-27.27272727272727</v>
      </c>
    </row>
    <row r="169" spans="1:7" ht="20.25" hidden="1">
      <c r="A169" s="19" t="s">
        <v>37</v>
      </c>
      <c r="B169" s="16">
        <v>0</v>
      </c>
      <c r="C169" s="16"/>
      <c r="D169" s="17" t="e">
        <f t="shared" si="6"/>
        <v>#DIV/0!</v>
      </c>
      <c r="E169" s="16">
        <v>0</v>
      </c>
      <c r="F169" s="16">
        <f t="shared" si="7"/>
        <v>0</v>
      </c>
      <c r="G169" s="17" t="e">
        <f t="shared" si="8"/>
        <v>#DIV/0!</v>
      </c>
    </row>
    <row r="170" spans="1:7" ht="20.25">
      <c r="A170" s="19" t="s">
        <v>127</v>
      </c>
      <c r="B170" s="16">
        <v>13</v>
      </c>
      <c r="C170" s="16">
        <v>6</v>
      </c>
      <c r="D170" s="17">
        <f t="shared" si="6"/>
        <v>216.66666666666666</v>
      </c>
      <c r="E170" s="16"/>
      <c r="F170" s="16">
        <f t="shared" si="7"/>
        <v>13</v>
      </c>
      <c r="G170" s="17"/>
    </row>
    <row r="171" spans="1:7" ht="20.25" hidden="1">
      <c r="A171" s="19" t="s">
        <v>44</v>
      </c>
      <c r="B171" s="16">
        <v>0</v>
      </c>
      <c r="C171" s="16"/>
      <c r="D171" s="17" t="e">
        <f t="shared" si="6"/>
        <v>#DIV/0!</v>
      </c>
      <c r="E171" s="16"/>
      <c r="F171" s="16">
        <f t="shared" si="7"/>
        <v>0</v>
      </c>
      <c r="G171" s="17"/>
    </row>
    <row r="172" spans="1:7" ht="20.25">
      <c r="A172" s="19" t="s">
        <v>128</v>
      </c>
      <c r="B172" s="16">
        <v>8</v>
      </c>
      <c r="C172" s="16">
        <v>8</v>
      </c>
      <c r="D172" s="17">
        <f t="shared" si="6"/>
        <v>100</v>
      </c>
      <c r="E172" s="16"/>
      <c r="F172" s="16">
        <f t="shared" si="7"/>
        <v>8</v>
      </c>
      <c r="G172" s="17"/>
    </row>
    <row r="173" spans="1:7" ht="20.25">
      <c r="A173" s="18" t="s">
        <v>129</v>
      </c>
      <c r="B173" s="16">
        <f>SUM(B174:B179)</f>
        <v>3065</v>
      </c>
      <c r="C173" s="16">
        <f>SUM(C174:C179)</f>
        <v>2809</v>
      </c>
      <c r="D173" s="17">
        <f t="shared" si="6"/>
        <v>109.11356354574582</v>
      </c>
      <c r="E173" s="16">
        <f>SUM(E174:E179)</f>
        <v>2848</v>
      </c>
      <c r="F173" s="16">
        <f t="shared" si="7"/>
        <v>217</v>
      </c>
      <c r="G173" s="17">
        <f t="shared" si="8"/>
        <v>7.6193820224719104</v>
      </c>
    </row>
    <row r="174" spans="1:7" ht="20.25">
      <c r="A174" s="19" t="s">
        <v>35</v>
      </c>
      <c r="B174" s="16">
        <v>2482</v>
      </c>
      <c r="C174" s="16">
        <v>2380</v>
      </c>
      <c r="D174" s="17">
        <f t="shared" si="6"/>
        <v>104.28571428571429</v>
      </c>
      <c r="E174" s="16">
        <v>2122</v>
      </c>
      <c r="F174" s="16">
        <f t="shared" si="7"/>
        <v>360</v>
      </c>
      <c r="G174" s="17">
        <f t="shared" si="8"/>
        <v>16.96512723845429</v>
      </c>
    </row>
    <row r="175" spans="1:7" ht="20.25">
      <c r="A175" s="19" t="s">
        <v>36</v>
      </c>
      <c r="B175" s="16">
        <v>477</v>
      </c>
      <c r="C175" s="16">
        <v>403</v>
      </c>
      <c r="D175" s="17">
        <f t="shared" si="6"/>
        <v>118.3622828784119</v>
      </c>
      <c r="E175" s="16">
        <v>459</v>
      </c>
      <c r="F175" s="16">
        <f t="shared" si="7"/>
        <v>18</v>
      </c>
      <c r="G175" s="17">
        <f t="shared" si="8"/>
        <v>3.9215686274509802</v>
      </c>
    </row>
    <row r="176" spans="1:7" ht="20.25" hidden="1">
      <c r="A176" s="19" t="s">
        <v>37</v>
      </c>
      <c r="B176" s="16">
        <v>0</v>
      </c>
      <c r="C176" s="16"/>
      <c r="D176" s="17" t="e">
        <f t="shared" si="6"/>
        <v>#DIV/0!</v>
      </c>
      <c r="E176" s="16">
        <v>0</v>
      </c>
      <c r="F176" s="16">
        <f t="shared" si="7"/>
        <v>0</v>
      </c>
      <c r="G176" s="17" t="e">
        <f t="shared" si="8"/>
        <v>#DIV/0!</v>
      </c>
    </row>
    <row r="177" spans="1:7" ht="20.25" hidden="1">
      <c r="A177" s="19" t="s">
        <v>130</v>
      </c>
      <c r="B177" s="16">
        <v>0</v>
      </c>
      <c r="C177" s="16"/>
      <c r="D177" s="17" t="e">
        <f t="shared" si="6"/>
        <v>#DIV/0!</v>
      </c>
      <c r="E177" s="16">
        <v>0</v>
      </c>
      <c r="F177" s="16">
        <f t="shared" si="7"/>
        <v>0</v>
      </c>
      <c r="G177" s="17" t="e">
        <f t="shared" si="8"/>
        <v>#DIV/0!</v>
      </c>
    </row>
    <row r="178" spans="1:7" ht="20.25" hidden="1">
      <c r="A178" s="19" t="s">
        <v>44</v>
      </c>
      <c r="B178" s="16">
        <v>0</v>
      </c>
      <c r="C178" s="16"/>
      <c r="D178" s="17" t="e">
        <f t="shared" si="6"/>
        <v>#DIV/0!</v>
      </c>
      <c r="E178" s="16">
        <v>0</v>
      </c>
      <c r="F178" s="16">
        <f t="shared" si="7"/>
        <v>0</v>
      </c>
      <c r="G178" s="17" t="e">
        <f t="shared" si="8"/>
        <v>#DIV/0!</v>
      </c>
    </row>
    <row r="179" spans="1:7" ht="20.25">
      <c r="A179" s="19" t="s">
        <v>131</v>
      </c>
      <c r="B179" s="16">
        <v>106</v>
      </c>
      <c r="C179" s="16">
        <v>26</v>
      </c>
      <c r="D179" s="17">
        <f t="shared" si="6"/>
        <v>407.69230769230768</v>
      </c>
      <c r="E179" s="16">
        <v>267</v>
      </c>
      <c r="F179" s="16">
        <f t="shared" si="7"/>
        <v>-161</v>
      </c>
      <c r="G179" s="17">
        <f t="shared" si="8"/>
        <v>-60.299625468164798</v>
      </c>
    </row>
    <row r="180" spans="1:7" ht="20.25">
      <c r="A180" s="18" t="s">
        <v>132</v>
      </c>
      <c r="B180" s="16">
        <f>SUM(B181:B186)</f>
        <v>795</v>
      </c>
      <c r="C180" s="16">
        <f>SUM(C181:C186)</f>
        <v>758</v>
      </c>
      <c r="D180" s="17">
        <f t="shared" si="6"/>
        <v>104.88126649076517</v>
      </c>
      <c r="E180" s="16">
        <f>SUM(E181:E186)</f>
        <v>1368</v>
      </c>
      <c r="F180" s="16">
        <f t="shared" si="7"/>
        <v>-573</v>
      </c>
      <c r="G180" s="17">
        <f t="shared" si="8"/>
        <v>-41.885964912280706</v>
      </c>
    </row>
    <row r="181" spans="1:7" ht="20.25">
      <c r="A181" s="19" t="s">
        <v>35</v>
      </c>
      <c r="B181" s="16">
        <v>607</v>
      </c>
      <c r="C181" s="16">
        <v>568</v>
      </c>
      <c r="D181" s="17">
        <f t="shared" si="6"/>
        <v>106.86619718309859</v>
      </c>
      <c r="E181" s="16">
        <v>1179</v>
      </c>
      <c r="F181" s="16">
        <f t="shared" si="7"/>
        <v>-572</v>
      </c>
      <c r="G181" s="17">
        <f t="shared" si="8"/>
        <v>-48.51569126378287</v>
      </c>
    </row>
    <row r="182" spans="1:7" ht="20.25">
      <c r="A182" s="19" t="s">
        <v>36</v>
      </c>
      <c r="B182" s="16">
        <v>176</v>
      </c>
      <c r="C182" s="16">
        <v>178</v>
      </c>
      <c r="D182" s="17">
        <f t="shared" si="6"/>
        <v>98.876404494382015</v>
      </c>
      <c r="E182" s="16">
        <v>176</v>
      </c>
      <c r="F182" s="16"/>
      <c r="G182" s="17"/>
    </row>
    <row r="183" spans="1:7" ht="20.25" hidden="1">
      <c r="A183" s="19" t="s">
        <v>37</v>
      </c>
      <c r="B183" s="16">
        <v>0</v>
      </c>
      <c r="C183" s="16"/>
      <c r="D183" s="17" t="e">
        <f t="shared" si="6"/>
        <v>#DIV/0!</v>
      </c>
      <c r="E183" s="16">
        <v>0</v>
      </c>
      <c r="F183" s="16">
        <f t="shared" si="7"/>
        <v>0</v>
      </c>
      <c r="G183" s="17" t="e">
        <f t="shared" si="8"/>
        <v>#DIV/0!</v>
      </c>
    </row>
    <row r="184" spans="1:7" ht="20.25" hidden="1">
      <c r="A184" s="19" t="s">
        <v>133</v>
      </c>
      <c r="B184" s="16">
        <v>0</v>
      </c>
      <c r="C184" s="16"/>
      <c r="D184" s="17" t="e">
        <f t="shared" si="6"/>
        <v>#DIV/0!</v>
      </c>
      <c r="E184" s="16">
        <v>0</v>
      </c>
      <c r="F184" s="16">
        <f t="shared" si="7"/>
        <v>0</v>
      </c>
      <c r="G184" s="17" t="e">
        <f t="shared" si="8"/>
        <v>#DIV/0!</v>
      </c>
    </row>
    <row r="185" spans="1:7" ht="20.25" hidden="1">
      <c r="A185" s="19" t="s">
        <v>44</v>
      </c>
      <c r="B185" s="16">
        <v>0</v>
      </c>
      <c r="C185" s="16"/>
      <c r="D185" s="17" t="e">
        <f t="shared" si="6"/>
        <v>#DIV/0!</v>
      </c>
      <c r="E185" s="16">
        <v>0</v>
      </c>
      <c r="F185" s="16">
        <f t="shared" si="7"/>
        <v>0</v>
      </c>
      <c r="G185" s="17" t="e">
        <f t="shared" si="8"/>
        <v>#DIV/0!</v>
      </c>
    </row>
    <row r="186" spans="1:7" ht="20.25">
      <c r="A186" s="19" t="s">
        <v>134</v>
      </c>
      <c r="B186" s="16">
        <v>12</v>
      </c>
      <c r="C186" s="16">
        <v>12</v>
      </c>
      <c r="D186" s="17">
        <f t="shared" si="6"/>
        <v>100</v>
      </c>
      <c r="E186" s="16">
        <v>13</v>
      </c>
      <c r="F186" s="16">
        <f t="shared" si="7"/>
        <v>-1</v>
      </c>
      <c r="G186" s="17">
        <f t="shared" si="8"/>
        <v>-7.6923076923076925</v>
      </c>
    </row>
    <row r="187" spans="1:7" ht="20.25">
      <c r="A187" s="18" t="s">
        <v>135</v>
      </c>
      <c r="B187" s="16">
        <f>SUM(B188:B193)</f>
        <v>1342</v>
      </c>
      <c r="C187" s="16">
        <f>SUM(C188:C193)</f>
        <v>1140.5999999999999</v>
      </c>
      <c r="D187" s="17">
        <f t="shared" si="6"/>
        <v>117.65737331229178</v>
      </c>
      <c r="E187" s="16">
        <f>SUM(E188:E193)</f>
        <v>1103</v>
      </c>
      <c r="F187" s="16">
        <f t="shared" si="7"/>
        <v>239</v>
      </c>
      <c r="G187" s="17">
        <f t="shared" si="8"/>
        <v>21.668177697189485</v>
      </c>
    </row>
    <row r="188" spans="1:7" ht="20.25">
      <c r="A188" s="19" t="s">
        <v>35</v>
      </c>
      <c r="B188" s="16">
        <v>604</v>
      </c>
      <c r="C188" s="16">
        <v>547.29999999999995</v>
      </c>
      <c r="D188" s="17">
        <f t="shared" si="6"/>
        <v>110.35994883975881</v>
      </c>
      <c r="E188" s="16">
        <v>542</v>
      </c>
      <c r="F188" s="16">
        <f t="shared" si="7"/>
        <v>62</v>
      </c>
      <c r="G188" s="17">
        <f t="shared" si="8"/>
        <v>11.439114391143912</v>
      </c>
    </row>
    <row r="189" spans="1:7" ht="20.25">
      <c r="A189" s="19" t="s">
        <v>36</v>
      </c>
      <c r="B189" s="16">
        <v>738</v>
      </c>
      <c r="C189" s="16">
        <v>593.29999999999995</v>
      </c>
      <c r="D189" s="17">
        <f t="shared" si="6"/>
        <v>124.38901061857408</v>
      </c>
      <c r="E189" s="16">
        <v>561</v>
      </c>
      <c r="F189" s="16">
        <f t="shared" si="7"/>
        <v>177</v>
      </c>
      <c r="G189" s="17">
        <f t="shared" si="8"/>
        <v>31.550802139037433</v>
      </c>
    </row>
    <row r="190" spans="1:7" ht="20.25" hidden="1">
      <c r="A190" s="19" t="s">
        <v>37</v>
      </c>
      <c r="B190" s="16">
        <v>0</v>
      </c>
      <c r="C190" s="16"/>
      <c r="D190" s="17" t="e">
        <f t="shared" si="6"/>
        <v>#DIV/0!</v>
      </c>
      <c r="E190" s="16">
        <v>0</v>
      </c>
      <c r="F190" s="16">
        <f t="shared" si="7"/>
        <v>0</v>
      </c>
      <c r="G190" s="17" t="e">
        <f t="shared" si="8"/>
        <v>#DIV/0!</v>
      </c>
    </row>
    <row r="191" spans="1:7" ht="20.25" hidden="1">
      <c r="A191" s="19" t="s">
        <v>136</v>
      </c>
      <c r="B191" s="16">
        <v>0</v>
      </c>
      <c r="C191" s="16"/>
      <c r="D191" s="17" t="e">
        <f t="shared" si="6"/>
        <v>#DIV/0!</v>
      </c>
      <c r="E191" s="16">
        <v>0</v>
      </c>
      <c r="F191" s="16">
        <f t="shared" si="7"/>
        <v>0</v>
      </c>
      <c r="G191" s="17" t="e">
        <f t="shared" si="8"/>
        <v>#DIV/0!</v>
      </c>
    </row>
    <row r="192" spans="1:7" ht="20.25" hidden="1">
      <c r="A192" s="19" t="s">
        <v>44</v>
      </c>
      <c r="B192" s="16">
        <v>0</v>
      </c>
      <c r="C192" s="16"/>
      <c r="D192" s="17" t="e">
        <f t="shared" si="6"/>
        <v>#DIV/0!</v>
      </c>
      <c r="E192" s="16">
        <v>0</v>
      </c>
      <c r="F192" s="16">
        <f t="shared" si="7"/>
        <v>0</v>
      </c>
      <c r="G192" s="17" t="e">
        <f t="shared" si="8"/>
        <v>#DIV/0!</v>
      </c>
    </row>
    <row r="193" spans="1:7" ht="20.25" hidden="1">
      <c r="A193" s="19" t="s">
        <v>137</v>
      </c>
      <c r="B193" s="16">
        <v>0</v>
      </c>
      <c r="C193" s="16"/>
      <c r="D193" s="17" t="e">
        <f t="shared" si="6"/>
        <v>#DIV/0!</v>
      </c>
      <c r="E193" s="16">
        <v>0</v>
      </c>
      <c r="F193" s="16">
        <f t="shared" si="7"/>
        <v>0</v>
      </c>
      <c r="G193" s="17" t="e">
        <f t="shared" si="8"/>
        <v>#DIV/0!</v>
      </c>
    </row>
    <row r="194" spans="1:7" ht="20.25">
      <c r="A194" s="18" t="s">
        <v>138</v>
      </c>
      <c r="B194" s="16">
        <f>SUM(B195:B201)</f>
        <v>150</v>
      </c>
      <c r="C194" s="16">
        <f>SUM(C195:C201)</f>
        <v>147</v>
      </c>
      <c r="D194" s="17">
        <f t="shared" si="6"/>
        <v>102.04081632653062</v>
      </c>
      <c r="E194" s="16">
        <f>SUM(E195:E201)</f>
        <v>156</v>
      </c>
      <c r="F194" s="16">
        <f t="shared" si="7"/>
        <v>-6</v>
      </c>
      <c r="G194" s="17">
        <f t="shared" si="8"/>
        <v>-3.8461538461538463</v>
      </c>
    </row>
    <row r="195" spans="1:7" ht="20.25">
      <c r="A195" s="19" t="s">
        <v>35</v>
      </c>
      <c r="B195" s="16">
        <v>131</v>
      </c>
      <c r="C195" s="16">
        <v>128.5</v>
      </c>
      <c r="D195" s="17">
        <f t="shared" si="6"/>
        <v>101.94552529182879</v>
      </c>
      <c r="E195" s="16">
        <v>148</v>
      </c>
      <c r="F195" s="16">
        <f t="shared" si="7"/>
        <v>-17</v>
      </c>
      <c r="G195" s="17">
        <f t="shared" si="8"/>
        <v>-11.486486486486488</v>
      </c>
    </row>
    <row r="196" spans="1:7" ht="20.25">
      <c r="A196" s="19" t="s">
        <v>36</v>
      </c>
      <c r="B196" s="16">
        <v>19</v>
      </c>
      <c r="C196" s="16">
        <v>18.5</v>
      </c>
      <c r="D196" s="17">
        <f t="shared" si="6"/>
        <v>102.70270270270269</v>
      </c>
      <c r="E196" s="16">
        <v>8</v>
      </c>
      <c r="F196" s="16">
        <f t="shared" si="7"/>
        <v>11</v>
      </c>
      <c r="G196" s="17">
        <f t="shared" si="8"/>
        <v>137.5</v>
      </c>
    </row>
    <row r="197" spans="1:7" ht="20.25" hidden="1">
      <c r="A197" s="19" t="s">
        <v>37</v>
      </c>
      <c r="B197" s="16">
        <v>0</v>
      </c>
      <c r="C197" s="16"/>
      <c r="D197" s="17" t="e">
        <f t="shared" si="6"/>
        <v>#DIV/0!</v>
      </c>
      <c r="E197" s="16">
        <v>0</v>
      </c>
      <c r="F197" s="16">
        <f t="shared" si="7"/>
        <v>0</v>
      </c>
      <c r="G197" s="17" t="e">
        <f t="shared" si="8"/>
        <v>#DIV/0!</v>
      </c>
    </row>
    <row r="198" spans="1:7" ht="20.25" hidden="1">
      <c r="A198" s="19" t="s">
        <v>139</v>
      </c>
      <c r="B198" s="16">
        <v>0</v>
      </c>
      <c r="C198" s="16"/>
      <c r="D198" s="17" t="e">
        <f t="shared" si="6"/>
        <v>#DIV/0!</v>
      </c>
      <c r="E198" s="16">
        <v>0</v>
      </c>
      <c r="F198" s="16">
        <f t="shared" si="7"/>
        <v>0</v>
      </c>
      <c r="G198" s="17" t="e">
        <f t="shared" si="8"/>
        <v>#DIV/0!</v>
      </c>
    </row>
    <row r="199" spans="1:7" ht="20.25" hidden="1">
      <c r="A199" s="19" t="s">
        <v>140</v>
      </c>
      <c r="B199" s="16">
        <v>0</v>
      </c>
      <c r="C199" s="16"/>
      <c r="D199" s="17" t="e">
        <f t="shared" si="6"/>
        <v>#DIV/0!</v>
      </c>
      <c r="E199" s="16">
        <v>0</v>
      </c>
      <c r="F199" s="16">
        <f t="shared" si="7"/>
        <v>0</v>
      </c>
      <c r="G199" s="17" t="e">
        <f t="shared" si="8"/>
        <v>#DIV/0!</v>
      </c>
    </row>
    <row r="200" spans="1:7" ht="20.25" hidden="1">
      <c r="A200" s="19" t="s">
        <v>44</v>
      </c>
      <c r="B200" s="16">
        <v>0</v>
      </c>
      <c r="C200" s="16"/>
      <c r="D200" s="17" t="e">
        <f t="shared" si="6"/>
        <v>#DIV/0!</v>
      </c>
      <c r="E200" s="16">
        <v>0</v>
      </c>
      <c r="F200" s="16">
        <f t="shared" si="7"/>
        <v>0</v>
      </c>
      <c r="G200" s="17" t="e">
        <f t="shared" si="8"/>
        <v>#DIV/0!</v>
      </c>
    </row>
    <row r="201" spans="1:7" ht="20.25" hidden="1">
      <c r="A201" s="19" t="s">
        <v>141</v>
      </c>
      <c r="B201" s="16">
        <v>0</v>
      </c>
      <c r="C201" s="16"/>
      <c r="D201" s="17" t="e">
        <f t="shared" si="6"/>
        <v>#DIV/0!</v>
      </c>
      <c r="E201" s="16">
        <v>0</v>
      </c>
      <c r="F201" s="16">
        <f t="shared" si="7"/>
        <v>0</v>
      </c>
      <c r="G201" s="17" t="e">
        <f t="shared" si="8"/>
        <v>#DIV/0!</v>
      </c>
    </row>
    <row r="202" spans="1:7" ht="20.25">
      <c r="A202" s="18" t="s">
        <v>142</v>
      </c>
      <c r="B202" s="16"/>
      <c r="C202" s="16"/>
      <c r="D202" s="17"/>
      <c r="E202" s="16"/>
      <c r="F202" s="16"/>
      <c r="G202" s="17"/>
    </row>
    <row r="203" spans="1:7" ht="20.25">
      <c r="A203" s="19" t="s">
        <v>35</v>
      </c>
      <c r="B203" s="16"/>
      <c r="C203" s="16"/>
      <c r="D203" s="17"/>
      <c r="E203" s="16"/>
      <c r="F203" s="16"/>
      <c r="G203" s="17"/>
    </row>
    <row r="204" spans="1:7" ht="20.25" hidden="1">
      <c r="A204" s="19" t="s">
        <v>36</v>
      </c>
      <c r="B204" s="16"/>
      <c r="C204" s="16"/>
      <c r="D204" s="17"/>
      <c r="E204" s="16"/>
      <c r="F204" s="16"/>
      <c r="G204" s="17"/>
    </row>
    <row r="205" spans="1:7" ht="20.25" hidden="1">
      <c r="A205" s="19" t="s">
        <v>37</v>
      </c>
      <c r="B205" s="16"/>
      <c r="C205" s="16"/>
      <c r="D205" s="17"/>
      <c r="E205" s="16"/>
      <c r="F205" s="16"/>
      <c r="G205" s="17"/>
    </row>
    <row r="206" spans="1:7" ht="20.25" hidden="1">
      <c r="A206" s="19" t="s">
        <v>44</v>
      </c>
      <c r="B206" s="16"/>
      <c r="C206" s="16"/>
      <c r="D206" s="17"/>
      <c r="E206" s="16"/>
      <c r="F206" s="16"/>
      <c r="G206" s="17"/>
    </row>
    <row r="207" spans="1:7" ht="20.25" hidden="1">
      <c r="A207" s="19" t="s">
        <v>143</v>
      </c>
      <c r="B207" s="16"/>
      <c r="C207" s="16"/>
      <c r="D207" s="17"/>
      <c r="E207" s="16"/>
      <c r="F207" s="16"/>
      <c r="G207" s="17"/>
    </row>
    <row r="208" spans="1:7" ht="20.25">
      <c r="A208" s="18" t="s">
        <v>144</v>
      </c>
      <c r="B208" s="16"/>
      <c r="C208" s="16"/>
      <c r="D208" s="17"/>
      <c r="E208" s="16"/>
      <c r="F208" s="16"/>
      <c r="G208" s="17"/>
    </row>
    <row r="209" spans="1:7" ht="20.25">
      <c r="A209" s="19" t="s">
        <v>35</v>
      </c>
      <c r="B209" s="16"/>
      <c r="C209" s="16"/>
      <c r="D209" s="17"/>
      <c r="E209" s="16"/>
      <c r="F209" s="16"/>
      <c r="G209" s="17"/>
    </row>
    <row r="210" spans="1:7" ht="20.25" hidden="1">
      <c r="A210" s="19" t="s">
        <v>36</v>
      </c>
      <c r="B210" s="16"/>
      <c r="C210" s="16"/>
      <c r="D210" s="17"/>
      <c r="E210" s="16"/>
      <c r="F210" s="16"/>
      <c r="G210" s="17"/>
    </row>
    <row r="211" spans="1:7" ht="20.25" hidden="1">
      <c r="A211" s="19" t="s">
        <v>37</v>
      </c>
      <c r="B211" s="16"/>
      <c r="C211" s="16"/>
      <c r="D211" s="17"/>
      <c r="E211" s="16"/>
      <c r="F211" s="16"/>
      <c r="G211" s="17"/>
    </row>
    <row r="212" spans="1:7" ht="20.25" hidden="1">
      <c r="A212" s="19" t="s">
        <v>44</v>
      </c>
      <c r="B212" s="16"/>
      <c r="C212" s="16"/>
      <c r="D212" s="17"/>
      <c r="E212" s="16"/>
      <c r="F212" s="16"/>
      <c r="G212" s="17"/>
    </row>
    <row r="213" spans="1:7" ht="20.25" hidden="1">
      <c r="A213" s="19" t="s">
        <v>145</v>
      </c>
      <c r="B213" s="16"/>
      <c r="C213" s="16"/>
      <c r="D213" s="17"/>
      <c r="E213" s="16"/>
      <c r="F213" s="16"/>
      <c r="G213" s="17"/>
    </row>
    <row r="214" spans="1:7" ht="20.25">
      <c r="A214" s="18" t="s">
        <v>146</v>
      </c>
      <c r="B214" s="16"/>
      <c r="C214" s="16"/>
      <c r="D214" s="17"/>
      <c r="E214" s="16"/>
      <c r="F214" s="16"/>
      <c r="G214" s="17"/>
    </row>
    <row r="215" spans="1:7" ht="20.25">
      <c r="A215" s="19" t="s">
        <v>35</v>
      </c>
      <c r="B215" s="16"/>
      <c r="C215" s="16"/>
      <c r="D215" s="17"/>
      <c r="E215" s="16"/>
      <c r="F215" s="16"/>
      <c r="G215" s="17"/>
    </row>
    <row r="216" spans="1:7" ht="20.25" hidden="1">
      <c r="A216" s="19" t="s">
        <v>36</v>
      </c>
      <c r="B216" s="16"/>
      <c r="C216" s="16"/>
      <c r="D216" s="17"/>
      <c r="E216" s="16"/>
      <c r="F216" s="16"/>
      <c r="G216" s="17"/>
    </row>
    <row r="217" spans="1:7" ht="20.25" hidden="1">
      <c r="A217" s="19" t="s">
        <v>37</v>
      </c>
      <c r="B217" s="16">
        <v>0</v>
      </c>
      <c r="C217" s="16">
        <v>0</v>
      </c>
      <c r="D217" s="17" t="e">
        <f t="shared" ref="D217:D238" si="9">B217/C217*100</f>
        <v>#DIV/0!</v>
      </c>
      <c r="E217" s="16">
        <v>0</v>
      </c>
      <c r="F217" s="16">
        <f t="shared" ref="F217:F238" si="10">B217-E217</f>
        <v>0</v>
      </c>
      <c r="G217" s="17" t="e">
        <f t="shared" ref="G217:G238" si="11">F217/E217*100</f>
        <v>#DIV/0!</v>
      </c>
    </row>
    <row r="218" spans="1:7" ht="20.25" hidden="1">
      <c r="A218" s="19" t="s">
        <v>147</v>
      </c>
      <c r="B218" s="16">
        <v>0</v>
      </c>
      <c r="C218" s="16">
        <v>0</v>
      </c>
      <c r="D218" s="17" t="e">
        <f t="shared" si="9"/>
        <v>#DIV/0!</v>
      </c>
      <c r="E218" s="16">
        <v>0</v>
      </c>
      <c r="F218" s="16">
        <f t="shared" si="10"/>
        <v>0</v>
      </c>
      <c r="G218" s="17" t="e">
        <f t="shared" si="11"/>
        <v>#DIV/0!</v>
      </c>
    </row>
    <row r="219" spans="1:7" ht="20.25" hidden="1">
      <c r="A219" s="19" t="s">
        <v>44</v>
      </c>
      <c r="B219" s="16">
        <v>0</v>
      </c>
      <c r="C219" s="16">
        <v>0</v>
      </c>
      <c r="D219" s="17" t="e">
        <f t="shared" si="9"/>
        <v>#DIV/0!</v>
      </c>
      <c r="E219" s="16">
        <v>0</v>
      </c>
      <c r="F219" s="16">
        <f t="shared" si="10"/>
        <v>0</v>
      </c>
      <c r="G219" s="17" t="e">
        <f t="shared" si="11"/>
        <v>#DIV/0!</v>
      </c>
    </row>
    <row r="220" spans="1:7" ht="20.25" hidden="1">
      <c r="A220" s="19" t="s">
        <v>148</v>
      </c>
      <c r="B220" s="16">
        <v>0</v>
      </c>
      <c r="C220" s="16">
        <v>0</v>
      </c>
      <c r="D220" s="17" t="e">
        <f t="shared" si="9"/>
        <v>#DIV/0!</v>
      </c>
      <c r="E220" s="16">
        <v>0</v>
      </c>
      <c r="F220" s="16">
        <f t="shared" si="10"/>
        <v>0</v>
      </c>
      <c r="G220" s="17" t="e">
        <f t="shared" si="11"/>
        <v>#DIV/0!</v>
      </c>
    </row>
    <row r="221" spans="1:7" ht="20.25">
      <c r="A221" s="18" t="s">
        <v>149</v>
      </c>
      <c r="B221" s="16">
        <f>SUM(B222:B235)</f>
        <v>2381</v>
      </c>
      <c r="C221" s="16">
        <f>SUM(C222:C235)</f>
        <v>2243</v>
      </c>
      <c r="D221" s="17">
        <f t="shared" si="9"/>
        <v>106.15247436469015</v>
      </c>
      <c r="E221" s="16">
        <f>SUM(E222:E235)</f>
        <v>2331</v>
      </c>
      <c r="F221" s="16">
        <f t="shared" si="10"/>
        <v>50</v>
      </c>
      <c r="G221" s="17">
        <f t="shared" si="11"/>
        <v>2.1450021450021453</v>
      </c>
    </row>
    <row r="222" spans="1:7" ht="20.25">
      <c r="A222" s="19" t="s">
        <v>35</v>
      </c>
      <c r="B222" s="16">
        <v>1786</v>
      </c>
      <c r="C222" s="16">
        <v>1555</v>
      </c>
      <c r="D222" s="17">
        <f t="shared" si="9"/>
        <v>114.85530546623795</v>
      </c>
      <c r="E222" s="16">
        <v>1471</v>
      </c>
      <c r="F222" s="16">
        <f t="shared" si="10"/>
        <v>315</v>
      </c>
      <c r="G222" s="17">
        <f t="shared" si="11"/>
        <v>21.414004078857921</v>
      </c>
    </row>
    <row r="223" spans="1:7" ht="20.25">
      <c r="A223" s="19" t="s">
        <v>36</v>
      </c>
      <c r="B223" s="16">
        <v>111</v>
      </c>
      <c r="C223" s="16">
        <v>200</v>
      </c>
      <c r="D223" s="17">
        <f t="shared" si="9"/>
        <v>55.500000000000007</v>
      </c>
      <c r="E223" s="16">
        <v>237</v>
      </c>
      <c r="F223" s="16">
        <f t="shared" si="10"/>
        <v>-126</v>
      </c>
      <c r="G223" s="17">
        <f t="shared" si="11"/>
        <v>-53.164556962025308</v>
      </c>
    </row>
    <row r="224" spans="1:7" ht="20.25" hidden="1">
      <c r="A224" s="19" t="s">
        <v>37</v>
      </c>
      <c r="B224" s="16">
        <v>0</v>
      </c>
      <c r="C224" s="16"/>
      <c r="D224" s="17" t="e">
        <f t="shared" si="9"/>
        <v>#DIV/0!</v>
      </c>
      <c r="E224" s="16">
        <v>0</v>
      </c>
      <c r="F224" s="16">
        <f t="shared" si="10"/>
        <v>0</v>
      </c>
      <c r="G224" s="17" t="e">
        <f t="shared" si="11"/>
        <v>#DIV/0!</v>
      </c>
    </row>
    <row r="225" spans="1:7" ht="20.25" hidden="1">
      <c r="A225" s="19" t="s">
        <v>150</v>
      </c>
      <c r="B225" s="16">
        <v>0</v>
      </c>
      <c r="C225" s="16"/>
      <c r="D225" s="17" t="e">
        <f t="shared" si="9"/>
        <v>#DIV/0!</v>
      </c>
      <c r="E225" s="16">
        <v>0</v>
      </c>
      <c r="F225" s="16">
        <f t="shared" si="10"/>
        <v>0</v>
      </c>
      <c r="G225" s="17" t="e">
        <f t="shared" si="11"/>
        <v>#DIV/0!</v>
      </c>
    </row>
    <row r="226" spans="1:7" ht="20.25" hidden="1">
      <c r="A226" s="19" t="s">
        <v>151</v>
      </c>
      <c r="B226" s="16">
        <v>0</v>
      </c>
      <c r="C226" s="16"/>
      <c r="D226" s="17" t="e">
        <f t="shared" si="9"/>
        <v>#DIV/0!</v>
      </c>
      <c r="E226" s="16">
        <v>0</v>
      </c>
      <c r="F226" s="16">
        <f t="shared" si="10"/>
        <v>0</v>
      </c>
      <c r="G226" s="17" t="e">
        <f t="shared" si="11"/>
        <v>#DIV/0!</v>
      </c>
    </row>
    <row r="227" spans="1:7" ht="20.25" hidden="1">
      <c r="A227" s="19" t="s">
        <v>76</v>
      </c>
      <c r="B227" s="16">
        <v>0</v>
      </c>
      <c r="C227" s="16"/>
      <c r="D227" s="17" t="e">
        <f t="shared" si="9"/>
        <v>#DIV/0!</v>
      </c>
      <c r="E227" s="16">
        <v>0</v>
      </c>
      <c r="F227" s="16">
        <f t="shared" si="10"/>
        <v>0</v>
      </c>
      <c r="G227" s="17" t="e">
        <f t="shared" si="11"/>
        <v>#DIV/0!</v>
      </c>
    </row>
    <row r="228" spans="1:7" ht="20.25" hidden="1">
      <c r="A228" s="19" t="s">
        <v>152</v>
      </c>
      <c r="B228" s="16">
        <v>0</v>
      </c>
      <c r="C228" s="16"/>
      <c r="D228" s="17" t="e">
        <f t="shared" si="9"/>
        <v>#DIV/0!</v>
      </c>
      <c r="E228" s="16">
        <v>0</v>
      </c>
      <c r="F228" s="16">
        <f t="shared" si="10"/>
        <v>0</v>
      </c>
      <c r="G228" s="17" t="e">
        <f t="shared" si="11"/>
        <v>#DIV/0!</v>
      </c>
    </row>
    <row r="229" spans="1:7" ht="20.25" hidden="1">
      <c r="A229" s="19" t="s">
        <v>153</v>
      </c>
      <c r="B229" s="16">
        <v>0</v>
      </c>
      <c r="C229" s="16"/>
      <c r="D229" s="17" t="e">
        <f t="shared" si="9"/>
        <v>#DIV/0!</v>
      </c>
      <c r="E229" s="16">
        <v>0</v>
      </c>
      <c r="F229" s="16">
        <f t="shared" si="10"/>
        <v>0</v>
      </c>
      <c r="G229" s="17" t="e">
        <f t="shared" si="11"/>
        <v>#DIV/0!</v>
      </c>
    </row>
    <row r="230" spans="1:7" ht="20.25" hidden="1">
      <c r="A230" s="19" t="s">
        <v>154</v>
      </c>
      <c r="B230" s="16">
        <v>0</v>
      </c>
      <c r="C230" s="16"/>
      <c r="D230" s="17" t="e">
        <f t="shared" si="9"/>
        <v>#DIV/0!</v>
      </c>
      <c r="E230" s="16">
        <v>0</v>
      </c>
      <c r="F230" s="16">
        <f t="shared" si="10"/>
        <v>0</v>
      </c>
      <c r="G230" s="17" t="e">
        <f t="shared" si="11"/>
        <v>#DIV/0!</v>
      </c>
    </row>
    <row r="231" spans="1:7" ht="20.25" hidden="1">
      <c r="A231" s="19" t="s">
        <v>155</v>
      </c>
      <c r="B231" s="16">
        <v>0</v>
      </c>
      <c r="C231" s="16"/>
      <c r="D231" s="17" t="e">
        <f t="shared" si="9"/>
        <v>#DIV/0!</v>
      </c>
      <c r="E231" s="16">
        <v>0</v>
      </c>
      <c r="F231" s="16">
        <f t="shared" si="10"/>
        <v>0</v>
      </c>
      <c r="G231" s="17" t="e">
        <f t="shared" si="11"/>
        <v>#DIV/0!</v>
      </c>
    </row>
    <row r="232" spans="1:7" ht="20.25" hidden="1">
      <c r="A232" s="19" t="s">
        <v>156</v>
      </c>
      <c r="B232" s="16">
        <v>0</v>
      </c>
      <c r="C232" s="16"/>
      <c r="D232" s="17" t="e">
        <f t="shared" si="9"/>
        <v>#DIV/0!</v>
      </c>
      <c r="E232" s="16">
        <v>0</v>
      </c>
      <c r="F232" s="16">
        <f t="shared" si="10"/>
        <v>0</v>
      </c>
      <c r="G232" s="17" t="e">
        <f t="shared" si="11"/>
        <v>#DIV/0!</v>
      </c>
    </row>
    <row r="233" spans="1:7" ht="20.25" hidden="1">
      <c r="A233" s="19" t="s">
        <v>157</v>
      </c>
      <c r="B233" s="16">
        <v>0</v>
      </c>
      <c r="C233" s="16"/>
      <c r="D233" s="17" t="e">
        <f t="shared" si="9"/>
        <v>#DIV/0!</v>
      </c>
      <c r="E233" s="16">
        <v>0</v>
      </c>
      <c r="F233" s="16">
        <f t="shared" si="10"/>
        <v>0</v>
      </c>
      <c r="G233" s="17" t="e">
        <f t="shared" si="11"/>
        <v>#DIV/0!</v>
      </c>
    </row>
    <row r="234" spans="1:7" ht="20.25">
      <c r="A234" s="19" t="s">
        <v>44</v>
      </c>
      <c r="B234" s="16">
        <v>361</v>
      </c>
      <c r="C234" s="16">
        <v>372</v>
      </c>
      <c r="D234" s="17">
        <f t="shared" si="9"/>
        <v>97.043010752688176</v>
      </c>
      <c r="E234" s="16">
        <v>512</v>
      </c>
      <c r="F234" s="16">
        <f t="shared" si="10"/>
        <v>-151</v>
      </c>
      <c r="G234" s="17">
        <f t="shared" si="11"/>
        <v>-29.4921875</v>
      </c>
    </row>
    <row r="235" spans="1:7" ht="20.25">
      <c r="A235" s="19" t="s">
        <v>158</v>
      </c>
      <c r="B235" s="16">
        <v>123</v>
      </c>
      <c r="C235" s="16">
        <v>116</v>
      </c>
      <c r="D235" s="17">
        <f t="shared" si="9"/>
        <v>106.03448275862068</v>
      </c>
      <c r="E235" s="16">
        <v>111</v>
      </c>
      <c r="F235" s="16">
        <f t="shared" si="10"/>
        <v>12</v>
      </c>
      <c r="G235" s="17">
        <f t="shared" si="11"/>
        <v>10.810810810810811</v>
      </c>
    </row>
    <row r="236" spans="1:7" ht="20.25">
      <c r="A236" s="18" t="s">
        <v>159</v>
      </c>
      <c r="B236" s="16">
        <f>SUM(B237:B238)</f>
        <v>52</v>
      </c>
      <c r="C236" s="16">
        <f>SUM(C237:C238)</f>
        <v>50</v>
      </c>
      <c r="D236" s="17">
        <f t="shared" si="9"/>
        <v>104</v>
      </c>
      <c r="E236" s="16">
        <f>SUM(E237:E238)</f>
        <v>3</v>
      </c>
      <c r="F236" s="16">
        <f t="shared" si="10"/>
        <v>49</v>
      </c>
      <c r="G236" s="17">
        <f t="shared" si="11"/>
        <v>1633.3333333333333</v>
      </c>
    </row>
    <row r="237" spans="1:7" ht="20.25" hidden="1">
      <c r="A237" s="19" t="s">
        <v>160</v>
      </c>
      <c r="B237" s="16">
        <v>0</v>
      </c>
      <c r="C237" s="16">
        <v>0</v>
      </c>
      <c r="D237" s="17" t="e">
        <f t="shared" si="9"/>
        <v>#DIV/0!</v>
      </c>
      <c r="E237" s="16">
        <v>0</v>
      </c>
      <c r="F237" s="16">
        <f t="shared" si="10"/>
        <v>0</v>
      </c>
      <c r="G237" s="17" t="e">
        <f t="shared" si="11"/>
        <v>#DIV/0!</v>
      </c>
    </row>
    <row r="238" spans="1:7" ht="20.25">
      <c r="A238" s="19" t="s">
        <v>161</v>
      </c>
      <c r="B238" s="16">
        <v>52</v>
      </c>
      <c r="C238" s="16">
        <v>50</v>
      </c>
      <c r="D238" s="17">
        <f t="shared" si="9"/>
        <v>104</v>
      </c>
      <c r="E238" s="16">
        <v>3</v>
      </c>
      <c r="F238" s="16">
        <f t="shared" si="10"/>
        <v>49</v>
      </c>
      <c r="G238" s="17">
        <f t="shared" si="11"/>
        <v>1633.3333333333333</v>
      </c>
    </row>
    <row r="239" spans="1:7" ht="20.25">
      <c r="A239" s="18" t="s">
        <v>162</v>
      </c>
      <c r="B239" s="16"/>
      <c r="C239" s="16"/>
      <c r="D239" s="17"/>
      <c r="E239" s="16"/>
      <c r="F239" s="16"/>
      <c r="G239" s="17"/>
    </row>
    <row r="240" spans="1:7" ht="20.25">
      <c r="A240" s="18" t="s">
        <v>163</v>
      </c>
      <c r="B240" s="16"/>
      <c r="C240" s="16"/>
      <c r="D240" s="17"/>
      <c r="E240" s="16"/>
      <c r="F240" s="16"/>
      <c r="G240" s="17"/>
    </row>
    <row r="241" spans="1:7" ht="20.25">
      <c r="A241" s="19" t="s">
        <v>35</v>
      </c>
      <c r="B241" s="16"/>
      <c r="C241" s="16"/>
      <c r="D241" s="17"/>
      <c r="E241" s="16"/>
      <c r="F241" s="16"/>
      <c r="G241" s="17"/>
    </row>
    <row r="242" spans="1:7" ht="20.25" hidden="1">
      <c r="A242" s="19" t="s">
        <v>36</v>
      </c>
      <c r="B242" s="16"/>
      <c r="C242" s="16"/>
      <c r="D242" s="17"/>
      <c r="E242" s="16"/>
      <c r="F242" s="16"/>
      <c r="G242" s="17"/>
    </row>
    <row r="243" spans="1:7" ht="20.25" hidden="1">
      <c r="A243" s="19" t="s">
        <v>37</v>
      </c>
      <c r="B243" s="16"/>
      <c r="C243" s="16"/>
      <c r="D243" s="17"/>
      <c r="E243" s="16"/>
      <c r="F243" s="16"/>
      <c r="G243" s="17"/>
    </row>
    <row r="244" spans="1:7" ht="20.25" hidden="1">
      <c r="A244" s="19" t="s">
        <v>130</v>
      </c>
      <c r="B244" s="16"/>
      <c r="C244" s="16"/>
      <c r="D244" s="17"/>
      <c r="E244" s="16"/>
      <c r="F244" s="16"/>
      <c r="G244" s="17"/>
    </row>
    <row r="245" spans="1:7" ht="20.25" hidden="1">
      <c r="A245" s="19" t="s">
        <v>44</v>
      </c>
      <c r="B245" s="16"/>
      <c r="C245" s="16"/>
      <c r="D245" s="17"/>
      <c r="E245" s="16"/>
      <c r="F245" s="16"/>
      <c r="G245" s="17"/>
    </row>
    <row r="246" spans="1:7" ht="20.25" hidden="1">
      <c r="A246" s="19" t="s">
        <v>164</v>
      </c>
      <c r="B246" s="16"/>
      <c r="C246" s="16"/>
      <c r="D246" s="17"/>
      <c r="E246" s="16"/>
      <c r="F246" s="16"/>
      <c r="G246" s="17"/>
    </row>
    <row r="247" spans="1:7" ht="20.25">
      <c r="A247" s="18" t="s">
        <v>165</v>
      </c>
      <c r="B247" s="16"/>
      <c r="C247" s="16"/>
      <c r="D247" s="17"/>
      <c r="E247" s="16"/>
      <c r="F247" s="16"/>
      <c r="G247" s="17"/>
    </row>
    <row r="248" spans="1:7" ht="20.25">
      <c r="A248" s="19" t="s">
        <v>166</v>
      </c>
      <c r="B248" s="16"/>
      <c r="C248" s="16"/>
      <c r="D248" s="17"/>
      <c r="E248" s="16"/>
      <c r="F248" s="16"/>
      <c r="G248" s="17"/>
    </row>
    <row r="249" spans="1:7" ht="20.25" hidden="1">
      <c r="A249" s="19" t="s">
        <v>167</v>
      </c>
      <c r="B249" s="16"/>
      <c r="C249" s="16"/>
      <c r="D249" s="17"/>
      <c r="E249" s="16"/>
      <c r="F249" s="16"/>
      <c r="G249" s="17"/>
    </row>
    <row r="250" spans="1:7" ht="20.25">
      <c r="A250" s="18" t="s">
        <v>168</v>
      </c>
      <c r="B250" s="16"/>
      <c r="C250" s="16"/>
      <c r="D250" s="17"/>
      <c r="E250" s="16"/>
      <c r="F250" s="16"/>
      <c r="G250" s="17"/>
    </row>
    <row r="251" spans="1:7" ht="20.25">
      <c r="A251" s="19" t="s">
        <v>169</v>
      </c>
      <c r="B251" s="16"/>
      <c r="C251" s="16"/>
      <c r="D251" s="17"/>
      <c r="E251" s="16"/>
      <c r="F251" s="16"/>
      <c r="G251" s="17"/>
    </row>
    <row r="252" spans="1:7" ht="20.25" hidden="1">
      <c r="A252" s="19" t="s">
        <v>170</v>
      </c>
      <c r="B252" s="16"/>
      <c r="C252" s="16"/>
      <c r="D252" s="17"/>
      <c r="E252" s="16"/>
      <c r="F252" s="16"/>
      <c r="G252" s="17"/>
    </row>
    <row r="253" spans="1:7" ht="20.25">
      <c r="A253" s="18" t="s">
        <v>171</v>
      </c>
      <c r="B253" s="16"/>
      <c r="C253" s="16"/>
      <c r="D253" s="17"/>
      <c r="E253" s="16"/>
      <c r="F253" s="16"/>
      <c r="G253" s="17"/>
    </row>
    <row r="254" spans="1:7" ht="20.25">
      <c r="A254" s="19" t="s">
        <v>172</v>
      </c>
      <c r="B254" s="16"/>
      <c r="C254" s="16"/>
      <c r="D254" s="17"/>
      <c r="E254" s="16"/>
      <c r="F254" s="16"/>
      <c r="G254" s="17"/>
    </row>
    <row r="255" spans="1:7" ht="20.25" hidden="1">
      <c r="A255" s="19" t="s">
        <v>173</v>
      </c>
      <c r="B255" s="16"/>
      <c r="C255" s="16"/>
      <c r="D255" s="17"/>
      <c r="E255" s="16"/>
      <c r="F255" s="16"/>
      <c r="G255" s="17"/>
    </row>
    <row r="256" spans="1:7" ht="20.25" hidden="1">
      <c r="A256" s="19" t="s">
        <v>174</v>
      </c>
      <c r="B256" s="16"/>
      <c r="C256" s="16"/>
      <c r="D256" s="17"/>
      <c r="E256" s="16"/>
      <c r="F256" s="16"/>
      <c r="G256" s="17"/>
    </row>
    <row r="257" spans="1:7" ht="20.25" hidden="1">
      <c r="A257" s="19" t="s">
        <v>175</v>
      </c>
      <c r="B257" s="16"/>
      <c r="C257" s="16"/>
      <c r="D257" s="17"/>
      <c r="E257" s="16"/>
      <c r="F257" s="16"/>
      <c r="G257" s="17"/>
    </row>
    <row r="258" spans="1:7" ht="20.25" hidden="1">
      <c r="A258" s="19" t="s">
        <v>176</v>
      </c>
      <c r="B258" s="16"/>
      <c r="C258" s="16"/>
      <c r="D258" s="17"/>
      <c r="E258" s="16"/>
      <c r="F258" s="16"/>
      <c r="G258" s="17"/>
    </row>
    <row r="259" spans="1:7" ht="20.25">
      <c r="A259" s="18" t="s">
        <v>177</v>
      </c>
      <c r="B259" s="16"/>
      <c r="C259" s="16"/>
      <c r="D259" s="17"/>
      <c r="E259" s="16"/>
      <c r="F259" s="16"/>
      <c r="G259" s="17"/>
    </row>
    <row r="260" spans="1:7" ht="20.25">
      <c r="A260" s="19" t="s">
        <v>178</v>
      </c>
      <c r="B260" s="16"/>
      <c r="C260" s="16"/>
      <c r="D260" s="17"/>
      <c r="E260" s="16"/>
      <c r="F260" s="16"/>
      <c r="G260" s="17"/>
    </row>
    <row r="261" spans="1:7" ht="20.25" hidden="1">
      <c r="A261" s="19" t="s">
        <v>179</v>
      </c>
      <c r="B261" s="16"/>
      <c r="C261" s="16"/>
      <c r="D261" s="17"/>
      <c r="E261" s="16"/>
      <c r="F261" s="16"/>
      <c r="G261" s="17"/>
    </row>
    <row r="262" spans="1:7" ht="20.25" hidden="1">
      <c r="A262" s="19" t="s">
        <v>180</v>
      </c>
      <c r="B262" s="16"/>
      <c r="C262" s="16"/>
      <c r="D262" s="17"/>
      <c r="E262" s="16"/>
      <c r="F262" s="16"/>
      <c r="G262" s="17"/>
    </row>
    <row r="263" spans="1:7" ht="20.25" hidden="1">
      <c r="A263" s="19" t="s">
        <v>181</v>
      </c>
      <c r="B263" s="16"/>
      <c r="C263" s="16"/>
      <c r="D263" s="17"/>
      <c r="E263" s="16"/>
      <c r="F263" s="16"/>
      <c r="G263" s="17"/>
    </row>
    <row r="264" spans="1:7" ht="20.25">
      <c r="A264" s="18" t="s">
        <v>182</v>
      </c>
      <c r="B264" s="16"/>
      <c r="C264" s="16"/>
      <c r="D264" s="17"/>
      <c r="E264" s="16"/>
      <c r="F264" s="16"/>
      <c r="G264" s="17"/>
    </row>
    <row r="265" spans="1:7" ht="20.25">
      <c r="A265" s="19" t="s">
        <v>183</v>
      </c>
      <c r="B265" s="16"/>
      <c r="C265" s="16"/>
      <c r="D265" s="17"/>
      <c r="E265" s="16"/>
      <c r="F265" s="16"/>
      <c r="G265" s="17"/>
    </row>
    <row r="266" spans="1:7" ht="20.25">
      <c r="A266" s="18" t="s">
        <v>184</v>
      </c>
      <c r="B266" s="16"/>
      <c r="C266" s="16"/>
      <c r="D266" s="17"/>
      <c r="E266" s="16"/>
      <c r="F266" s="16"/>
      <c r="G266" s="17"/>
    </row>
    <row r="267" spans="1:7" ht="20.25">
      <c r="A267" s="19" t="s">
        <v>185</v>
      </c>
      <c r="B267" s="16"/>
      <c r="C267" s="16"/>
      <c r="D267" s="17"/>
      <c r="E267" s="16"/>
      <c r="F267" s="16"/>
      <c r="G267" s="17"/>
    </row>
    <row r="268" spans="1:7" ht="20.25" hidden="1">
      <c r="A268" s="19" t="s">
        <v>186</v>
      </c>
      <c r="B268" s="16"/>
      <c r="C268" s="16"/>
      <c r="D268" s="17"/>
      <c r="E268" s="16"/>
      <c r="F268" s="16"/>
      <c r="G268" s="17"/>
    </row>
    <row r="269" spans="1:7" ht="20.25" hidden="1">
      <c r="A269" s="19" t="s">
        <v>187</v>
      </c>
      <c r="B269" s="16"/>
      <c r="C269" s="16"/>
      <c r="D269" s="17"/>
      <c r="E269" s="16"/>
      <c r="F269" s="16"/>
      <c r="G269" s="17"/>
    </row>
    <row r="270" spans="1:7" ht="20.25" hidden="1">
      <c r="A270" s="19" t="s">
        <v>188</v>
      </c>
      <c r="B270" s="16"/>
      <c r="C270" s="16"/>
      <c r="D270" s="17"/>
      <c r="E270" s="16"/>
      <c r="F270" s="16"/>
      <c r="G270" s="17"/>
    </row>
    <row r="271" spans="1:7" ht="20.25">
      <c r="A271" s="18" t="s">
        <v>189</v>
      </c>
      <c r="B271" s="16"/>
      <c r="C271" s="16"/>
      <c r="D271" s="17"/>
      <c r="E271" s="16"/>
      <c r="F271" s="16"/>
      <c r="G271" s="17"/>
    </row>
    <row r="272" spans="1:7" ht="20.25">
      <c r="A272" s="19" t="s">
        <v>35</v>
      </c>
      <c r="B272" s="16"/>
      <c r="C272" s="16"/>
      <c r="D272" s="17"/>
      <c r="E272" s="16"/>
      <c r="F272" s="16"/>
      <c r="G272" s="17"/>
    </row>
    <row r="273" spans="1:7" ht="20.25" hidden="1">
      <c r="A273" s="19" t="s">
        <v>36</v>
      </c>
      <c r="B273" s="16"/>
      <c r="C273" s="16"/>
      <c r="D273" s="17"/>
      <c r="E273" s="16"/>
      <c r="F273" s="16"/>
      <c r="G273" s="17"/>
    </row>
    <row r="274" spans="1:7" ht="20.25" hidden="1">
      <c r="A274" s="19" t="s">
        <v>37</v>
      </c>
      <c r="B274" s="16"/>
      <c r="C274" s="16"/>
      <c r="D274" s="17"/>
      <c r="E274" s="16"/>
      <c r="F274" s="16"/>
      <c r="G274" s="17"/>
    </row>
    <row r="275" spans="1:7" ht="20.25" hidden="1">
      <c r="A275" s="19" t="s">
        <v>44</v>
      </c>
      <c r="B275" s="16"/>
      <c r="C275" s="16"/>
      <c r="D275" s="17"/>
      <c r="E275" s="16"/>
      <c r="F275" s="16"/>
      <c r="G275" s="17"/>
    </row>
    <row r="276" spans="1:7" ht="20.25" hidden="1">
      <c r="A276" s="19" t="s">
        <v>190</v>
      </c>
      <c r="B276" s="16"/>
      <c r="C276" s="16"/>
      <c r="D276" s="17"/>
      <c r="E276" s="16"/>
      <c r="F276" s="16"/>
      <c r="G276" s="17"/>
    </row>
    <row r="277" spans="1:7" ht="20.25">
      <c r="A277" s="18" t="s">
        <v>191</v>
      </c>
      <c r="B277" s="16"/>
      <c r="C277" s="16"/>
      <c r="D277" s="17"/>
      <c r="E277" s="16"/>
      <c r="F277" s="16"/>
      <c r="G277" s="17"/>
    </row>
    <row r="278" spans="1:7" ht="20.25">
      <c r="A278" s="19" t="s">
        <v>192</v>
      </c>
      <c r="B278" s="16"/>
      <c r="C278" s="16"/>
      <c r="D278" s="17"/>
      <c r="E278" s="16"/>
      <c r="F278" s="16"/>
      <c r="G278" s="17"/>
    </row>
    <row r="279" spans="1:7" ht="20.25">
      <c r="A279" s="18" t="s">
        <v>193</v>
      </c>
      <c r="B279" s="16">
        <f>SUM(B280,B282,B284,B286,B296)</f>
        <v>53</v>
      </c>
      <c r="C279" s="16">
        <f>SUM(C280,C282,C284,C286,C296)</f>
        <v>53</v>
      </c>
      <c r="D279" s="17">
        <f t="shared" ref="D279:D329" si="12">B279/C279*100</f>
        <v>100</v>
      </c>
      <c r="E279" s="16"/>
      <c r="F279" s="16">
        <f t="shared" ref="F279:F329" si="13">B279-E279</f>
        <v>53</v>
      </c>
      <c r="G279" s="17"/>
    </row>
    <row r="280" spans="1:7" ht="20.25">
      <c r="A280" s="18" t="s">
        <v>194</v>
      </c>
      <c r="B280" s="16"/>
      <c r="C280" s="16"/>
      <c r="D280" s="17"/>
      <c r="E280" s="16"/>
      <c r="F280" s="16"/>
      <c r="G280" s="17"/>
    </row>
    <row r="281" spans="1:7" ht="20.25">
      <c r="A281" s="19" t="s">
        <v>195</v>
      </c>
      <c r="B281" s="16"/>
      <c r="C281" s="16"/>
      <c r="D281" s="17"/>
      <c r="E281" s="16"/>
      <c r="F281" s="16"/>
      <c r="G281" s="17"/>
    </row>
    <row r="282" spans="1:7" ht="20.25">
      <c r="A282" s="18" t="s">
        <v>196</v>
      </c>
      <c r="B282" s="16"/>
      <c r="C282" s="16"/>
      <c r="D282" s="17"/>
      <c r="E282" s="16"/>
      <c r="F282" s="16"/>
      <c r="G282" s="17"/>
    </row>
    <row r="283" spans="1:7" ht="20.25">
      <c r="A283" s="19" t="s">
        <v>197</v>
      </c>
      <c r="B283" s="16"/>
      <c r="C283" s="16"/>
      <c r="D283" s="17"/>
      <c r="E283" s="16"/>
      <c r="F283" s="16"/>
      <c r="G283" s="17"/>
    </row>
    <row r="284" spans="1:7" ht="20.25">
      <c r="A284" s="18" t="s">
        <v>198</v>
      </c>
      <c r="B284" s="16"/>
      <c r="C284" s="16"/>
      <c r="D284" s="17"/>
      <c r="E284" s="16"/>
      <c r="F284" s="16"/>
      <c r="G284" s="17"/>
    </row>
    <row r="285" spans="1:7" ht="20.25">
      <c r="A285" s="19" t="s">
        <v>199</v>
      </c>
      <c r="B285" s="16"/>
      <c r="C285" s="16"/>
      <c r="D285" s="17"/>
      <c r="E285" s="16"/>
      <c r="F285" s="16"/>
      <c r="G285" s="17"/>
    </row>
    <row r="286" spans="1:7" ht="20.25">
      <c r="A286" s="18" t="s">
        <v>200</v>
      </c>
      <c r="B286" s="16">
        <f>SUM(B287:B295)</f>
        <v>53</v>
      </c>
      <c r="C286" s="16">
        <f>SUM(C287:C295)</f>
        <v>53</v>
      </c>
      <c r="D286" s="17">
        <f t="shared" si="12"/>
        <v>100</v>
      </c>
      <c r="E286" s="16"/>
      <c r="F286" s="16">
        <f t="shared" si="13"/>
        <v>53</v>
      </c>
      <c r="G286" s="17"/>
    </row>
    <row r="287" spans="1:7" ht="20.25" hidden="1">
      <c r="A287" s="19" t="s">
        <v>201</v>
      </c>
      <c r="B287" s="16">
        <v>0</v>
      </c>
      <c r="C287" s="16">
        <v>0</v>
      </c>
      <c r="D287" s="17" t="e">
        <f t="shared" si="12"/>
        <v>#DIV/0!</v>
      </c>
      <c r="E287" s="16"/>
      <c r="F287" s="16">
        <f t="shared" si="13"/>
        <v>0</v>
      </c>
      <c r="G287" s="17"/>
    </row>
    <row r="288" spans="1:7" ht="20.25" hidden="1">
      <c r="A288" s="19" t="s">
        <v>202</v>
      </c>
      <c r="B288" s="16">
        <v>0</v>
      </c>
      <c r="C288" s="16">
        <v>0</v>
      </c>
      <c r="D288" s="17" t="e">
        <f t="shared" si="12"/>
        <v>#DIV/0!</v>
      </c>
      <c r="E288" s="16"/>
      <c r="F288" s="16">
        <f t="shared" si="13"/>
        <v>0</v>
      </c>
      <c r="G288" s="17"/>
    </row>
    <row r="289" spans="1:7" ht="20.25" hidden="1">
      <c r="A289" s="19" t="s">
        <v>203</v>
      </c>
      <c r="B289" s="16">
        <v>0</v>
      </c>
      <c r="C289" s="16">
        <v>0</v>
      </c>
      <c r="D289" s="17" t="e">
        <f t="shared" si="12"/>
        <v>#DIV/0!</v>
      </c>
      <c r="E289" s="16"/>
      <c r="F289" s="16">
        <f t="shared" si="13"/>
        <v>0</v>
      </c>
      <c r="G289" s="17"/>
    </row>
    <row r="290" spans="1:7" ht="20.25" hidden="1">
      <c r="A290" s="19" t="s">
        <v>204</v>
      </c>
      <c r="B290" s="16">
        <v>0</v>
      </c>
      <c r="C290" s="16">
        <v>0</v>
      </c>
      <c r="D290" s="17" t="e">
        <f t="shared" si="12"/>
        <v>#DIV/0!</v>
      </c>
      <c r="E290" s="16"/>
      <c r="F290" s="16">
        <f t="shared" si="13"/>
        <v>0</v>
      </c>
      <c r="G290" s="17"/>
    </row>
    <row r="291" spans="1:7" ht="20.25" hidden="1">
      <c r="A291" s="19" t="s">
        <v>205</v>
      </c>
      <c r="B291" s="16">
        <v>0</v>
      </c>
      <c r="C291" s="16">
        <v>0</v>
      </c>
      <c r="D291" s="17" t="e">
        <f t="shared" si="12"/>
        <v>#DIV/0!</v>
      </c>
      <c r="E291" s="16"/>
      <c r="F291" s="16">
        <f t="shared" si="13"/>
        <v>0</v>
      </c>
      <c r="G291" s="17"/>
    </row>
    <row r="292" spans="1:7" ht="20.25" hidden="1">
      <c r="A292" s="19" t="s">
        <v>206</v>
      </c>
      <c r="B292" s="16">
        <v>0</v>
      </c>
      <c r="C292" s="16">
        <v>0</v>
      </c>
      <c r="D292" s="17" t="e">
        <f t="shared" si="12"/>
        <v>#DIV/0!</v>
      </c>
      <c r="E292" s="16"/>
      <c r="F292" s="16">
        <f t="shared" si="13"/>
        <v>0</v>
      </c>
      <c r="G292" s="17"/>
    </row>
    <row r="293" spans="1:7" ht="20.25">
      <c r="A293" s="19" t="s">
        <v>207</v>
      </c>
      <c r="B293" s="16">
        <v>53</v>
      </c>
      <c r="C293" s="16">
        <v>53</v>
      </c>
      <c r="D293" s="17">
        <f t="shared" si="12"/>
        <v>100</v>
      </c>
      <c r="E293" s="16"/>
      <c r="F293" s="16">
        <f t="shared" si="13"/>
        <v>53</v>
      </c>
      <c r="G293" s="17"/>
    </row>
    <row r="294" spans="1:7" ht="20.25" hidden="1">
      <c r="A294" s="19" t="s">
        <v>208</v>
      </c>
      <c r="B294" s="16">
        <v>0</v>
      </c>
      <c r="C294" s="16">
        <v>0</v>
      </c>
      <c r="D294" s="17" t="e">
        <f t="shared" si="12"/>
        <v>#DIV/0!</v>
      </c>
      <c r="E294" s="16">
        <v>0</v>
      </c>
      <c r="F294" s="16">
        <f t="shared" si="13"/>
        <v>0</v>
      </c>
      <c r="G294" s="17" t="e">
        <f t="shared" ref="G294:G328" si="14">F294/E294*100</f>
        <v>#DIV/0!</v>
      </c>
    </row>
    <row r="295" spans="1:7" ht="20.25" hidden="1">
      <c r="A295" s="19" t="s">
        <v>209</v>
      </c>
      <c r="B295" s="16">
        <v>0</v>
      </c>
      <c r="C295" s="16">
        <v>0</v>
      </c>
      <c r="D295" s="17" t="e">
        <f t="shared" si="12"/>
        <v>#DIV/0!</v>
      </c>
      <c r="E295" s="16">
        <v>0</v>
      </c>
      <c r="F295" s="16">
        <f t="shared" si="13"/>
        <v>0</v>
      </c>
      <c r="G295" s="17" t="e">
        <f t="shared" si="14"/>
        <v>#DIV/0!</v>
      </c>
    </row>
    <row r="296" spans="1:7" ht="20.25">
      <c r="A296" s="18" t="s">
        <v>210</v>
      </c>
      <c r="B296" s="16"/>
      <c r="C296" s="16"/>
      <c r="D296" s="17"/>
      <c r="E296" s="16"/>
      <c r="F296" s="16"/>
      <c r="G296" s="17"/>
    </row>
    <row r="297" spans="1:7" ht="20.25">
      <c r="A297" s="19" t="s">
        <v>211</v>
      </c>
      <c r="B297" s="16"/>
      <c r="C297" s="16"/>
      <c r="D297" s="17"/>
      <c r="E297" s="16"/>
      <c r="F297" s="16"/>
      <c r="G297" s="17"/>
    </row>
    <row r="298" spans="1:7" ht="20.25">
      <c r="A298" s="18" t="s">
        <v>212</v>
      </c>
      <c r="B298" s="16">
        <f>SUM(B299,B302,B313,B320,B328,B337,B351,B361,B371,B379,B385)</f>
        <v>17939</v>
      </c>
      <c r="C298" s="16">
        <f>SUM(C299,C302,C313,C320,C328,C337,C351,C361,C371,C379,C385)</f>
        <v>15513</v>
      </c>
      <c r="D298" s="17">
        <f t="shared" si="12"/>
        <v>115.63849674466577</v>
      </c>
      <c r="E298" s="16">
        <f>SUM(E299,E302,E313,E320,E328,E337,E351,E361,E371,E379,E385)</f>
        <v>17068</v>
      </c>
      <c r="F298" s="16">
        <f t="shared" si="13"/>
        <v>871</v>
      </c>
      <c r="G298" s="17">
        <f t="shared" si="14"/>
        <v>5.1031169439887512</v>
      </c>
    </row>
    <row r="299" spans="1:7" ht="20.25">
      <c r="A299" s="18" t="s">
        <v>213</v>
      </c>
      <c r="B299" s="16"/>
      <c r="C299" s="16"/>
      <c r="D299" s="17"/>
      <c r="E299" s="16"/>
      <c r="F299" s="16"/>
      <c r="G299" s="17"/>
    </row>
    <row r="300" spans="1:7" ht="20.25">
      <c r="A300" s="19" t="s">
        <v>214</v>
      </c>
      <c r="B300" s="16"/>
      <c r="C300" s="16"/>
      <c r="D300" s="17"/>
      <c r="E300" s="16"/>
      <c r="F300" s="16"/>
      <c r="G300" s="17"/>
    </row>
    <row r="301" spans="1:7" ht="20.25" hidden="1">
      <c r="A301" s="19" t="s">
        <v>215</v>
      </c>
      <c r="B301" s="16"/>
      <c r="C301" s="16"/>
      <c r="D301" s="17"/>
      <c r="E301" s="16"/>
      <c r="F301" s="16"/>
      <c r="G301" s="17"/>
    </row>
    <row r="302" spans="1:7" ht="20.25">
      <c r="A302" s="18" t="s">
        <v>216</v>
      </c>
      <c r="B302" s="16">
        <f>SUM(B303:B312)</f>
        <v>16241</v>
      </c>
      <c r="C302" s="16">
        <f>SUM(C303:C312)</f>
        <v>13958.5</v>
      </c>
      <c r="D302" s="17">
        <f t="shared" si="12"/>
        <v>116.35204355768887</v>
      </c>
      <c r="E302" s="16">
        <f>SUM(E303:E312)</f>
        <v>14944</v>
      </c>
      <c r="F302" s="16">
        <f t="shared" si="13"/>
        <v>1297</v>
      </c>
      <c r="G302" s="17">
        <f t="shared" si="14"/>
        <v>8.6790685224839397</v>
      </c>
    </row>
    <row r="303" spans="1:7" ht="20.25">
      <c r="A303" s="19" t="s">
        <v>35</v>
      </c>
      <c r="B303" s="16">
        <v>10046</v>
      </c>
      <c r="C303" s="16">
        <v>10077</v>
      </c>
      <c r="D303" s="17">
        <f t="shared" si="12"/>
        <v>99.692368760543815</v>
      </c>
      <c r="E303" s="16">
        <v>8899</v>
      </c>
      <c r="F303" s="16">
        <f t="shared" si="13"/>
        <v>1147</v>
      </c>
      <c r="G303" s="17">
        <f t="shared" si="14"/>
        <v>12.889088661647378</v>
      </c>
    </row>
    <row r="304" spans="1:7" ht="20.25">
      <c r="A304" s="19" t="s">
        <v>36</v>
      </c>
      <c r="B304" s="16">
        <v>2895</v>
      </c>
      <c r="C304" s="16">
        <v>1412.5</v>
      </c>
      <c r="D304" s="17">
        <f t="shared" si="12"/>
        <v>204.9557522123894</v>
      </c>
      <c r="E304" s="16">
        <v>3425</v>
      </c>
      <c r="F304" s="16">
        <f t="shared" si="13"/>
        <v>-530</v>
      </c>
      <c r="G304" s="17">
        <f t="shared" si="14"/>
        <v>-15.474452554744525</v>
      </c>
    </row>
    <row r="305" spans="1:7" ht="20.25" hidden="1">
      <c r="A305" s="19" t="s">
        <v>37</v>
      </c>
      <c r="B305" s="16">
        <v>0</v>
      </c>
      <c r="C305" s="16"/>
      <c r="D305" s="17" t="e">
        <f t="shared" si="12"/>
        <v>#DIV/0!</v>
      </c>
      <c r="E305" s="16">
        <v>0</v>
      </c>
      <c r="F305" s="16">
        <f t="shared" si="13"/>
        <v>0</v>
      </c>
      <c r="G305" s="17" t="e">
        <f t="shared" si="14"/>
        <v>#DIV/0!</v>
      </c>
    </row>
    <row r="306" spans="1:7" ht="20.25" hidden="1">
      <c r="A306" s="19" t="s">
        <v>76</v>
      </c>
      <c r="B306" s="16">
        <v>0</v>
      </c>
      <c r="C306" s="16"/>
      <c r="D306" s="17" t="e">
        <f t="shared" si="12"/>
        <v>#DIV/0!</v>
      </c>
      <c r="E306" s="16">
        <v>0</v>
      </c>
      <c r="F306" s="16">
        <f t="shared" si="13"/>
        <v>0</v>
      </c>
      <c r="G306" s="17" t="e">
        <f t="shared" si="14"/>
        <v>#DIV/0!</v>
      </c>
    </row>
    <row r="307" spans="1:7" ht="20.25" hidden="1">
      <c r="A307" s="19" t="s">
        <v>217</v>
      </c>
      <c r="B307" s="16"/>
      <c r="C307" s="16"/>
      <c r="D307" s="17" t="e">
        <f t="shared" si="12"/>
        <v>#DIV/0!</v>
      </c>
      <c r="E307" s="16"/>
      <c r="F307" s="16">
        <f t="shared" si="13"/>
        <v>0</v>
      </c>
      <c r="G307" s="17" t="e">
        <f t="shared" si="14"/>
        <v>#DIV/0!</v>
      </c>
    </row>
    <row r="308" spans="1:7" ht="20.25" hidden="1">
      <c r="A308" s="19" t="s">
        <v>218</v>
      </c>
      <c r="B308" s="16">
        <v>0</v>
      </c>
      <c r="C308" s="16"/>
      <c r="D308" s="17" t="e">
        <f t="shared" si="12"/>
        <v>#DIV/0!</v>
      </c>
      <c r="E308" s="16">
        <v>0</v>
      </c>
      <c r="F308" s="16">
        <f t="shared" si="13"/>
        <v>0</v>
      </c>
      <c r="G308" s="17" t="e">
        <f t="shared" si="14"/>
        <v>#DIV/0!</v>
      </c>
    </row>
    <row r="309" spans="1:7" ht="20.25" hidden="1">
      <c r="A309" s="19" t="s">
        <v>219</v>
      </c>
      <c r="B309" s="16">
        <v>0</v>
      </c>
      <c r="C309" s="16"/>
      <c r="D309" s="17" t="e">
        <f t="shared" si="12"/>
        <v>#DIV/0!</v>
      </c>
      <c r="E309" s="16">
        <v>0</v>
      </c>
      <c r="F309" s="16">
        <f t="shared" si="13"/>
        <v>0</v>
      </c>
      <c r="G309" s="17" t="e">
        <f t="shared" si="14"/>
        <v>#DIV/0!</v>
      </c>
    </row>
    <row r="310" spans="1:7" ht="20.25" hidden="1">
      <c r="A310" s="19" t="s">
        <v>220</v>
      </c>
      <c r="B310" s="16">
        <v>0</v>
      </c>
      <c r="C310" s="16"/>
      <c r="D310" s="17" t="e">
        <f t="shared" si="12"/>
        <v>#DIV/0!</v>
      </c>
      <c r="E310" s="16">
        <v>0</v>
      </c>
      <c r="F310" s="16">
        <f t="shared" si="13"/>
        <v>0</v>
      </c>
      <c r="G310" s="17" t="e">
        <f t="shared" si="14"/>
        <v>#DIV/0!</v>
      </c>
    </row>
    <row r="311" spans="1:7" ht="20.25" hidden="1">
      <c r="A311" s="19" t="s">
        <v>44</v>
      </c>
      <c r="B311" s="16">
        <v>0</v>
      </c>
      <c r="C311" s="16"/>
      <c r="D311" s="17" t="e">
        <f t="shared" si="12"/>
        <v>#DIV/0!</v>
      </c>
      <c r="E311" s="16">
        <v>0</v>
      </c>
      <c r="F311" s="16">
        <f t="shared" si="13"/>
        <v>0</v>
      </c>
      <c r="G311" s="17" t="e">
        <f t="shared" si="14"/>
        <v>#DIV/0!</v>
      </c>
    </row>
    <row r="312" spans="1:7" ht="20.25">
      <c r="A312" s="19" t="s">
        <v>221</v>
      </c>
      <c r="B312" s="16">
        <v>3300</v>
      </c>
      <c r="C312" s="16">
        <v>2469</v>
      </c>
      <c r="D312" s="17">
        <f t="shared" si="12"/>
        <v>133.65735115431349</v>
      </c>
      <c r="E312" s="16">
        <v>2620</v>
      </c>
      <c r="F312" s="16">
        <f t="shared" si="13"/>
        <v>680</v>
      </c>
      <c r="G312" s="17">
        <f t="shared" si="14"/>
        <v>25.954198473282442</v>
      </c>
    </row>
    <row r="313" spans="1:7" ht="20.25">
      <c r="A313" s="18" t="s">
        <v>222</v>
      </c>
      <c r="B313" s="16"/>
      <c r="C313" s="16"/>
      <c r="D313" s="17"/>
      <c r="E313" s="16"/>
      <c r="F313" s="16"/>
      <c r="G313" s="17"/>
    </row>
    <row r="314" spans="1:7" ht="20.25">
      <c r="A314" s="19" t="s">
        <v>35</v>
      </c>
      <c r="B314" s="16"/>
      <c r="C314" s="16"/>
      <c r="D314" s="17"/>
      <c r="E314" s="16"/>
      <c r="F314" s="16"/>
      <c r="G314" s="17"/>
    </row>
    <row r="315" spans="1:7" ht="20.25" hidden="1">
      <c r="A315" s="19" t="s">
        <v>36</v>
      </c>
      <c r="B315" s="16"/>
      <c r="C315" s="16"/>
      <c r="D315" s="17"/>
      <c r="E315" s="16"/>
      <c r="F315" s="16"/>
      <c r="G315" s="17"/>
    </row>
    <row r="316" spans="1:7" ht="20.25" hidden="1">
      <c r="A316" s="19" t="s">
        <v>37</v>
      </c>
      <c r="B316" s="16">
        <v>0</v>
      </c>
      <c r="C316" s="16">
        <v>0</v>
      </c>
      <c r="D316" s="17" t="e">
        <f t="shared" si="12"/>
        <v>#DIV/0!</v>
      </c>
      <c r="E316" s="16">
        <v>0</v>
      </c>
      <c r="F316" s="16">
        <f t="shared" si="13"/>
        <v>0</v>
      </c>
      <c r="G316" s="17" t="e">
        <f t="shared" si="14"/>
        <v>#DIV/0!</v>
      </c>
    </row>
    <row r="317" spans="1:7" ht="20.25" hidden="1">
      <c r="A317" s="19" t="s">
        <v>223</v>
      </c>
      <c r="B317" s="16">
        <v>0</v>
      </c>
      <c r="C317" s="16">
        <v>0</v>
      </c>
      <c r="D317" s="17" t="e">
        <f t="shared" si="12"/>
        <v>#DIV/0!</v>
      </c>
      <c r="E317" s="16">
        <v>0</v>
      </c>
      <c r="F317" s="16">
        <f t="shared" si="13"/>
        <v>0</v>
      </c>
      <c r="G317" s="17" t="e">
        <f t="shared" si="14"/>
        <v>#DIV/0!</v>
      </c>
    </row>
    <row r="318" spans="1:7" ht="20.25" hidden="1">
      <c r="A318" s="19" t="s">
        <v>44</v>
      </c>
      <c r="B318" s="16">
        <v>0</v>
      </c>
      <c r="C318" s="16">
        <v>0</v>
      </c>
      <c r="D318" s="17" t="e">
        <f t="shared" si="12"/>
        <v>#DIV/0!</v>
      </c>
      <c r="E318" s="16">
        <v>0</v>
      </c>
      <c r="F318" s="16">
        <f t="shared" si="13"/>
        <v>0</v>
      </c>
      <c r="G318" s="17" t="e">
        <f t="shared" si="14"/>
        <v>#DIV/0!</v>
      </c>
    </row>
    <row r="319" spans="1:7" ht="20.25" hidden="1">
      <c r="A319" s="19" t="s">
        <v>224</v>
      </c>
      <c r="B319" s="16">
        <v>0</v>
      </c>
      <c r="C319" s="16">
        <v>0</v>
      </c>
      <c r="D319" s="17" t="e">
        <f t="shared" si="12"/>
        <v>#DIV/0!</v>
      </c>
      <c r="E319" s="16">
        <v>0</v>
      </c>
      <c r="F319" s="16">
        <f t="shared" si="13"/>
        <v>0</v>
      </c>
      <c r="G319" s="17" t="e">
        <f t="shared" si="14"/>
        <v>#DIV/0!</v>
      </c>
    </row>
    <row r="320" spans="1:7" ht="20.25">
      <c r="A320" s="18" t="s">
        <v>225</v>
      </c>
      <c r="B320" s="16">
        <f>SUM(B321:B327)</f>
        <v>81</v>
      </c>
      <c r="C320" s="16">
        <f>SUM(C321:C327)</f>
        <v>74</v>
      </c>
      <c r="D320" s="17">
        <f t="shared" si="12"/>
        <v>109.45945945945945</v>
      </c>
      <c r="E320" s="16">
        <f>SUM(E321:E327)</f>
        <v>141</v>
      </c>
      <c r="F320" s="16">
        <f t="shared" si="13"/>
        <v>-60</v>
      </c>
      <c r="G320" s="17">
        <f t="shared" si="14"/>
        <v>-42.553191489361701</v>
      </c>
    </row>
    <row r="321" spans="1:7" ht="20.25">
      <c r="A321" s="19" t="s">
        <v>35</v>
      </c>
      <c r="B321" s="16">
        <v>7</v>
      </c>
      <c r="C321" s="16"/>
      <c r="D321" s="17"/>
      <c r="E321" s="16">
        <v>1</v>
      </c>
      <c r="F321" s="16">
        <f t="shared" si="13"/>
        <v>6</v>
      </c>
      <c r="G321" s="17">
        <f t="shared" si="14"/>
        <v>600</v>
      </c>
    </row>
    <row r="322" spans="1:7" ht="20.25">
      <c r="A322" s="19" t="s">
        <v>36</v>
      </c>
      <c r="B322" s="16">
        <v>74</v>
      </c>
      <c r="C322" s="16">
        <v>74</v>
      </c>
      <c r="D322" s="17">
        <f t="shared" si="12"/>
        <v>100</v>
      </c>
      <c r="E322" s="16">
        <v>140</v>
      </c>
      <c r="F322" s="16">
        <f t="shared" si="13"/>
        <v>-66</v>
      </c>
      <c r="G322" s="17">
        <f t="shared" si="14"/>
        <v>-47.142857142857139</v>
      </c>
    </row>
    <row r="323" spans="1:7" ht="20.25" hidden="1">
      <c r="A323" s="19" t="s">
        <v>37</v>
      </c>
      <c r="B323" s="16">
        <v>0</v>
      </c>
      <c r="C323" s="16"/>
      <c r="D323" s="17" t="e">
        <f t="shared" si="12"/>
        <v>#DIV/0!</v>
      </c>
      <c r="E323" s="16">
        <v>0</v>
      </c>
      <c r="F323" s="16">
        <f t="shared" si="13"/>
        <v>0</v>
      </c>
      <c r="G323" s="17" t="e">
        <f t="shared" si="14"/>
        <v>#DIV/0!</v>
      </c>
    </row>
    <row r="324" spans="1:7" ht="20.25" hidden="1">
      <c r="A324" s="19" t="s">
        <v>226</v>
      </c>
      <c r="B324" s="16">
        <v>0</v>
      </c>
      <c r="C324" s="16"/>
      <c r="D324" s="17" t="e">
        <f t="shared" si="12"/>
        <v>#DIV/0!</v>
      </c>
      <c r="E324" s="16">
        <v>0</v>
      </c>
      <c r="F324" s="16">
        <f t="shared" si="13"/>
        <v>0</v>
      </c>
      <c r="G324" s="17" t="e">
        <f t="shared" si="14"/>
        <v>#DIV/0!</v>
      </c>
    </row>
    <row r="325" spans="1:7" ht="20.25" hidden="1">
      <c r="A325" s="19" t="s">
        <v>227</v>
      </c>
      <c r="B325" s="16">
        <v>0</v>
      </c>
      <c r="C325" s="16"/>
      <c r="D325" s="17" t="e">
        <f t="shared" si="12"/>
        <v>#DIV/0!</v>
      </c>
      <c r="E325" s="16">
        <v>0</v>
      </c>
      <c r="F325" s="16">
        <f t="shared" si="13"/>
        <v>0</v>
      </c>
      <c r="G325" s="17" t="e">
        <f t="shared" si="14"/>
        <v>#DIV/0!</v>
      </c>
    </row>
    <row r="326" spans="1:7" ht="20.25" hidden="1">
      <c r="A326" s="19" t="s">
        <v>44</v>
      </c>
      <c r="B326" s="16"/>
      <c r="C326" s="16"/>
      <c r="D326" s="17" t="e">
        <f t="shared" si="12"/>
        <v>#DIV/0!</v>
      </c>
      <c r="E326" s="16"/>
      <c r="F326" s="16">
        <f t="shared" si="13"/>
        <v>0</v>
      </c>
      <c r="G326" s="17" t="e">
        <f t="shared" si="14"/>
        <v>#DIV/0!</v>
      </c>
    </row>
    <row r="327" spans="1:7" ht="20.25" hidden="1">
      <c r="A327" s="19" t="s">
        <v>228</v>
      </c>
      <c r="B327" s="16">
        <v>0</v>
      </c>
      <c r="C327" s="16">
        <v>0</v>
      </c>
      <c r="D327" s="17" t="e">
        <f t="shared" si="12"/>
        <v>#DIV/0!</v>
      </c>
      <c r="E327" s="16">
        <v>0</v>
      </c>
      <c r="F327" s="16">
        <f t="shared" si="13"/>
        <v>0</v>
      </c>
      <c r="G327" s="17" t="e">
        <f t="shared" si="14"/>
        <v>#DIV/0!</v>
      </c>
    </row>
    <row r="328" spans="1:7" ht="20.25">
      <c r="A328" s="18" t="s">
        <v>229</v>
      </c>
      <c r="B328" s="16">
        <f>SUM(B329:B336)</f>
        <v>639</v>
      </c>
      <c r="C328" s="16">
        <f>SUM(C329:C336)</f>
        <v>624.5</v>
      </c>
      <c r="D328" s="17">
        <f t="shared" si="12"/>
        <v>102.32185748598879</v>
      </c>
      <c r="E328" s="16">
        <f>SUM(E329:E336)</f>
        <v>492</v>
      </c>
      <c r="F328" s="16">
        <f t="shared" si="13"/>
        <v>147</v>
      </c>
      <c r="G328" s="17">
        <f t="shared" si="14"/>
        <v>29.878048780487802</v>
      </c>
    </row>
    <row r="329" spans="1:7" ht="20.25">
      <c r="A329" s="19" t="s">
        <v>35</v>
      </c>
      <c r="B329" s="16">
        <v>40</v>
      </c>
      <c r="C329" s="16">
        <v>20</v>
      </c>
      <c r="D329" s="17">
        <f t="shared" si="12"/>
        <v>200</v>
      </c>
      <c r="E329" s="16"/>
      <c r="F329" s="16">
        <f t="shared" si="13"/>
        <v>40</v>
      </c>
      <c r="G329" s="17"/>
    </row>
    <row r="330" spans="1:7" ht="20.25">
      <c r="A330" s="19" t="s">
        <v>36</v>
      </c>
      <c r="B330" s="16">
        <v>599</v>
      </c>
      <c r="C330" s="16">
        <v>604.5</v>
      </c>
      <c r="D330" s="17">
        <f t="shared" ref="D330:D393" si="15">B330/C330*100</f>
        <v>99.090157154673292</v>
      </c>
      <c r="E330" s="16">
        <v>442</v>
      </c>
      <c r="F330" s="16">
        <f t="shared" ref="F330:F393" si="16">B330-E330</f>
        <v>157</v>
      </c>
      <c r="G330" s="17">
        <f t="shared" ref="G330:G393" si="17">F330/E330*100</f>
        <v>35.520361990950228</v>
      </c>
    </row>
    <row r="331" spans="1:7" ht="20.25" hidden="1">
      <c r="A331" s="19" t="s">
        <v>37</v>
      </c>
      <c r="B331" s="16">
        <v>0</v>
      </c>
      <c r="C331" s="16"/>
      <c r="D331" s="17" t="e">
        <f t="shared" si="15"/>
        <v>#DIV/0!</v>
      </c>
      <c r="E331" s="16">
        <v>0</v>
      </c>
      <c r="F331" s="16">
        <f t="shared" si="16"/>
        <v>0</v>
      </c>
      <c r="G331" s="17" t="e">
        <f t="shared" si="17"/>
        <v>#DIV/0!</v>
      </c>
    </row>
    <row r="332" spans="1:7" ht="20.25" hidden="1">
      <c r="A332" s="19" t="s">
        <v>230</v>
      </c>
      <c r="B332" s="16">
        <v>0</v>
      </c>
      <c r="C332" s="16"/>
      <c r="D332" s="17" t="e">
        <f t="shared" si="15"/>
        <v>#DIV/0!</v>
      </c>
      <c r="E332" s="16">
        <v>0</v>
      </c>
      <c r="F332" s="16">
        <f t="shared" si="16"/>
        <v>0</v>
      </c>
      <c r="G332" s="17" t="e">
        <f t="shared" si="17"/>
        <v>#DIV/0!</v>
      </c>
    </row>
    <row r="333" spans="1:7" ht="20.25" hidden="1">
      <c r="A333" s="19" t="s">
        <v>231</v>
      </c>
      <c r="B333" s="16">
        <v>0</v>
      </c>
      <c r="C333" s="16"/>
      <c r="D333" s="17" t="e">
        <f t="shared" si="15"/>
        <v>#DIV/0!</v>
      </c>
      <c r="E333" s="16">
        <v>0</v>
      </c>
      <c r="F333" s="16">
        <f t="shared" si="16"/>
        <v>0</v>
      </c>
      <c r="G333" s="17" t="e">
        <f t="shared" si="17"/>
        <v>#DIV/0!</v>
      </c>
    </row>
    <row r="334" spans="1:7" ht="20.25" hidden="1">
      <c r="A334" s="19" t="s">
        <v>232</v>
      </c>
      <c r="B334" s="16">
        <v>0</v>
      </c>
      <c r="C334" s="16"/>
      <c r="D334" s="17" t="e">
        <f t="shared" si="15"/>
        <v>#DIV/0!</v>
      </c>
      <c r="E334" s="16">
        <v>0</v>
      </c>
      <c r="F334" s="16">
        <f t="shared" si="16"/>
        <v>0</v>
      </c>
      <c r="G334" s="17" t="e">
        <f t="shared" si="17"/>
        <v>#DIV/0!</v>
      </c>
    </row>
    <row r="335" spans="1:7" ht="20.25" hidden="1">
      <c r="A335" s="19" t="s">
        <v>44</v>
      </c>
      <c r="B335" s="16">
        <v>0</v>
      </c>
      <c r="C335" s="16"/>
      <c r="D335" s="17" t="e">
        <f t="shared" si="15"/>
        <v>#DIV/0!</v>
      </c>
      <c r="E335" s="16">
        <v>0</v>
      </c>
      <c r="F335" s="16">
        <f t="shared" si="16"/>
        <v>0</v>
      </c>
      <c r="G335" s="17" t="e">
        <f t="shared" si="17"/>
        <v>#DIV/0!</v>
      </c>
    </row>
    <row r="336" spans="1:7" ht="20.25">
      <c r="A336" s="19" t="s">
        <v>233</v>
      </c>
      <c r="B336" s="16"/>
      <c r="C336" s="16"/>
      <c r="D336" s="17"/>
      <c r="E336" s="16">
        <v>50</v>
      </c>
      <c r="F336" s="16">
        <f t="shared" si="16"/>
        <v>-50</v>
      </c>
      <c r="G336" s="17">
        <f t="shared" si="17"/>
        <v>-100</v>
      </c>
    </row>
    <row r="337" spans="1:7" ht="20.25">
      <c r="A337" s="18" t="s">
        <v>234</v>
      </c>
      <c r="B337" s="16">
        <f>SUM(B338:B350)</f>
        <v>978</v>
      </c>
      <c r="C337" s="16">
        <f>SUM(C338:C350)</f>
        <v>856</v>
      </c>
      <c r="D337" s="17">
        <f t="shared" si="15"/>
        <v>114.25233644859813</v>
      </c>
      <c r="E337" s="16">
        <f>SUM(E338:E350)</f>
        <v>1491</v>
      </c>
      <c r="F337" s="16">
        <f t="shared" si="16"/>
        <v>-513</v>
      </c>
      <c r="G337" s="17">
        <f t="shared" si="17"/>
        <v>-34.406438631790742</v>
      </c>
    </row>
    <row r="338" spans="1:7" ht="20.25">
      <c r="A338" s="19" t="s">
        <v>35</v>
      </c>
      <c r="B338" s="16">
        <v>831</v>
      </c>
      <c r="C338" s="16">
        <v>764</v>
      </c>
      <c r="D338" s="17">
        <f t="shared" si="15"/>
        <v>108.7696335078534</v>
      </c>
      <c r="E338" s="16">
        <v>774</v>
      </c>
      <c r="F338" s="16">
        <f t="shared" si="16"/>
        <v>57</v>
      </c>
      <c r="G338" s="17">
        <f t="shared" si="17"/>
        <v>7.3643410852713185</v>
      </c>
    </row>
    <row r="339" spans="1:7" ht="20.25">
      <c r="A339" s="19" t="s">
        <v>36</v>
      </c>
      <c r="B339" s="16">
        <v>116</v>
      </c>
      <c r="C339" s="16">
        <v>92</v>
      </c>
      <c r="D339" s="17">
        <f t="shared" si="15"/>
        <v>126.08695652173914</v>
      </c>
      <c r="E339" s="16">
        <v>717</v>
      </c>
      <c r="F339" s="16">
        <f t="shared" si="16"/>
        <v>-601</v>
      </c>
      <c r="G339" s="17">
        <f t="shared" si="17"/>
        <v>-83.821478382147845</v>
      </c>
    </row>
    <row r="340" spans="1:7" ht="20.25" hidden="1">
      <c r="A340" s="19" t="s">
        <v>37</v>
      </c>
      <c r="B340" s="16">
        <v>0</v>
      </c>
      <c r="C340" s="16"/>
      <c r="D340" s="17" t="e">
        <f t="shared" si="15"/>
        <v>#DIV/0!</v>
      </c>
      <c r="E340" s="16">
        <v>0</v>
      </c>
      <c r="F340" s="16">
        <f t="shared" si="16"/>
        <v>0</v>
      </c>
      <c r="G340" s="17" t="e">
        <f t="shared" si="17"/>
        <v>#DIV/0!</v>
      </c>
    </row>
    <row r="341" spans="1:7" ht="20.25" hidden="1">
      <c r="A341" s="19" t="s">
        <v>235</v>
      </c>
      <c r="B341" s="16">
        <v>0</v>
      </c>
      <c r="C341" s="16"/>
      <c r="D341" s="17" t="e">
        <f t="shared" si="15"/>
        <v>#DIV/0!</v>
      </c>
      <c r="E341" s="16">
        <v>0</v>
      </c>
      <c r="F341" s="16">
        <f t="shared" si="16"/>
        <v>0</v>
      </c>
      <c r="G341" s="17" t="e">
        <f t="shared" si="17"/>
        <v>#DIV/0!</v>
      </c>
    </row>
    <row r="342" spans="1:7" ht="20.25" hidden="1">
      <c r="A342" s="19" t="s">
        <v>236</v>
      </c>
      <c r="B342" s="16">
        <v>0</v>
      </c>
      <c r="C342" s="16"/>
      <c r="D342" s="17" t="e">
        <f t="shared" si="15"/>
        <v>#DIV/0!</v>
      </c>
      <c r="E342" s="16">
        <v>0</v>
      </c>
      <c r="F342" s="16">
        <f t="shared" si="16"/>
        <v>0</v>
      </c>
      <c r="G342" s="17" t="e">
        <f t="shared" si="17"/>
        <v>#DIV/0!</v>
      </c>
    </row>
    <row r="343" spans="1:7" ht="20.25" hidden="1">
      <c r="A343" s="19" t="s">
        <v>237</v>
      </c>
      <c r="B343" s="16">
        <v>0</v>
      </c>
      <c r="C343" s="16"/>
      <c r="D343" s="17" t="e">
        <f t="shared" si="15"/>
        <v>#DIV/0!</v>
      </c>
      <c r="E343" s="16">
        <v>0</v>
      </c>
      <c r="F343" s="16">
        <f t="shared" si="16"/>
        <v>0</v>
      </c>
      <c r="G343" s="17" t="e">
        <f t="shared" si="17"/>
        <v>#DIV/0!</v>
      </c>
    </row>
    <row r="344" spans="1:7" ht="20.25">
      <c r="A344" s="19" t="s">
        <v>238</v>
      </c>
      <c r="B344" s="16">
        <v>31</v>
      </c>
      <c r="C344" s="16"/>
      <c r="D344" s="17"/>
      <c r="E344" s="16"/>
      <c r="F344" s="16">
        <f t="shared" si="16"/>
        <v>31</v>
      </c>
      <c r="G344" s="17"/>
    </row>
    <row r="345" spans="1:7" ht="20.25" hidden="1">
      <c r="A345" s="19" t="s">
        <v>239</v>
      </c>
      <c r="B345" s="16">
        <v>0</v>
      </c>
      <c r="C345" s="16">
        <v>0</v>
      </c>
      <c r="D345" s="17" t="e">
        <f t="shared" si="15"/>
        <v>#DIV/0!</v>
      </c>
      <c r="E345" s="16">
        <v>0</v>
      </c>
      <c r="F345" s="16">
        <f t="shared" si="16"/>
        <v>0</v>
      </c>
      <c r="G345" s="17" t="e">
        <f t="shared" si="17"/>
        <v>#DIV/0!</v>
      </c>
    </row>
    <row r="346" spans="1:7" ht="20.25" hidden="1">
      <c r="A346" s="19" t="s">
        <v>240</v>
      </c>
      <c r="B346" s="16">
        <v>0</v>
      </c>
      <c r="C346" s="16">
        <v>0</v>
      </c>
      <c r="D346" s="17" t="e">
        <f t="shared" si="15"/>
        <v>#DIV/0!</v>
      </c>
      <c r="E346" s="16">
        <v>0</v>
      </c>
      <c r="F346" s="16">
        <f t="shared" si="16"/>
        <v>0</v>
      </c>
      <c r="G346" s="17" t="e">
        <f t="shared" si="17"/>
        <v>#DIV/0!</v>
      </c>
    </row>
    <row r="347" spans="1:7" ht="20.25" hidden="1">
      <c r="A347" s="19" t="s">
        <v>241</v>
      </c>
      <c r="B347" s="16">
        <v>0</v>
      </c>
      <c r="C347" s="16">
        <v>0</v>
      </c>
      <c r="D347" s="17" t="e">
        <f t="shared" si="15"/>
        <v>#DIV/0!</v>
      </c>
      <c r="E347" s="16">
        <v>0</v>
      </c>
      <c r="F347" s="16">
        <f t="shared" si="16"/>
        <v>0</v>
      </c>
      <c r="G347" s="17" t="e">
        <f t="shared" si="17"/>
        <v>#DIV/0!</v>
      </c>
    </row>
    <row r="348" spans="1:7" ht="20.25" hidden="1">
      <c r="A348" s="19" t="s">
        <v>76</v>
      </c>
      <c r="B348" s="16">
        <v>0</v>
      </c>
      <c r="C348" s="16">
        <v>0</v>
      </c>
      <c r="D348" s="17" t="e">
        <f t="shared" si="15"/>
        <v>#DIV/0!</v>
      </c>
      <c r="E348" s="16">
        <v>0</v>
      </c>
      <c r="F348" s="16">
        <f t="shared" si="16"/>
        <v>0</v>
      </c>
      <c r="G348" s="17" t="e">
        <f t="shared" si="17"/>
        <v>#DIV/0!</v>
      </c>
    </row>
    <row r="349" spans="1:7" ht="20.25" hidden="1">
      <c r="A349" s="19" t="s">
        <v>44</v>
      </c>
      <c r="B349" s="16">
        <v>0</v>
      </c>
      <c r="C349" s="16">
        <v>0</v>
      </c>
      <c r="D349" s="17" t="e">
        <f t="shared" si="15"/>
        <v>#DIV/0!</v>
      </c>
      <c r="E349" s="16">
        <v>0</v>
      </c>
      <c r="F349" s="16">
        <f t="shared" si="16"/>
        <v>0</v>
      </c>
      <c r="G349" s="17" t="e">
        <f t="shared" si="17"/>
        <v>#DIV/0!</v>
      </c>
    </row>
    <row r="350" spans="1:7" ht="20.25" hidden="1">
      <c r="A350" s="19" t="s">
        <v>242</v>
      </c>
      <c r="B350" s="16">
        <v>0</v>
      </c>
      <c r="C350" s="16">
        <v>0</v>
      </c>
      <c r="D350" s="17" t="e">
        <f t="shared" si="15"/>
        <v>#DIV/0!</v>
      </c>
      <c r="E350" s="16">
        <v>0</v>
      </c>
      <c r="F350" s="16">
        <f t="shared" si="16"/>
        <v>0</v>
      </c>
      <c r="G350" s="17" t="e">
        <f t="shared" si="17"/>
        <v>#DIV/0!</v>
      </c>
    </row>
    <row r="351" spans="1:7" ht="20.25">
      <c r="A351" s="18" t="s">
        <v>243</v>
      </c>
      <c r="B351" s="16"/>
      <c r="C351" s="16"/>
      <c r="D351" s="17"/>
      <c r="E351" s="16"/>
      <c r="F351" s="16"/>
      <c r="G351" s="17"/>
    </row>
    <row r="352" spans="1:7" ht="20.25">
      <c r="A352" s="19" t="s">
        <v>35</v>
      </c>
      <c r="B352" s="16"/>
      <c r="C352" s="16"/>
      <c r="D352" s="17"/>
      <c r="E352" s="16"/>
      <c r="F352" s="16"/>
      <c r="G352" s="17"/>
    </row>
    <row r="353" spans="1:7" ht="20.25" hidden="1">
      <c r="A353" s="19" t="s">
        <v>36</v>
      </c>
      <c r="B353" s="16"/>
      <c r="C353" s="16"/>
      <c r="D353" s="17"/>
      <c r="E353" s="16"/>
      <c r="F353" s="16"/>
      <c r="G353" s="17"/>
    </row>
    <row r="354" spans="1:7" ht="20.25" hidden="1">
      <c r="A354" s="19" t="s">
        <v>37</v>
      </c>
      <c r="B354" s="16"/>
      <c r="C354" s="16"/>
      <c r="D354" s="17"/>
      <c r="E354" s="16"/>
      <c r="F354" s="16"/>
      <c r="G354" s="17"/>
    </row>
    <row r="355" spans="1:7" ht="20.25" hidden="1">
      <c r="A355" s="19" t="s">
        <v>244</v>
      </c>
      <c r="B355" s="16"/>
      <c r="C355" s="16"/>
      <c r="D355" s="17"/>
      <c r="E355" s="16"/>
      <c r="F355" s="16"/>
      <c r="G355" s="17"/>
    </row>
    <row r="356" spans="1:7" ht="20.25" hidden="1">
      <c r="A356" s="19" t="s">
        <v>245</v>
      </c>
      <c r="B356" s="16"/>
      <c r="C356" s="16"/>
      <c r="D356" s="17"/>
      <c r="E356" s="16"/>
      <c r="F356" s="16"/>
      <c r="G356" s="17"/>
    </row>
    <row r="357" spans="1:7" ht="20.25" hidden="1">
      <c r="A357" s="19" t="s">
        <v>246</v>
      </c>
      <c r="B357" s="16"/>
      <c r="C357" s="16"/>
      <c r="D357" s="17"/>
      <c r="E357" s="16"/>
      <c r="F357" s="16"/>
      <c r="G357" s="17"/>
    </row>
    <row r="358" spans="1:7" ht="20.25" hidden="1">
      <c r="A358" s="19" t="s">
        <v>76</v>
      </c>
      <c r="B358" s="16"/>
      <c r="C358" s="16"/>
      <c r="D358" s="17"/>
      <c r="E358" s="16"/>
      <c r="F358" s="16"/>
      <c r="G358" s="17"/>
    </row>
    <row r="359" spans="1:7" ht="20.25" hidden="1">
      <c r="A359" s="19" t="s">
        <v>44</v>
      </c>
      <c r="B359" s="16"/>
      <c r="C359" s="16"/>
      <c r="D359" s="17"/>
      <c r="E359" s="16"/>
      <c r="F359" s="16"/>
      <c r="G359" s="17"/>
    </row>
    <row r="360" spans="1:7" ht="20.25" hidden="1">
      <c r="A360" s="19" t="s">
        <v>247</v>
      </c>
      <c r="B360" s="16"/>
      <c r="C360" s="16"/>
      <c r="D360" s="17"/>
      <c r="E360" s="16"/>
      <c r="F360" s="16"/>
      <c r="G360" s="17"/>
    </row>
    <row r="361" spans="1:7" ht="20.25">
      <c r="A361" s="18" t="s">
        <v>248</v>
      </c>
      <c r="B361" s="16"/>
      <c r="C361" s="16"/>
      <c r="D361" s="17"/>
      <c r="E361" s="16"/>
      <c r="F361" s="16"/>
      <c r="G361" s="17"/>
    </row>
    <row r="362" spans="1:7" ht="20.25">
      <c r="A362" s="19" t="s">
        <v>35</v>
      </c>
      <c r="B362" s="16"/>
      <c r="C362" s="16"/>
      <c r="D362" s="17"/>
      <c r="E362" s="16"/>
      <c r="F362" s="16"/>
      <c r="G362" s="17"/>
    </row>
    <row r="363" spans="1:7" ht="21" hidden="1" customHeight="1">
      <c r="A363" s="19" t="s">
        <v>36</v>
      </c>
      <c r="B363" s="16"/>
      <c r="C363" s="16"/>
      <c r="D363" s="17"/>
      <c r="E363" s="16"/>
      <c r="F363" s="16"/>
      <c r="G363" s="17"/>
    </row>
    <row r="364" spans="1:7" ht="20.25" hidden="1">
      <c r="A364" s="19" t="s">
        <v>37</v>
      </c>
      <c r="B364" s="16"/>
      <c r="C364" s="16"/>
      <c r="D364" s="17"/>
      <c r="E364" s="16"/>
      <c r="F364" s="16"/>
      <c r="G364" s="17"/>
    </row>
    <row r="365" spans="1:7" ht="20.25" hidden="1">
      <c r="A365" s="19" t="s">
        <v>249</v>
      </c>
      <c r="B365" s="16"/>
      <c r="C365" s="16"/>
      <c r="D365" s="17"/>
      <c r="E365" s="16"/>
      <c r="F365" s="16"/>
      <c r="G365" s="17"/>
    </row>
    <row r="366" spans="1:7" ht="20.25" hidden="1">
      <c r="A366" s="19" t="s">
        <v>250</v>
      </c>
      <c r="B366" s="16"/>
      <c r="C366" s="16"/>
      <c r="D366" s="17"/>
      <c r="E366" s="16"/>
      <c r="F366" s="16"/>
      <c r="G366" s="17"/>
    </row>
    <row r="367" spans="1:7" ht="20.25" hidden="1">
      <c r="A367" s="19" t="s">
        <v>251</v>
      </c>
      <c r="B367" s="16"/>
      <c r="C367" s="16"/>
      <c r="D367" s="17"/>
      <c r="E367" s="16"/>
      <c r="F367" s="16"/>
      <c r="G367" s="17"/>
    </row>
    <row r="368" spans="1:7" ht="20.25" hidden="1">
      <c r="A368" s="19" t="s">
        <v>76</v>
      </c>
      <c r="B368" s="16"/>
      <c r="C368" s="16"/>
      <c r="D368" s="17"/>
      <c r="E368" s="16"/>
      <c r="F368" s="16"/>
      <c r="G368" s="17"/>
    </row>
    <row r="369" spans="1:7" ht="20.25" hidden="1">
      <c r="A369" s="19" t="s">
        <v>44</v>
      </c>
      <c r="B369" s="16"/>
      <c r="C369" s="16"/>
      <c r="D369" s="17"/>
      <c r="E369" s="16"/>
      <c r="F369" s="16"/>
      <c r="G369" s="17"/>
    </row>
    <row r="370" spans="1:7" ht="20.25" hidden="1">
      <c r="A370" s="19" t="s">
        <v>252</v>
      </c>
      <c r="B370" s="16"/>
      <c r="C370" s="16"/>
      <c r="D370" s="17"/>
      <c r="E370" s="16"/>
      <c r="F370" s="16"/>
      <c r="G370" s="17"/>
    </row>
    <row r="371" spans="1:7" ht="20.25">
      <c r="A371" s="18" t="s">
        <v>253</v>
      </c>
      <c r="B371" s="16"/>
      <c r="C371" s="16"/>
      <c r="D371" s="17"/>
      <c r="E371" s="16"/>
      <c r="F371" s="16"/>
      <c r="G371" s="17"/>
    </row>
    <row r="372" spans="1:7" ht="20.25">
      <c r="A372" s="19" t="s">
        <v>35</v>
      </c>
      <c r="B372" s="16"/>
      <c r="C372" s="16"/>
      <c r="D372" s="17"/>
      <c r="E372" s="16"/>
      <c r="F372" s="16"/>
      <c r="G372" s="17"/>
    </row>
    <row r="373" spans="1:7" ht="20.25" hidden="1">
      <c r="A373" s="19" t="s">
        <v>36</v>
      </c>
      <c r="B373" s="16"/>
      <c r="C373" s="16"/>
      <c r="D373" s="17"/>
      <c r="E373" s="16"/>
      <c r="F373" s="16"/>
      <c r="G373" s="17"/>
    </row>
    <row r="374" spans="1:7" ht="20.25" hidden="1">
      <c r="A374" s="19" t="s">
        <v>37</v>
      </c>
      <c r="B374" s="16"/>
      <c r="C374" s="16"/>
      <c r="D374" s="17"/>
      <c r="E374" s="16"/>
      <c r="F374" s="16"/>
      <c r="G374" s="17"/>
    </row>
    <row r="375" spans="1:7" ht="20.25" hidden="1">
      <c r="A375" s="19" t="s">
        <v>254</v>
      </c>
      <c r="B375" s="16"/>
      <c r="C375" s="16"/>
      <c r="D375" s="17"/>
      <c r="E375" s="16"/>
      <c r="F375" s="16"/>
      <c r="G375" s="17"/>
    </row>
    <row r="376" spans="1:7" ht="20.25" hidden="1">
      <c r="A376" s="19" t="s">
        <v>255</v>
      </c>
      <c r="B376" s="16"/>
      <c r="C376" s="16"/>
      <c r="D376" s="17"/>
      <c r="E376" s="16"/>
      <c r="F376" s="16"/>
      <c r="G376" s="17"/>
    </row>
    <row r="377" spans="1:7" ht="20.25" hidden="1">
      <c r="A377" s="19" t="s">
        <v>44</v>
      </c>
      <c r="B377" s="16"/>
      <c r="C377" s="16"/>
      <c r="D377" s="17"/>
      <c r="E377" s="16"/>
      <c r="F377" s="16"/>
      <c r="G377" s="17"/>
    </row>
    <row r="378" spans="1:7" ht="20.25" hidden="1">
      <c r="A378" s="19" t="s">
        <v>256</v>
      </c>
      <c r="B378" s="16"/>
      <c r="C378" s="16"/>
      <c r="D378" s="17"/>
      <c r="E378" s="16"/>
      <c r="F378" s="16"/>
      <c r="G378" s="17"/>
    </row>
    <row r="379" spans="1:7" ht="20.25">
      <c r="A379" s="18" t="s">
        <v>257</v>
      </c>
      <c r="B379" s="16"/>
      <c r="C379" s="16"/>
      <c r="D379" s="17"/>
      <c r="E379" s="16"/>
      <c r="F379" s="16"/>
      <c r="G379" s="17"/>
    </row>
    <row r="380" spans="1:7" ht="20.25">
      <c r="A380" s="19" t="s">
        <v>35</v>
      </c>
      <c r="B380" s="16"/>
      <c r="C380" s="16"/>
      <c r="D380" s="17"/>
      <c r="E380" s="16"/>
      <c r="F380" s="16"/>
      <c r="G380" s="17"/>
    </row>
    <row r="381" spans="1:7" ht="20.25" hidden="1">
      <c r="A381" s="19" t="s">
        <v>36</v>
      </c>
      <c r="B381" s="16"/>
      <c r="C381" s="16"/>
      <c r="D381" s="17"/>
      <c r="E381" s="16"/>
      <c r="F381" s="16"/>
      <c r="G381" s="17"/>
    </row>
    <row r="382" spans="1:7" ht="20.25" hidden="1">
      <c r="A382" s="19" t="s">
        <v>76</v>
      </c>
      <c r="B382" s="16"/>
      <c r="C382" s="16"/>
      <c r="D382" s="17"/>
      <c r="E382" s="16"/>
      <c r="F382" s="16"/>
      <c r="G382" s="17"/>
    </row>
    <row r="383" spans="1:7" ht="20.25" hidden="1">
      <c r="A383" s="19" t="s">
        <v>258</v>
      </c>
      <c r="B383" s="16"/>
      <c r="C383" s="16"/>
      <c r="D383" s="17"/>
      <c r="E383" s="16"/>
      <c r="F383" s="16"/>
      <c r="G383" s="17"/>
    </row>
    <row r="384" spans="1:7" ht="20.25" hidden="1">
      <c r="A384" s="19" t="s">
        <v>259</v>
      </c>
      <c r="B384" s="16"/>
      <c r="C384" s="16"/>
      <c r="D384" s="17"/>
      <c r="E384" s="16"/>
      <c r="F384" s="16"/>
      <c r="G384" s="17"/>
    </row>
    <row r="385" spans="1:7" ht="20.25">
      <c r="A385" s="18" t="s">
        <v>260</v>
      </c>
      <c r="B385" s="16"/>
      <c r="C385" s="16"/>
      <c r="D385" s="17"/>
      <c r="E385" s="16"/>
      <c r="F385" s="16"/>
      <c r="G385" s="17"/>
    </row>
    <row r="386" spans="1:7" ht="20.25">
      <c r="A386" s="19" t="s">
        <v>261</v>
      </c>
      <c r="B386" s="16"/>
      <c r="C386" s="16"/>
      <c r="D386" s="17"/>
      <c r="E386" s="16"/>
      <c r="F386" s="16"/>
      <c r="G386" s="17"/>
    </row>
    <row r="387" spans="1:7" ht="20.25" hidden="1">
      <c r="A387" s="19" t="s">
        <v>262</v>
      </c>
      <c r="B387" s="16">
        <v>0</v>
      </c>
      <c r="C387" s="16">
        <v>0</v>
      </c>
      <c r="D387" s="17" t="e">
        <f t="shared" si="15"/>
        <v>#DIV/0!</v>
      </c>
      <c r="E387" s="16">
        <v>0</v>
      </c>
      <c r="F387" s="16">
        <f t="shared" si="16"/>
        <v>0</v>
      </c>
      <c r="G387" s="17" t="e">
        <f t="shared" si="17"/>
        <v>#DIV/0!</v>
      </c>
    </row>
    <row r="388" spans="1:7" ht="20.25">
      <c r="A388" s="18" t="s">
        <v>263</v>
      </c>
      <c r="B388" s="16">
        <f>SUM(B389,B394,B401,B407,B413,B417,B421,B425,B431,B438)</f>
        <v>59789</v>
      </c>
      <c r="C388" s="16">
        <f>SUM(C389,C394,C401,C407,C413,C417,C421,C425,C431,C438)</f>
        <v>58725.8</v>
      </c>
      <c r="D388" s="17">
        <f t="shared" si="15"/>
        <v>101.81044787810467</v>
      </c>
      <c r="E388" s="16">
        <f>SUM(E389,E394,E401,E407,E413,E417,E421,E425,E431,E438)</f>
        <v>61343</v>
      </c>
      <c r="F388" s="16">
        <f t="shared" si="16"/>
        <v>-1554</v>
      </c>
      <c r="G388" s="17">
        <f t="shared" si="17"/>
        <v>-2.5332963826353456</v>
      </c>
    </row>
    <row r="389" spans="1:7" ht="20.25">
      <c r="A389" s="18" t="s">
        <v>264</v>
      </c>
      <c r="B389" s="16">
        <f>SUM(B390:B393)</f>
        <v>200</v>
      </c>
      <c r="C389" s="16">
        <f>SUM(C390:C393)</f>
        <v>186</v>
      </c>
      <c r="D389" s="17">
        <f t="shared" si="15"/>
        <v>107.5268817204301</v>
      </c>
      <c r="E389" s="16">
        <f>SUM(E390:E393)</f>
        <v>161</v>
      </c>
      <c r="F389" s="16">
        <f t="shared" si="16"/>
        <v>39</v>
      </c>
      <c r="G389" s="17">
        <f t="shared" si="17"/>
        <v>24.22360248447205</v>
      </c>
    </row>
    <row r="390" spans="1:7" ht="20.25">
      <c r="A390" s="19" t="s">
        <v>35</v>
      </c>
      <c r="B390" s="16">
        <v>200</v>
      </c>
      <c r="C390" s="16">
        <v>186</v>
      </c>
      <c r="D390" s="17">
        <f t="shared" si="15"/>
        <v>107.5268817204301</v>
      </c>
      <c r="E390" s="16">
        <v>161</v>
      </c>
      <c r="F390" s="16">
        <f t="shared" si="16"/>
        <v>39</v>
      </c>
      <c r="G390" s="17">
        <f t="shared" si="17"/>
        <v>24.22360248447205</v>
      </c>
    </row>
    <row r="391" spans="1:7" ht="20.25" hidden="1">
      <c r="A391" s="19" t="s">
        <v>36</v>
      </c>
      <c r="B391" s="16">
        <v>0</v>
      </c>
      <c r="C391" s="16"/>
      <c r="D391" s="17" t="e">
        <f t="shared" si="15"/>
        <v>#DIV/0!</v>
      </c>
      <c r="E391" s="16">
        <v>0</v>
      </c>
      <c r="F391" s="16">
        <f t="shared" si="16"/>
        <v>0</v>
      </c>
      <c r="G391" s="17" t="e">
        <f t="shared" si="17"/>
        <v>#DIV/0!</v>
      </c>
    </row>
    <row r="392" spans="1:7" ht="20.25" hidden="1">
      <c r="A392" s="19" t="s">
        <v>37</v>
      </c>
      <c r="B392" s="16">
        <v>0</v>
      </c>
      <c r="C392" s="16"/>
      <c r="D392" s="17" t="e">
        <f t="shared" si="15"/>
        <v>#DIV/0!</v>
      </c>
      <c r="E392" s="16">
        <v>0</v>
      </c>
      <c r="F392" s="16">
        <f t="shared" si="16"/>
        <v>0</v>
      </c>
      <c r="G392" s="17" t="e">
        <f t="shared" si="17"/>
        <v>#DIV/0!</v>
      </c>
    </row>
    <row r="393" spans="1:7" ht="20.25" hidden="1">
      <c r="A393" s="19" t="s">
        <v>265</v>
      </c>
      <c r="B393" s="16">
        <v>0</v>
      </c>
      <c r="C393" s="16"/>
      <c r="D393" s="17" t="e">
        <f t="shared" si="15"/>
        <v>#DIV/0!</v>
      </c>
      <c r="E393" s="16">
        <v>0</v>
      </c>
      <c r="F393" s="16">
        <f t="shared" si="16"/>
        <v>0</v>
      </c>
      <c r="G393" s="17" t="e">
        <f t="shared" si="17"/>
        <v>#DIV/0!</v>
      </c>
    </row>
    <row r="394" spans="1:7" ht="20.25">
      <c r="A394" s="18" t="s">
        <v>266</v>
      </c>
      <c r="B394" s="16">
        <f>SUM(B395:B400)</f>
        <v>54020</v>
      </c>
      <c r="C394" s="16">
        <f>SUM(C395:C400)</f>
        <v>53408</v>
      </c>
      <c r="D394" s="17">
        <f t="shared" ref="D394:D445" si="18">B394/C394*100</f>
        <v>101.14589574595567</v>
      </c>
      <c r="E394" s="16">
        <f>SUM(E395:E400)</f>
        <v>55286</v>
      </c>
      <c r="F394" s="16">
        <f t="shared" ref="F394:F445" si="19">B394-E394</f>
        <v>-1266</v>
      </c>
      <c r="G394" s="17">
        <f t="shared" ref="G394:G445" si="20">F394/E394*100</f>
        <v>-2.2899106464566077</v>
      </c>
    </row>
    <row r="395" spans="1:7" ht="20.25">
      <c r="A395" s="19" t="s">
        <v>267</v>
      </c>
      <c r="B395" s="16">
        <v>1832</v>
      </c>
      <c r="C395" s="16">
        <v>1530</v>
      </c>
      <c r="D395" s="17">
        <f t="shared" si="18"/>
        <v>119.73856209150327</v>
      </c>
      <c r="E395" s="16">
        <v>2267</v>
      </c>
      <c r="F395" s="16">
        <f t="shared" si="19"/>
        <v>-435</v>
      </c>
      <c r="G395" s="17">
        <f t="shared" si="20"/>
        <v>-19.188354653727394</v>
      </c>
    </row>
    <row r="396" spans="1:7" ht="20.25">
      <c r="A396" s="19" t="s">
        <v>268</v>
      </c>
      <c r="B396" s="16">
        <v>24814</v>
      </c>
      <c r="C396" s="16">
        <v>23684</v>
      </c>
      <c r="D396" s="17">
        <f t="shared" si="18"/>
        <v>104.77115352136464</v>
      </c>
      <c r="E396" s="16">
        <v>21861</v>
      </c>
      <c r="F396" s="16">
        <f t="shared" si="19"/>
        <v>2953</v>
      </c>
      <c r="G396" s="17">
        <f t="shared" si="20"/>
        <v>13.50807373862129</v>
      </c>
    </row>
    <row r="397" spans="1:7" ht="20.25">
      <c r="A397" s="19" t="s">
        <v>269</v>
      </c>
      <c r="B397" s="16">
        <v>16522</v>
      </c>
      <c r="C397" s="16">
        <v>15869</v>
      </c>
      <c r="D397" s="17">
        <f t="shared" si="18"/>
        <v>104.11494108009327</v>
      </c>
      <c r="E397" s="16">
        <v>14047</v>
      </c>
      <c r="F397" s="16">
        <f t="shared" si="19"/>
        <v>2475</v>
      </c>
      <c r="G397" s="17">
        <f t="shared" si="20"/>
        <v>17.619420516836335</v>
      </c>
    </row>
    <row r="398" spans="1:7" ht="20.25">
      <c r="A398" s="19" t="s">
        <v>270</v>
      </c>
      <c r="B398" s="16">
        <v>8413</v>
      </c>
      <c r="C398" s="16">
        <v>8125</v>
      </c>
      <c r="D398" s="17">
        <f t="shared" si="18"/>
        <v>103.54461538461538</v>
      </c>
      <c r="E398" s="16">
        <v>8165</v>
      </c>
      <c r="F398" s="16">
        <f t="shared" si="19"/>
        <v>248</v>
      </c>
      <c r="G398" s="17">
        <f t="shared" si="20"/>
        <v>3.0373545621555422</v>
      </c>
    </row>
    <row r="399" spans="1:7" ht="20.25" hidden="1">
      <c r="A399" s="19" t="s">
        <v>271</v>
      </c>
      <c r="B399" s="16">
        <v>0</v>
      </c>
      <c r="C399" s="16"/>
      <c r="D399" s="17" t="e">
        <f t="shared" si="18"/>
        <v>#DIV/0!</v>
      </c>
      <c r="E399" s="16">
        <v>0</v>
      </c>
      <c r="F399" s="16">
        <f t="shared" si="19"/>
        <v>0</v>
      </c>
      <c r="G399" s="17" t="e">
        <f t="shared" si="20"/>
        <v>#DIV/0!</v>
      </c>
    </row>
    <row r="400" spans="1:7" ht="20.25">
      <c r="A400" s="19" t="s">
        <v>272</v>
      </c>
      <c r="B400" s="16">
        <v>2439</v>
      </c>
      <c r="C400" s="16">
        <v>4200</v>
      </c>
      <c r="D400" s="17">
        <f t="shared" si="18"/>
        <v>58.071428571428577</v>
      </c>
      <c r="E400" s="16">
        <v>8946</v>
      </c>
      <c r="F400" s="16">
        <f t="shared" si="19"/>
        <v>-6507</v>
      </c>
      <c r="G400" s="17">
        <f t="shared" si="20"/>
        <v>-72.736418511066404</v>
      </c>
    </row>
    <row r="401" spans="1:7" ht="20.25">
      <c r="A401" s="18" t="s">
        <v>273</v>
      </c>
      <c r="B401" s="16">
        <f>SUM(B402:B406)</f>
        <v>2477</v>
      </c>
      <c r="C401" s="16">
        <f>SUM(C402:C406)</f>
        <v>2877.8</v>
      </c>
      <c r="D401" s="17">
        <f t="shared" si="18"/>
        <v>86.07269441934811</v>
      </c>
      <c r="E401" s="16">
        <f>SUM(E402:E406)</f>
        <v>2232</v>
      </c>
      <c r="F401" s="16">
        <f t="shared" si="19"/>
        <v>245</v>
      </c>
      <c r="G401" s="17">
        <f t="shared" si="20"/>
        <v>10.976702508960573</v>
      </c>
    </row>
    <row r="402" spans="1:7" ht="20.25" hidden="1">
      <c r="A402" s="19" t="s">
        <v>274</v>
      </c>
      <c r="B402" s="16">
        <v>0</v>
      </c>
      <c r="C402" s="16"/>
      <c r="D402" s="17" t="e">
        <f t="shared" si="18"/>
        <v>#DIV/0!</v>
      </c>
      <c r="E402" s="16">
        <v>0</v>
      </c>
      <c r="F402" s="16">
        <f t="shared" si="19"/>
        <v>0</v>
      </c>
      <c r="G402" s="17" t="e">
        <f t="shared" si="20"/>
        <v>#DIV/0!</v>
      </c>
    </row>
    <row r="403" spans="1:7" ht="20.25">
      <c r="A403" s="19" t="s">
        <v>275</v>
      </c>
      <c r="B403" s="16">
        <v>2288</v>
      </c>
      <c r="C403" s="16">
        <v>2688.4</v>
      </c>
      <c r="D403" s="17">
        <f t="shared" si="18"/>
        <v>85.106382978723403</v>
      </c>
      <c r="E403" s="16">
        <v>2092</v>
      </c>
      <c r="F403" s="16">
        <f t="shared" si="19"/>
        <v>196</v>
      </c>
      <c r="G403" s="17">
        <f t="shared" si="20"/>
        <v>9.3690248565965586</v>
      </c>
    </row>
    <row r="404" spans="1:7" ht="20.25" hidden="1">
      <c r="A404" s="19" t="s">
        <v>276</v>
      </c>
      <c r="B404" s="16">
        <v>0</v>
      </c>
      <c r="C404" s="16"/>
      <c r="D404" s="17" t="e">
        <f t="shared" si="18"/>
        <v>#DIV/0!</v>
      </c>
      <c r="E404" s="16">
        <v>0</v>
      </c>
      <c r="F404" s="16">
        <f t="shared" si="19"/>
        <v>0</v>
      </c>
      <c r="G404" s="17" t="e">
        <f t="shared" si="20"/>
        <v>#DIV/0!</v>
      </c>
    </row>
    <row r="405" spans="1:7" ht="20.25" hidden="1">
      <c r="A405" s="19" t="s">
        <v>277</v>
      </c>
      <c r="B405" s="16">
        <v>0</v>
      </c>
      <c r="C405" s="16"/>
      <c r="D405" s="17" t="e">
        <f t="shared" si="18"/>
        <v>#DIV/0!</v>
      </c>
      <c r="E405" s="16">
        <v>0</v>
      </c>
      <c r="F405" s="16">
        <f t="shared" si="19"/>
        <v>0</v>
      </c>
      <c r="G405" s="17" t="e">
        <f t="shared" si="20"/>
        <v>#DIV/0!</v>
      </c>
    </row>
    <row r="406" spans="1:7" ht="20.25">
      <c r="A406" s="19" t="s">
        <v>278</v>
      </c>
      <c r="B406" s="16">
        <v>189</v>
      </c>
      <c r="C406" s="16">
        <v>189.4</v>
      </c>
      <c r="D406" s="17">
        <f t="shared" si="18"/>
        <v>99.788806758183739</v>
      </c>
      <c r="E406" s="16">
        <v>140</v>
      </c>
      <c r="F406" s="16">
        <f t="shared" si="19"/>
        <v>49</v>
      </c>
      <c r="G406" s="17">
        <f t="shared" si="20"/>
        <v>35</v>
      </c>
    </row>
    <row r="407" spans="1:7" ht="20.25">
      <c r="A407" s="18" t="s">
        <v>279</v>
      </c>
      <c r="B407" s="16"/>
      <c r="C407" s="16"/>
      <c r="D407" s="17"/>
      <c r="E407" s="16"/>
      <c r="F407" s="16"/>
      <c r="G407" s="17"/>
    </row>
    <row r="408" spans="1:7" ht="20.25">
      <c r="A408" s="19" t="s">
        <v>280</v>
      </c>
      <c r="B408" s="16"/>
      <c r="C408" s="16"/>
      <c r="D408" s="17"/>
      <c r="E408" s="16"/>
      <c r="F408" s="16"/>
      <c r="G408" s="17"/>
    </row>
    <row r="409" spans="1:7" ht="20.25" hidden="1">
      <c r="A409" s="19" t="s">
        <v>281</v>
      </c>
      <c r="B409" s="16"/>
      <c r="C409" s="16"/>
      <c r="D409" s="17"/>
      <c r="E409" s="16"/>
      <c r="F409" s="16"/>
      <c r="G409" s="17"/>
    </row>
    <row r="410" spans="1:7" ht="20.25" hidden="1">
      <c r="A410" s="19" t="s">
        <v>282</v>
      </c>
      <c r="B410" s="16"/>
      <c r="C410" s="16"/>
      <c r="D410" s="17"/>
      <c r="E410" s="16"/>
      <c r="F410" s="16"/>
      <c r="G410" s="17"/>
    </row>
    <row r="411" spans="1:7" ht="20.25" hidden="1">
      <c r="A411" s="19" t="s">
        <v>283</v>
      </c>
      <c r="B411" s="16"/>
      <c r="C411" s="16"/>
      <c r="D411" s="17"/>
      <c r="E411" s="16"/>
      <c r="F411" s="16"/>
      <c r="G411" s="17"/>
    </row>
    <row r="412" spans="1:7" ht="20.25" hidden="1">
      <c r="A412" s="19" t="s">
        <v>284</v>
      </c>
      <c r="B412" s="16"/>
      <c r="C412" s="16"/>
      <c r="D412" s="17"/>
      <c r="E412" s="16"/>
      <c r="F412" s="16"/>
      <c r="G412" s="17"/>
    </row>
    <row r="413" spans="1:7" ht="20.25">
      <c r="A413" s="18" t="s">
        <v>285</v>
      </c>
      <c r="B413" s="16"/>
      <c r="C413" s="16"/>
      <c r="D413" s="17"/>
      <c r="E413" s="16"/>
      <c r="F413" s="16"/>
      <c r="G413" s="17"/>
    </row>
    <row r="414" spans="1:7" ht="20.25">
      <c r="A414" s="19" t="s">
        <v>286</v>
      </c>
      <c r="B414" s="16"/>
      <c r="C414" s="16"/>
      <c r="D414" s="17"/>
      <c r="E414" s="16"/>
      <c r="F414" s="16"/>
      <c r="G414" s="17"/>
    </row>
    <row r="415" spans="1:7" ht="20.25" hidden="1">
      <c r="A415" s="19" t="s">
        <v>287</v>
      </c>
      <c r="B415" s="16"/>
      <c r="C415" s="16"/>
      <c r="D415" s="17"/>
      <c r="E415" s="16"/>
      <c r="F415" s="16"/>
      <c r="G415" s="17"/>
    </row>
    <row r="416" spans="1:7" ht="20.25" hidden="1">
      <c r="A416" s="19" t="s">
        <v>288</v>
      </c>
      <c r="B416" s="16"/>
      <c r="C416" s="16"/>
      <c r="D416" s="17"/>
      <c r="E416" s="16"/>
      <c r="F416" s="16"/>
      <c r="G416" s="17"/>
    </row>
    <row r="417" spans="1:7" ht="20.25">
      <c r="A417" s="18" t="s">
        <v>289</v>
      </c>
      <c r="B417" s="16"/>
      <c r="C417" s="16"/>
      <c r="D417" s="17"/>
      <c r="E417" s="16"/>
      <c r="F417" s="16"/>
      <c r="G417" s="17"/>
    </row>
    <row r="418" spans="1:7" ht="20.25">
      <c r="A418" s="19" t="s">
        <v>290</v>
      </c>
      <c r="B418" s="16"/>
      <c r="C418" s="16"/>
      <c r="D418" s="17"/>
      <c r="E418" s="16"/>
      <c r="F418" s="16"/>
      <c r="G418" s="17"/>
    </row>
    <row r="419" spans="1:7" ht="20.25" hidden="1">
      <c r="A419" s="19" t="s">
        <v>291</v>
      </c>
      <c r="B419" s="16"/>
      <c r="C419" s="16"/>
      <c r="D419" s="17"/>
      <c r="E419" s="16"/>
      <c r="F419" s="16"/>
      <c r="G419" s="17"/>
    </row>
    <row r="420" spans="1:7" ht="20.25" hidden="1">
      <c r="A420" s="19" t="s">
        <v>292</v>
      </c>
      <c r="B420" s="16">
        <v>0</v>
      </c>
      <c r="C420" s="16">
        <v>0</v>
      </c>
      <c r="D420" s="17" t="e">
        <f t="shared" si="18"/>
        <v>#DIV/0!</v>
      </c>
      <c r="E420" s="16">
        <v>0</v>
      </c>
      <c r="F420" s="16">
        <f t="shared" si="19"/>
        <v>0</v>
      </c>
      <c r="G420" s="17" t="e">
        <f t="shared" si="20"/>
        <v>#DIV/0!</v>
      </c>
    </row>
    <row r="421" spans="1:7" ht="20.25">
      <c r="A421" s="18" t="s">
        <v>293</v>
      </c>
      <c r="B421" s="16">
        <f>SUM(B422:B424)</f>
        <v>448</v>
      </c>
      <c r="C421" s="16">
        <f>SUM(C422:C424)</f>
        <v>397</v>
      </c>
      <c r="D421" s="17">
        <f t="shared" si="18"/>
        <v>112.84634760705291</v>
      </c>
      <c r="E421" s="16">
        <f>SUM(E422:E424)</f>
        <v>340</v>
      </c>
      <c r="F421" s="16">
        <f t="shared" si="19"/>
        <v>108</v>
      </c>
      <c r="G421" s="17">
        <f t="shared" si="20"/>
        <v>31.764705882352938</v>
      </c>
    </row>
    <row r="422" spans="1:7" ht="20.25">
      <c r="A422" s="19" t="s">
        <v>294</v>
      </c>
      <c r="B422" s="16">
        <v>448</v>
      </c>
      <c r="C422" s="16">
        <v>397</v>
      </c>
      <c r="D422" s="17">
        <f t="shared" si="18"/>
        <v>112.84634760705291</v>
      </c>
      <c r="E422" s="16">
        <v>340</v>
      </c>
      <c r="F422" s="16">
        <f t="shared" si="19"/>
        <v>108</v>
      </c>
      <c r="G422" s="17">
        <f t="shared" si="20"/>
        <v>31.764705882352938</v>
      </c>
    </row>
    <row r="423" spans="1:7" ht="20.25" hidden="1">
      <c r="A423" s="19" t="s">
        <v>295</v>
      </c>
      <c r="B423" s="16">
        <v>0</v>
      </c>
      <c r="C423" s="16"/>
      <c r="D423" s="17" t="e">
        <f t="shared" si="18"/>
        <v>#DIV/0!</v>
      </c>
      <c r="E423" s="16">
        <v>0</v>
      </c>
      <c r="F423" s="16">
        <f t="shared" si="19"/>
        <v>0</v>
      </c>
      <c r="G423" s="17" t="e">
        <f t="shared" si="20"/>
        <v>#DIV/0!</v>
      </c>
    </row>
    <row r="424" spans="1:7" ht="20.25" hidden="1">
      <c r="A424" s="19" t="s">
        <v>296</v>
      </c>
      <c r="B424" s="16">
        <v>0</v>
      </c>
      <c r="C424" s="16"/>
      <c r="D424" s="17" t="e">
        <f t="shared" si="18"/>
        <v>#DIV/0!</v>
      </c>
      <c r="E424" s="16">
        <v>0</v>
      </c>
      <c r="F424" s="16">
        <f t="shared" si="19"/>
        <v>0</v>
      </c>
      <c r="G424" s="17" t="e">
        <f t="shared" si="20"/>
        <v>#DIV/0!</v>
      </c>
    </row>
    <row r="425" spans="1:7" ht="20.25">
      <c r="A425" s="18" t="s">
        <v>297</v>
      </c>
      <c r="B425" s="16">
        <f>SUM(B426:B430)</f>
        <v>1055</v>
      </c>
      <c r="C425" s="16">
        <f>SUM(C426:C430)</f>
        <v>999</v>
      </c>
      <c r="D425" s="17">
        <f t="shared" si="18"/>
        <v>105.60560560560562</v>
      </c>
      <c r="E425" s="16">
        <f>SUM(E426:E430)</f>
        <v>1041</v>
      </c>
      <c r="F425" s="16">
        <f t="shared" si="19"/>
        <v>14</v>
      </c>
      <c r="G425" s="17">
        <f t="shared" si="20"/>
        <v>1.3448607108549471</v>
      </c>
    </row>
    <row r="426" spans="1:7" ht="20.25">
      <c r="A426" s="19" t="s">
        <v>298</v>
      </c>
      <c r="B426" s="16">
        <v>754</v>
      </c>
      <c r="C426" s="16">
        <v>744</v>
      </c>
      <c r="D426" s="17">
        <f t="shared" si="18"/>
        <v>101.34408602150538</v>
      </c>
      <c r="E426" s="16">
        <v>638</v>
      </c>
      <c r="F426" s="16">
        <f t="shared" si="19"/>
        <v>116</v>
      </c>
      <c r="G426" s="17">
        <f t="shared" si="20"/>
        <v>18.181818181818183</v>
      </c>
    </row>
    <row r="427" spans="1:7" ht="20.25">
      <c r="A427" s="19" t="s">
        <v>299</v>
      </c>
      <c r="B427" s="16">
        <v>301</v>
      </c>
      <c r="C427" s="16">
        <v>255</v>
      </c>
      <c r="D427" s="17">
        <f t="shared" si="18"/>
        <v>118.03921568627452</v>
      </c>
      <c r="E427" s="16">
        <v>403</v>
      </c>
      <c r="F427" s="16">
        <f t="shared" si="19"/>
        <v>-102</v>
      </c>
      <c r="G427" s="17">
        <f t="shared" si="20"/>
        <v>-25.310173697270471</v>
      </c>
    </row>
    <row r="428" spans="1:7" ht="20.25" hidden="1">
      <c r="A428" s="19" t="s">
        <v>300</v>
      </c>
      <c r="B428" s="16">
        <v>0</v>
      </c>
      <c r="C428" s="16"/>
      <c r="D428" s="17" t="e">
        <f t="shared" si="18"/>
        <v>#DIV/0!</v>
      </c>
      <c r="E428" s="16">
        <v>0</v>
      </c>
      <c r="F428" s="16">
        <f t="shared" si="19"/>
        <v>0</v>
      </c>
      <c r="G428" s="17" t="e">
        <f t="shared" si="20"/>
        <v>#DIV/0!</v>
      </c>
    </row>
    <row r="429" spans="1:7" ht="20.25" hidden="1">
      <c r="A429" s="19" t="s">
        <v>301</v>
      </c>
      <c r="B429" s="16">
        <v>0</v>
      </c>
      <c r="C429" s="16"/>
      <c r="D429" s="17" t="e">
        <f t="shared" si="18"/>
        <v>#DIV/0!</v>
      </c>
      <c r="E429" s="16">
        <v>0</v>
      </c>
      <c r="F429" s="16">
        <f t="shared" si="19"/>
        <v>0</v>
      </c>
      <c r="G429" s="17" t="e">
        <f t="shared" si="20"/>
        <v>#DIV/0!</v>
      </c>
    </row>
    <row r="430" spans="1:7" ht="20.25" hidden="1">
      <c r="A430" s="19" t="s">
        <v>302</v>
      </c>
      <c r="B430" s="16">
        <v>0</v>
      </c>
      <c r="C430" s="16"/>
      <c r="D430" s="17" t="e">
        <f t="shared" si="18"/>
        <v>#DIV/0!</v>
      </c>
      <c r="E430" s="16">
        <v>0</v>
      </c>
      <c r="F430" s="16">
        <f t="shared" si="19"/>
        <v>0</v>
      </c>
      <c r="G430" s="17" t="e">
        <f t="shared" si="20"/>
        <v>#DIV/0!</v>
      </c>
    </row>
    <row r="431" spans="1:7" ht="20.25">
      <c r="A431" s="18" t="s">
        <v>303</v>
      </c>
      <c r="B431" s="16">
        <f>SUM(B432:B437)</f>
        <v>800</v>
      </c>
      <c r="C431" s="16"/>
      <c r="D431" s="17"/>
      <c r="E431" s="16">
        <f>SUM(E432:E437)</f>
        <v>1256</v>
      </c>
      <c r="F431" s="16">
        <f t="shared" si="19"/>
        <v>-456</v>
      </c>
      <c r="G431" s="17">
        <f t="shared" si="20"/>
        <v>-36.30573248407643</v>
      </c>
    </row>
    <row r="432" spans="1:7" ht="20.25">
      <c r="A432" s="19" t="s">
        <v>304</v>
      </c>
      <c r="B432" s="16"/>
      <c r="C432" s="16"/>
      <c r="D432" s="17"/>
      <c r="E432" s="16">
        <v>1248</v>
      </c>
      <c r="F432" s="16">
        <f t="shared" si="19"/>
        <v>-1248</v>
      </c>
      <c r="G432" s="17">
        <f t="shared" si="20"/>
        <v>-100</v>
      </c>
    </row>
    <row r="433" spans="1:7" ht="20.25" hidden="1">
      <c r="A433" s="19" t="s">
        <v>305</v>
      </c>
      <c r="B433" s="16">
        <v>0</v>
      </c>
      <c r="C433" s="16"/>
      <c r="D433" s="17" t="e">
        <f t="shared" si="18"/>
        <v>#DIV/0!</v>
      </c>
      <c r="E433" s="16">
        <v>0</v>
      </c>
      <c r="F433" s="16">
        <f t="shared" si="19"/>
        <v>0</v>
      </c>
      <c r="G433" s="17" t="e">
        <f t="shared" si="20"/>
        <v>#DIV/0!</v>
      </c>
    </row>
    <row r="434" spans="1:7" ht="20.25" hidden="1">
      <c r="A434" s="19" t="s">
        <v>306</v>
      </c>
      <c r="B434" s="16"/>
      <c r="C434" s="16"/>
      <c r="D434" s="17" t="e">
        <f t="shared" si="18"/>
        <v>#DIV/0!</v>
      </c>
      <c r="E434" s="16"/>
      <c r="F434" s="16">
        <f t="shared" si="19"/>
        <v>0</v>
      </c>
      <c r="G434" s="17" t="e">
        <f t="shared" si="20"/>
        <v>#DIV/0!</v>
      </c>
    </row>
    <row r="435" spans="1:7" ht="20.25" hidden="1">
      <c r="A435" s="19" t="s">
        <v>307</v>
      </c>
      <c r="B435" s="16">
        <v>0</v>
      </c>
      <c r="C435" s="16"/>
      <c r="D435" s="17" t="e">
        <f t="shared" si="18"/>
        <v>#DIV/0!</v>
      </c>
      <c r="E435" s="16">
        <v>0</v>
      </c>
      <c r="F435" s="16">
        <f t="shared" si="19"/>
        <v>0</v>
      </c>
      <c r="G435" s="17" t="e">
        <f t="shared" si="20"/>
        <v>#DIV/0!</v>
      </c>
    </row>
    <row r="436" spans="1:7" ht="20.25">
      <c r="A436" s="19" t="s">
        <v>308</v>
      </c>
      <c r="B436" s="16">
        <v>800</v>
      </c>
      <c r="C436" s="16"/>
      <c r="D436" s="17"/>
      <c r="E436" s="16"/>
      <c r="F436" s="16">
        <f t="shared" si="19"/>
        <v>800</v>
      </c>
      <c r="G436" s="17"/>
    </row>
    <row r="437" spans="1:7" ht="20.25">
      <c r="A437" s="19" t="s">
        <v>309</v>
      </c>
      <c r="B437" s="16"/>
      <c r="C437" s="16"/>
      <c r="D437" s="17"/>
      <c r="E437" s="16">
        <v>8</v>
      </c>
      <c r="F437" s="16">
        <f t="shared" si="19"/>
        <v>-8</v>
      </c>
      <c r="G437" s="17">
        <f t="shared" si="20"/>
        <v>-100</v>
      </c>
    </row>
    <row r="438" spans="1:7" ht="20.25">
      <c r="A438" s="18" t="s">
        <v>310</v>
      </c>
      <c r="B438" s="16">
        <f>B439</f>
        <v>789</v>
      </c>
      <c r="C438" s="16">
        <f>C439</f>
        <v>858</v>
      </c>
      <c r="D438" s="17">
        <f t="shared" si="18"/>
        <v>91.95804195804196</v>
      </c>
      <c r="E438" s="16">
        <f>E439</f>
        <v>1027</v>
      </c>
      <c r="F438" s="16">
        <f t="shared" si="19"/>
        <v>-238</v>
      </c>
      <c r="G438" s="17">
        <f t="shared" si="20"/>
        <v>-23.174294060370009</v>
      </c>
    </row>
    <row r="439" spans="1:7" ht="20.25">
      <c r="A439" s="19" t="s">
        <v>311</v>
      </c>
      <c r="B439" s="16">
        <v>789</v>
      </c>
      <c r="C439" s="16">
        <v>858</v>
      </c>
      <c r="D439" s="17">
        <f t="shared" si="18"/>
        <v>91.95804195804196</v>
      </c>
      <c r="E439" s="16">
        <v>1027</v>
      </c>
      <c r="F439" s="16">
        <f t="shared" si="19"/>
        <v>-238</v>
      </c>
      <c r="G439" s="17">
        <f t="shared" si="20"/>
        <v>-23.174294060370009</v>
      </c>
    </row>
    <row r="440" spans="1:7" ht="20.25">
      <c r="A440" s="18" t="s">
        <v>312</v>
      </c>
      <c r="B440" s="16">
        <f>SUM(B441,B446,B455,B461,B466,B471,B476,B483,B487,B491)</f>
        <v>221</v>
      </c>
      <c r="C440" s="16">
        <f>SUM(C441,C446,C455,C461,C466,C471,C476,C483,C487,C491)</f>
        <v>139</v>
      </c>
      <c r="D440" s="17">
        <f t="shared" si="18"/>
        <v>158.99280575539569</v>
      </c>
      <c r="E440" s="16">
        <f>SUM(E441,E446,E455,E461,E466,E471,E476,E483,E487,E491)</f>
        <v>486</v>
      </c>
      <c r="F440" s="16">
        <f t="shared" si="19"/>
        <v>-265</v>
      </c>
      <c r="G440" s="17">
        <f t="shared" si="20"/>
        <v>-54.52674897119342</v>
      </c>
    </row>
    <row r="441" spans="1:7" ht="20.25">
      <c r="A441" s="18" t="s">
        <v>313</v>
      </c>
      <c r="B441" s="16">
        <f>SUM(B442:B445)</f>
        <v>66</v>
      </c>
      <c r="C441" s="16"/>
      <c r="D441" s="17"/>
      <c r="E441" s="16">
        <f>SUM(E442:E445)</f>
        <v>16</v>
      </c>
      <c r="F441" s="16">
        <f t="shared" si="19"/>
        <v>50</v>
      </c>
      <c r="G441" s="17">
        <f t="shared" si="20"/>
        <v>312.5</v>
      </c>
    </row>
    <row r="442" spans="1:7" ht="20.25">
      <c r="A442" s="19" t="s">
        <v>35</v>
      </c>
      <c r="B442" s="16">
        <v>66</v>
      </c>
      <c r="C442" s="16"/>
      <c r="D442" s="17"/>
      <c r="E442" s="16"/>
      <c r="F442" s="16">
        <f t="shared" si="19"/>
        <v>66</v>
      </c>
      <c r="G442" s="17"/>
    </row>
    <row r="443" spans="1:7" ht="20.25">
      <c r="A443" s="19" t="s">
        <v>36</v>
      </c>
      <c r="B443" s="16"/>
      <c r="C443" s="16"/>
      <c r="D443" s="17"/>
      <c r="E443" s="16">
        <v>16</v>
      </c>
      <c r="F443" s="16">
        <f t="shared" si="19"/>
        <v>-16</v>
      </c>
      <c r="G443" s="17">
        <f t="shared" si="20"/>
        <v>-100</v>
      </c>
    </row>
    <row r="444" spans="1:7" ht="20.25" hidden="1">
      <c r="A444" s="19" t="s">
        <v>37</v>
      </c>
      <c r="B444" s="16">
        <v>0</v>
      </c>
      <c r="C444" s="16"/>
      <c r="D444" s="17" t="e">
        <f t="shared" si="18"/>
        <v>#DIV/0!</v>
      </c>
      <c r="E444" s="16">
        <v>0</v>
      </c>
      <c r="F444" s="16">
        <f t="shared" si="19"/>
        <v>0</v>
      </c>
      <c r="G444" s="17" t="e">
        <f t="shared" si="20"/>
        <v>#DIV/0!</v>
      </c>
    </row>
    <row r="445" spans="1:7" ht="20.25" hidden="1">
      <c r="A445" s="19" t="s">
        <v>314</v>
      </c>
      <c r="B445" s="16">
        <v>0</v>
      </c>
      <c r="C445" s="16">
        <v>0</v>
      </c>
      <c r="D445" s="17" t="e">
        <f t="shared" si="18"/>
        <v>#DIV/0!</v>
      </c>
      <c r="E445" s="16">
        <v>0</v>
      </c>
      <c r="F445" s="16">
        <f t="shared" si="19"/>
        <v>0</v>
      </c>
      <c r="G445" s="17" t="e">
        <f t="shared" si="20"/>
        <v>#DIV/0!</v>
      </c>
    </row>
    <row r="446" spans="1:7" ht="20.25">
      <c r="A446" s="18" t="s">
        <v>315</v>
      </c>
      <c r="B446" s="16"/>
      <c r="C446" s="16"/>
      <c r="D446" s="17"/>
      <c r="E446" s="16"/>
      <c r="F446" s="16"/>
      <c r="G446" s="17"/>
    </row>
    <row r="447" spans="1:7" ht="20.25">
      <c r="A447" s="19" t="s">
        <v>316</v>
      </c>
      <c r="B447" s="16"/>
      <c r="C447" s="16"/>
      <c r="D447" s="17"/>
      <c r="E447" s="16"/>
      <c r="F447" s="16"/>
      <c r="G447" s="17"/>
    </row>
    <row r="448" spans="1:7" ht="20.25" hidden="1">
      <c r="A448" s="19" t="s">
        <v>317</v>
      </c>
      <c r="B448" s="16"/>
      <c r="C448" s="16"/>
      <c r="D448" s="17"/>
      <c r="E448" s="16"/>
      <c r="F448" s="16"/>
      <c r="G448" s="17"/>
    </row>
    <row r="449" spans="1:7" ht="20.25" hidden="1">
      <c r="A449" s="19" t="s">
        <v>318</v>
      </c>
      <c r="B449" s="16"/>
      <c r="C449" s="16"/>
      <c r="D449" s="17"/>
      <c r="E449" s="16"/>
      <c r="F449" s="16"/>
      <c r="G449" s="17"/>
    </row>
    <row r="450" spans="1:7" ht="20.25" hidden="1">
      <c r="A450" s="19" t="s">
        <v>319</v>
      </c>
      <c r="B450" s="16"/>
      <c r="C450" s="16"/>
      <c r="D450" s="17"/>
      <c r="E450" s="16"/>
      <c r="F450" s="16"/>
      <c r="G450" s="17"/>
    </row>
    <row r="451" spans="1:7" ht="20.25" hidden="1">
      <c r="A451" s="19" t="s">
        <v>320</v>
      </c>
      <c r="B451" s="16"/>
      <c r="C451" s="16"/>
      <c r="D451" s="17"/>
      <c r="E451" s="16"/>
      <c r="F451" s="16"/>
      <c r="G451" s="17"/>
    </row>
    <row r="452" spans="1:7" ht="20.25" hidden="1">
      <c r="A452" s="19" t="s">
        <v>321</v>
      </c>
      <c r="B452" s="16"/>
      <c r="C452" s="16"/>
      <c r="D452" s="17"/>
      <c r="E452" s="16"/>
      <c r="F452" s="16"/>
      <c r="G452" s="17"/>
    </row>
    <row r="453" spans="1:7" ht="20.25" hidden="1">
      <c r="A453" s="19" t="s">
        <v>322</v>
      </c>
      <c r="B453" s="16"/>
      <c r="C453" s="16"/>
      <c r="D453" s="17"/>
      <c r="E453" s="16"/>
      <c r="F453" s="16"/>
      <c r="G453" s="17"/>
    </row>
    <row r="454" spans="1:7" ht="20.25" hidden="1">
      <c r="A454" s="19" t="s">
        <v>323</v>
      </c>
      <c r="B454" s="16"/>
      <c r="C454" s="16"/>
      <c r="D454" s="17"/>
      <c r="E454" s="16"/>
      <c r="F454" s="16"/>
      <c r="G454" s="17"/>
    </row>
    <row r="455" spans="1:7" ht="20.25">
      <c r="A455" s="18" t="s">
        <v>324</v>
      </c>
      <c r="B455" s="16"/>
      <c r="C455" s="16"/>
      <c r="D455" s="17"/>
      <c r="E455" s="16"/>
      <c r="F455" s="16"/>
      <c r="G455" s="17"/>
    </row>
    <row r="456" spans="1:7" ht="20.25">
      <c r="A456" s="19" t="s">
        <v>316</v>
      </c>
      <c r="B456" s="16"/>
      <c r="C456" s="16"/>
      <c r="D456" s="17"/>
      <c r="E456" s="16"/>
      <c r="F456" s="16"/>
      <c r="G456" s="17"/>
    </row>
    <row r="457" spans="1:7" ht="20.25" hidden="1">
      <c r="A457" s="19" t="s">
        <v>325</v>
      </c>
      <c r="B457" s="16"/>
      <c r="C457" s="16"/>
      <c r="D457" s="17"/>
      <c r="E457" s="16"/>
      <c r="F457" s="16"/>
      <c r="G457" s="17"/>
    </row>
    <row r="458" spans="1:7" ht="20.25" hidden="1">
      <c r="A458" s="19" t="s">
        <v>326</v>
      </c>
      <c r="B458" s="16">
        <v>0</v>
      </c>
      <c r="C458" s="16">
        <v>0</v>
      </c>
      <c r="D458" s="17" t="e">
        <f t="shared" ref="D458:D521" si="21">B458/C458*100</f>
        <v>#DIV/0!</v>
      </c>
      <c r="E458" s="16">
        <v>0</v>
      </c>
      <c r="F458" s="16">
        <f t="shared" ref="F458:F521" si="22">B458-E458</f>
        <v>0</v>
      </c>
      <c r="G458" s="17" t="e">
        <f t="shared" ref="G458:G521" si="23">F458/E458*100</f>
        <v>#DIV/0!</v>
      </c>
    </row>
    <row r="459" spans="1:7" ht="20.25" hidden="1">
      <c r="A459" s="19" t="s">
        <v>327</v>
      </c>
      <c r="B459" s="16">
        <v>0</v>
      </c>
      <c r="C459" s="16">
        <v>0</v>
      </c>
      <c r="D459" s="17" t="e">
        <f t="shared" si="21"/>
        <v>#DIV/0!</v>
      </c>
      <c r="E459" s="16">
        <v>0</v>
      </c>
      <c r="F459" s="16">
        <f t="shared" si="22"/>
        <v>0</v>
      </c>
      <c r="G459" s="17" t="e">
        <f t="shared" si="23"/>
        <v>#DIV/0!</v>
      </c>
    </row>
    <row r="460" spans="1:7" ht="20.25" hidden="1">
      <c r="A460" s="19" t="s">
        <v>328</v>
      </c>
      <c r="B460" s="16">
        <v>0</v>
      </c>
      <c r="C460" s="16">
        <v>0</v>
      </c>
      <c r="D460" s="17" t="e">
        <f t="shared" si="21"/>
        <v>#DIV/0!</v>
      </c>
      <c r="E460" s="16">
        <v>0</v>
      </c>
      <c r="F460" s="16">
        <f t="shared" si="22"/>
        <v>0</v>
      </c>
      <c r="G460" s="17" t="e">
        <f t="shared" si="23"/>
        <v>#DIV/0!</v>
      </c>
    </row>
    <row r="461" spans="1:7" ht="20.25">
      <c r="A461" s="18" t="s">
        <v>329</v>
      </c>
      <c r="B461" s="16"/>
      <c r="C461" s="16"/>
      <c r="D461" s="17"/>
      <c r="E461" s="16">
        <f>SUM(E462:E465)</f>
        <v>385</v>
      </c>
      <c r="F461" s="16">
        <f t="shared" si="22"/>
        <v>-385</v>
      </c>
      <c r="G461" s="17">
        <f t="shared" si="23"/>
        <v>-100</v>
      </c>
    </row>
    <row r="462" spans="1:7" ht="20.25" hidden="1">
      <c r="A462" s="19" t="s">
        <v>316</v>
      </c>
      <c r="B462" s="16"/>
      <c r="C462" s="16"/>
      <c r="D462" s="17"/>
      <c r="E462" s="16">
        <v>0</v>
      </c>
      <c r="F462" s="16">
        <f t="shared" si="22"/>
        <v>0</v>
      </c>
      <c r="G462" s="17" t="e">
        <f t="shared" si="23"/>
        <v>#DIV/0!</v>
      </c>
    </row>
    <row r="463" spans="1:7" ht="20.25">
      <c r="A463" s="19" t="s">
        <v>330</v>
      </c>
      <c r="B463" s="16"/>
      <c r="C463" s="16"/>
      <c r="D463" s="17"/>
      <c r="E463" s="16">
        <v>385</v>
      </c>
      <c r="F463" s="16">
        <f t="shared" si="22"/>
        <v>-385</v>
      </c>
      <c r="G463" s="17">
        <f t="shared" si="23"/>
        <v>-100</v>
      </c>
    </row>
    <row r="464" spans="1:7" ht="20.25" hidden="1">
      <c r="A464" s="19" t="s">
        <v>331</v>
      </c>
      <c r="B464" s="16">
        <v>0</v>
      </c>
      <c r="C464" s="16">
        <v>0</v>
      </c>
      <c r="D464" s="17" t="e">
        <f t="shared" si="21"/>
        <v>#DIV/0!</v>
      </c>
      <c r="E464" s="16">
        <v>0</v>
      </c>
      <c r="F464" s="16">
        <f t="shared" si="22"/>
        <v>0</v>
      </c>
      <c r="G464" s="17" t="e">
        <f t="shared" si="23"/>
        <v>#DIV/0!</v>
      </c>
    </row>
    <row r="465" spans="1:7" ht="20.25" hidden="1">
      <c r="A465" s="19" t="s">
        <v>332</v>
      </c>
      <c r="B465" s="16">
        <v>0</v>
      </c>
      <c r="C465" s="16">
        <v>0</v>
      </c>
      <c r="D465" s="17" t="e">
        <f t="shared" si="21"/>
        <v>#DIV/0!</v>
      </c>
      <c r="E465" s="16">
        <v>0</v>
      </c>
      <c r="F465" s="16">
        <f t="shared" si="22"/>
        <v>0</v>
      </c>
      <c r="G465" s="17" t="e">
        <f t="shared" si="23"/>
        <v>#DIV/0!</v>
      </c>
    </row>
    <row r="466" spans="1:7" ht="20.25">
      <c r="A466" s="18" t="s">
        <v>333</v>
      </c>
      <c r="B466" s="16"/>
      <c r="C466" s="16"/>
      <c r="D466" s="17"/>
      <c r="E466" s="16"/>
      <c r="F466" s="16"/>
      <c r="G466" s="17"/>
    </row>
    <row r="467" spans="1:7" ht="20.25">
      <c r="A467" s="19" t="s">
        <v>316</v>
      </c>
      <c r="B467" s="16"/>
      <c r="C467" s="16"/>
      <c r="D467" s="17"/>
      <c r="E467" s="16"/>
      <c r="F467" s="16"/>
      <c r="G467" s="17"/>
    </row>
    <row r="468" spans="1:7" ht="20.25" hidden="1">
      <c r="A468" s="19" t="s">
        <v>334</v>
      </c>
      <c r="B468" s="16"/>
      <c r="C468" s="16"/>
      <c r="D468" s="17"/>
      <c r="E468" s="16"/>
      <c r="F468" s="16"/>
      <c r="G468" s="17"/>
    </row>
    <row r="469" spans="1:7" ht="20.25" hidden="1">
      <c r="A469" s="19" t="s">
        <v>335</v>
      </c>
      <c r="B469" s="16"/>
      <c r="C469" s="16"/>
      <c r="D469" s="17"/>
      <c r="E469" s="16"/>
      <c r="F469" s="16"/>
      <c r="G469" s="17"/>
    </row>
    <row r="470" spans="1:7" ht="20.25" hidden="1">
      <c r="A470" s="19" t="s">
        <v>336</v>
      </c>
      <c r="B470" s="16"/>
      <c r="C470" s="16"/>
      <c r="D470" s="17"/>
      <c r="E470" s="16"/>
      <c r="F470" s="16"/>
      <c r="G470" s="17"/>
    </row>
    <row r="471" spans="1:7" ht="20.25">
      <c r="A471" s="18" t="s">
        <v>337</v>
      </c>
      <c r="B471" s="16"/>
      <c r="C471" s="16"/>
      <c r="D471" s="17"/>
      <c r="E471" s="16"/>
      <c r="F471" s="16"/>
      <c r="G471" s="17"/>
    </row>
    <row r="472" spans="1:7" ht="20.25">
      <c r="A472" s="19" t="s">
        <v>338</v>
      </c>
      <c r="B472" s="16"/>
      <c r="C472" s="16"/>
      <c r="D472" s="17"/>
      <c r="E472" s="16"/>
      <c r="F472" s="16"/>
      <c r="G472" s="17"/>
    </row>
    <row r="473" spans="1:7" ht="20.25" hidden="1">
      <c r="A473" s="19" t="s">
        <v>339</v>
      </c>
      <c r="B473" s="16"/>
      <c r="C473" s="16"/>
      <c r="D473" s="17"/>
      <c r="E473" s="16"/>
      <c r="F473" s="16"/>
      <c r="G473" s="17"/>
    </row>
    <row r="474" spans="1:7" ht="20.25" hidden="1">
      <c r="A474" s="19" t="s">
        <v>340</v>
      </c>
      <c r="B474" s="16">
        <v>0</v>
      </c>
      <c r="C474" s="16">
        <v>0</v>
      </c>
      <c r="D474" s="17" t="e">
        <f t="shared" si="21"/>
        <v>#DIV/0!</v>
      </c>
      <c r="E474" s="16">
        <v>0</v>
      </c>
      <c r="F474" s="16">
        <f t="shared" si="22"/>
        <v>0</v>
      </c>
      <c r="G474" s="17" t="e">
        <f t="shared" si="23"/>
        <v>#DIV/0!</v>
      </c>
    </row>
    <row r="475" spans="1:7" ht="20.25" hidden="1">
      <c r="A475" s="19" t="s">
        <v>341</v>
      </c>
      <c r="B475" s="16">
        <v>0</v>
      </c>
      <c r="C475" s="16">
        <v>0</v>
      </c>
      <c r="D475" s="17" t="e">
        <f t="shared" si="21"/>
        <v>#DIV/0!</v>
      </c>
      <c r="E475" s="16">
        <v>0</v>
      </c>
      <c r="F475" s="16">
        <f t="shared" si="22"/>
        <v>0</v>
      </c>
      <c r="G475" s="17" t="e">
        <f t="shared" si="23"/>
        <v>#DIV/0!</v>
      </c>
    </row>
    <row r="476" spans="1:7" ht="20.25">
      <c r="A476" s="18" t="s">
        <v>342</v>
      </c>
      <c r="B476" s="16">
        <f>SUM(B477:B482)</f>
        <v>100</v>
      </c>
      <c r="C476" s="16">
        <f>SUM(C477:C482)</f>
        <v>89</v>
      </c>
      <c r="D476" s="17">
        <f t="shared" si="21"/>
        <v>112.35955056179776</v>
      </c>
      <c r="E476" s="16">
        <f>SUM(E477:E482)</f>
        <v>85</v>
      </c>
      <c r="F476" s="16">
        <f t="shared" si="22"/>
        <v>15</v>
      </c>
      <c r="G476" s="17">
        <f t="shared" si="23"/>
        <v>17.647058823529413</v>
      </c>
    </row>
    <row r="477" spans="1:7" ht="20.25">
      <c r="A477" s="19" t="s">
        <v>316</v>
      </c>
      <c r="B477" s="16">
        <v>82</v>
      </c>
      <c r="C477" s="16">
        <v>71</v>
      </c>
      <c r="D477" s="17">
        <f t="shared" si="21"/>
        <v>115.49295774647888</v>
      </c>
      <c r="E477" s="16">
        <v>67</v>
      </c>
      <c r="F477" s="16">
        <f t="shared" si="22"/>
        <v>15</v>
      </c>
      <c r="G477" s="17">
        <f t="shared" si="23"/>
        <v>22.388059701492537</v>
      </c>
    </row>
    <row r="478" spans="1:7" ht="20.25" hidden="1">
      <c r="A478" s="19" t="s">
        <v>343</v>
      </c>
      <c r="B478" s="16">
        <v>0</v>
      </c>
      <c r="C478" s="16"/>
      <c r="D478" s="17" t="e">
        <f t="shared" si="21"/>
        <v>#DIV/0!</v>
      </c>
      <c r="E478" s="16">
        <v>0</v>
      </c>
      <c r="F478" s="16">
        <f t="shared" si="22"/>
        <v>0</v>
      </c>
      <c r="G478" s="17" t="e">
        <f t="shared" si="23"/>
        <v>#DIV/0!</v>
      </c>
    </row>
    <row r="479" spans="1:7" ht="20.25" hidden="1">
      <c r="A479" s="19" t="s">
        <v>344</v>
      </c>
      <c r="B479" s="16">
        <v>0</v>
      </c>
      <c r="C479" s="16"/>
      <c r="D479" s="17" t="e">
        <f t="shared" si="21"/>
        <v>#DIV/0!</v>
      </c>
      <c r="E479" s="16">
        <v>0</v>
      </c>
      <c r="F479" s="16">
        <f t="shared" si="22"/>
        <v>0</v>
      </c>
      <c r="G479" s="17" t="e">
        <f t="shared" si="23"/>
        <v>#DIV/0!</v>
      </c>
    </row>
    <row r="480" spans="1:7" ht="20.25" hidden="1">
      <c r="A480" s="19" t="s">
        <v>345</v>
      </c>
      <c r="B480" s="16">
        <v>0</v>
      </c>
      <c r="C480" s="16"/>
      <c r="D480" s="17" t="e">
        <f t="shared" si="21"/>
        <v>#DIV/0!</v>
      </c>
      <c r="E480" s="16">
        <v>0</v>
      </c>
      <c r="F480" s="16">
        <f t="shared" si="22"/>
        <v>0</v>
      </c>
      <c r="G480" s="17" t="e">
        <f t="shared" si="23"/>
        <v>#DIV/0!</v>
      </c>
    </row>
    <row r="481" spans="1:7" ht="20.25" hidden="1">
      <c r="A481" s="19" t="s">
        <v>346</v>
      </c>
      <c r="B481" s="16">
        <v>0</v>
      </c>
      <c r="C481" s="16"/>
      <c r="D481" s="17" t="e">
        <f t="shared" si="21"/>
        <v>#DIV/0!</v>
      </c>
      <c r="E481" s="16">
        <v>0</v>
      </c>
      <c r="F481" s="16">
        <f t="shared" si="22"/>
        <v>0</v>
      </c>
      <c r="G481" s="17" t="e">
        <f t="shared" si="23"/>
        <v>#DIV/0!</v>
      </c>
    </row>
    <row r="482" spans="1:7" ht="20.25">
      <c r="A482" s="19" t="s">
        <v>347</v>
      </c>
      <c r="B482" s="16">
        <v>18</v>
      </c>
      <c r="C482" s="16">
        <v>18</v>
      </c>
      <c r="D482" s="17">
        <f t="shared" si="21"/>
        <v>100</v>
      </c>
      <c r="E482" s="16">
        <v>18</v>
      </c>
      <c r="F482" s="16"/>
      <c r="G482" s="17"/>
    </row>
    <row r="483" spans="1:7" ht="20.25">
      <c r="A483" s="18" t="s">
        <v>348</v>
      </c>
      <c r="B483" s="16"/>
      <c r="C483" s="16"/>
      <c r="D483" s="17"/>
      <c r="E483" s="16"/>
      <c r="F483" s="16"/>
      <c r="G483" s="17"/>
    </row>
    <row r="484" spans="1:7" ht="20.25">
      <c r="A484" s="19" t="s">
        <v>349</v>
      </c>
      <c r="B484" s="16"/>
      <c r="C484" s="16"/>
      <c r="D484" s="17"/>
      <c r="E484" s="16"/>
      <c r="F484" s="16"/>
      <c r="G484" s="17"/>
    </row>
    <row r="485" spans="1:7" ht="20.25" hidden="1">
      <c r="A485" s="19" t="s">
        <v>350</v>
      </c>
      <c r="B485" s="16"/>
      <c r="C485" s="16"/>
      <c r="D485" s="17"/>
      <c r="E485" s="16"/>
      <c r="F485" s="16"/>
      <c r="G485" s="17"/>
    </row>
    <row r="486" spans="1:7" ht="20.25" hidden="1">
      <c r="A486" s="19" t="s">
        <v>351</v>
      </c>
      <c r="B486" s="16"/>
      <c r="C486" s="16"/>
      <c r="D486" s="17"/>
      <c r="E486" s="16"/>
      <c r="F486" s="16"/>
      <c r="G486" s="17"/>
    </row>
    <row r="487" spans="1:7" ht="20.25">
      <c r="A487" s="18" t="s">
        <v>352</v>
      </c>
      <c r="B487" s="16"/>
      <c r="C487" s="16"/>
      <c r="D487" s="17"/>
      <c r="E487" s="16"/>
      <c r="F487" s="16"/>
      <c r="G487" s="17"/>
    </row>
    <row r="488" spans="1:7" ht="20.25">
      <c r="A488" s="19" t="s">
        <v>353</v>
      </c>
      <c r="B488" s="16"/>
      <c r="C488" s="16"/>
      <c r="D488" s="17"/>
      <c r="E488" s="16"/>
      <c r="F488" s="16"/>
      <c r="G488" s="17"/>
    </row>
    <row r="489" spans="1:7" ht="20.25" hidden="1">
      <c r="A489" s="19" t="s">
        <v>354</v>
      </c>
      <c r="B489" s="16"/>
      <c r="C489" s="16"/>
      <c r="D489" s="17"/>
      <c r="E489" s="16"/>
      <c r="F489" s="16"/>
      <c r="G489" s="17"/>
    </row>
    <row r="490" spans="1:7" ht="20.25" hidden="1">
      <c r="A490" s="19" t="s">
        <v>355</v>
      </c>
      <c r="B490" s="16">
        <v>0</v>
      </c>
      <c r="C490" s="16">
        <v>0</v>
      </c>
      <c r="D490" s="17" t="e">
        <f t="shared" si="21"/>
        <v>#DIV/0!</v>
      </c>
      <c r="E490" s="16">
        <v>0</v>
      </c>
      <c r="F490" s="16">
        <f t="shared" si="22"/>
        <v>0</v>
      </c>
      <c r="G490" s="17" t="e">
        <f t="shared" si="23"/>
        <v>#DIV/0!</v>
      </c>
    </row>
    <row r="491" spans="1:7" ht="20.25">
      <c r="A491" s="18" t="s">
        <v>356</v>
      </c>
      <c r="B491" s="16">
        <f>SUM(B492:B495)</f>
        <v>55</v>
      </c>
      <c r="C491" s="16">
        <f>SUM(C492:C495)</f>
        <v>50</v>
      </c>
      <c r="D491" s="17">
        <f t="shared" si="21"/>
        <v>110.00000000000001</v>
      </c>
      <c r="E491" s="16"/>
      <c r="F491" s="16">
        <f t="shared" si="22"/>
        <v>55</v>
      </c>
      <c r="G491" s="17"/>
    </row>
    <row r="492" spans="1:7" ht="20.25">
      <c r="A492" s="19" t="s">
        <v>357</v>
      </c>
      <c r="B492" s="16">
        <v>55</v>
      </c>
      <c r="C492" s="16">
        <v>50</v>
      </c>
      <c r="D492" s="17">
        <f t="shared" si="21"/>
        <v>110.00000000000001</v>
      </c>
      <c r="E492" s="16"/>
      <c r="F492" s="16">
        <f t="shared" si="22"/>
        <v>55</v>
      </c>
      <c r="G492" s="17"/>
    </row>
    <row r="493" spans="1:7" ht="20.25" hidden="1">
      <c r="A493" s="19" t="s">
        <v>358</v>
      </c>
      <c r="B493" s="16">
        <v>0</v>
      </c>
      <c r="C493" s="16">
        <v>0</v>
      </c>
      <c r="D493" s="17" t="e">
        <f t="shared" si="21"/>
        <v>#DIV/0!</v>
      </c>
      <c r="E493" s="16">
        <v>0</v>
      </c>
      <c r="F493" s="16">
        <f t="shared" si="22"/>
        <v>0</v>
      </c>
      <c r="G493" s="17" t="e">
        <f t="shared" si="23"/>
        <v>#DIV/0!</v>
      </c>
    </row>
    <row r="494" spans="1:7" ht="20.25" hidden="1">
      <c r="A494" s="19" t="s">
        <v>359</v>
      </c>
      <c r="B494" s="16">
        <v>0</v>
      </c>
      <c r="C494" s="16">
        <v>0</v>
      </c>
      <c r="D494" s="17" t="e">
        <f t="shared" si="21"/>
        <v>#DIV/0!</v>
      </c>
      <c r="E494" s="16">
        <v>0</v>
      </c>
      <c r="F494" s="16">
        <f t="shared" si="22"/>
        <v>0</v>
      </c>
      <c r="G494" s="17" t="e">
        <f t="shared" si="23"/>
        <v>#DIV/0!</v>
      </c>
    </row>
    <row r="495" spans="1:7" ht="20.25" hidden="1">
      <c r="A495" s="19" t="s">
        <v>360</v>
      </c>
      <c r="B495" s="16">
        <v>0</v>
      </c>
      <c r="C495" s="16"/>
      <c r="D495" s="17" t="e">
        <f t="shared" si="21"/>
        <v>#DIV/0!</v>
      </c>
      <c r="E495" s="16">
        <v>0</v>
      </c>
      <c r="F495" s="16">
        <f t="shared" si="22"/>
        <v>0</v>
      </c>
      <c r="G495" s="17" t="e">
        <f t="shared" si="23"/>
        <v>#DIV/0!</v>
      </c>
    </row>
    <row r="496" spans="1:7" ht="20.25">
      <c r="A496" s="18" t="s">
        <v>361</v>
      </c>
      <c r="B496" s="16">
        <f>SUM(B497,B513,B521,B532,B541,B549)</f>
        <v>4078</v>
      </c>
      <c r="C496" s="16">
        <f>SUM(C497,C513,C521,C532,C541,C549)</f>
        <v>3731</v>
      </c>
      <c r="D496" s="17">
        <f t="shared" si="21"/>
        <v>109.30045564191906</v>
      </c>
      <c r="E496" s="16">
        <f>SUM(E497,E513,E521,E532,E541,E549)</f>
        <v>3355</v>
      </c>
      <c r="F496" s="16">
        <f t="shared" si="22"/>
        <v>723</v>
      </c>
      <c r="G496" s="17">
        <f t="shared" si="23"/>
        <v>21.549925484351714</v>
      </c>
    </row>
    <row r="497" spans="1:7" ht="20.25">
      <c r="A497" s="18" t="s">
        <v>362</v>
      </c>
      <c r="B497" s="16">
        <f>SUM(B498:B512)</f>
        <v>1482</v>
      </c>
      <c r="C497" s="16">
        <f>SUM(C498:C512)</f>
        <v>1428.5</v>
      </c>
      <c r="D497" s="17">
        <f t="shared" si="21"/>
        <v>103.74518725936296</v>
      </c>
      <c r="E497" s="16">
        <f>SUM(E498:E512)</f>
        <v>1619</v>
      </c>
      <c r="F497" s="16">
        <f t="shared" si="22"/>
        <v>-137</v>
      </c>
      <c r="G497" s="17">
        <f t="shared" si="23"/>
        <v>-8.4620135886349601</v>
      </c>
    </row>
    <row r="498" spans="1:7" ht="20.25">
      <c r="A498" s="19" t="s">
        <v>35</v>
      </c>
      <c r="B498" s="16">
        <v>116</v>
      </c>
      <c r="C498" s="16">
        <v>107.5</v>
      </c>
      <c r="D498" s="17">
        <f t="shared" si="21"/>
        <v>107.90697674418605</v>
      </c>
      <c r="E498" s="16">
        <v>152</v>
      </c>
      <c r="F498" s="16">
        <f t="shared" si="22"/>
        <v>-36</v>
      </c>
      <c r="G498" s="17">
        <f t="shared" si="23"/>
        <v>-23.684210526315788</v>
      </c>
    </row>
    <row r="499" spans="1:7" ht="20.25">
      <c r="A499" s="19" t="s">
        <v>36</v>
      </c>
      <c r="B499" s="16"/>
      <c r="C499" s="16"/>
      <c r="D499" s="17"/>
      <c r="E499" s="16">
        <v>5</v>
      </c>
      <c r="F499" s="16">
        <f t="shared" si="22"/>
        <v>-5</v>
      </c>
      <c r="G499" s="17">
        <f t="shared" si="23"/>
        <v>-100</v>
      </c>
    </row>
    <row r="500" spans="1:7" ht="20.25" hidden="1">
      <c r="A500" s="19" t="s">
        <v>37</v>
      </c>
      <c r="B500" s="16">
        <v>0</v>
      </c>
      <c r="C500" s="16"/>
      <c r="D500" s="17" t="e">
        <f t="shared" si="21"/>
        <v>#DIV/0!</v>
      </c>
      <c r="E500" s="16">
        <v>0</v>
      </c>
      <c r="F500" s="16">
        <f t="shared" si="22"/>
        <v>0</v>
      </c>
      <c r="G500" s="17" t="e">
        <f t="shared" si="23"/>
        <v>#DIV/0!</v>
      </c>
    </row>
    <row r="501" spans="1:7" ht="20.25">
      <c r="A501" s="19" t="s">
        <v>363</v>
      </c>
      <c r="B501" s="16">
        <v>143</v>
      </c>
      <c r="C501" s="16">
        <v>128</v>
      </c>
      <c r="D501" s="17">
        <f t="shared" si="21"/>
        <v>111.71875</v>
      </c>
      <c r="E501" s="16">
        <v>75</v>
      </c>
      <c r="F501" s="16">
        <f t="shared" si="22"/>
        <v>68</v>
      </c>
      <c r="G501" s="17">
        <f t="shared" si="23"/>
        <v>90.666666666666657</v>
      </c>
    </row>
    <row r="502" spans="1:7" ht="20.25" hidden="1">
      <c r="A502" s="19" t="s">
        <v>364</v>
      </c>
      <c r="B502" s="16">
        <v>0</v>
      </c>
      <c r="C502" s="16"/>
      <c r="D502" s="17" t="e">
        <f t="shared" si="21"/>
        <v>#DIV/0!</v>
      </c>
      <c r="E502" s="16">
        <v>0</v>
      </c>
      <c r="F502" s="16">
        <f t="shared" si="22"/>
        <v>0</v>
      </c>
      <c r="G502" s="17" t="e">
        <f t="shared" si="23"/>
        <v>#DIV/0!</v>
      </c>
    </row>
    <row r="503" spans="1:7" ht="20.25">
      <c r="A503" s="19" t="s">
        <v>365</v>
      </c>
      <c r="B503" s="16">
        <v>37</v>
      </c>
      <c r="C503" s="16">
        <v>37</v>
      </c>
      <c r="D503" s="17">
        <f t="shared" si="21"/>
        <v>100</v>
      </c>
      <c r="E503" s="16">
        <v>148</v>
      </c>
      <c r="F503" s="16">
        <f t="shared" si="22"/>
        <v>-111</v>
      </c>
      <c r="G503" s="17">
        <f t="shared" si="23"/>
        <v>-75</v>
      </c>
    </row>
    <row r="504" spans="1:7" ht="20.25">
      <c r="A504" s="19" t="s">
        <v>366</v>
      </c>
      <c r="B504" s="16">
        <v>186</v>
      </c>
      <c r="C504" s="16">
        <v>188</v>
      </c>
      <c r="D504" s="17">
        <f t="shared" si="21"/>
        <v>98.936170212765958</v>
      </c>
      <c r="E504" s="16">
        <v>179</v>
      </c>
      <c r="F504" s="16">
        <f t="shared" si="22"/>
        <v>7</v>
      </c>
      <c r="G504" s="17">
        <f t="shared" si="23"/>
        <v>3.9106145251396649</v>
      </c>
    </row>
    <row r="505" spans="1:7" ht="20.25" hidden="1">
      <c r="A505" s="19" t="s">
        <v>367</v>
      </c>
      <c r="B505" s="16">
        <v>0</v>
      </c>
      <c r="C505" s="16"/>
      <c r="D505" s="17" t="e">
        <f t="shared" si="21"/>
        <v>#DIV/0!</v>
      </c>
      <c r="E505" s="16">
        <v>0</v>
      </c>
      <c r="F505" s="16">
        <f t="shared" si="22"/>
        <v>0</v>
      </c>
      <c r="G505" s="17" t="e">
        <f t="shared" si="23"/>
        <v>#DIV/0!</v>
      </c>
    </row>
    <row r="506" spans="1:7" ht="20.25">
      <c r="A506" s="19" t="s">
        <v>368</v>
      </c>
      <c r="B506" s="16">
        <v>387</v>
      </c>
      <c r="C506" s="16">
        <v>375</v>
      </c>
      <c r="D506" s="17">
        <f t="shared" si="21"/>
        <v>103.2</v>
      </c>
      <c r="E506" s="16">
        <v>439</v>
      </c>
      <c r="F506" s="16">
        <f t="shared" si="22"/>
        <v>-52</v>
      </c>
      <c r="G506" s="17">
        <f t="shared" si="23"/>
        <v>-11.845102505694761</v>
      </c>
    </row>
    <row r="507" spans="1:7" ht="20.25" hidden="1">
      <c r="A507" s="19" t="s">
        <v>369</v>
      </c>
      <c r="B507" s="16">
        <v>0</v>
      </c>
      <c r="C507" s="16"/>
      <c r="D507" s="17" t="e">
        <f t="shared" si="21"/>
        <v>#DIV/0!</v>
      </c>
      <c r="E507" s="16">
        <v>0</v>
      </c>
      <c r="F507" s="16">
        <f t="shared" si="22"/>
        <v>0</v>
      </c>
      <c r="G507" s="17" t="e">
        <f t="shared" si="23"/>
        <v>#DIV/0!</v>
      </c>
    </row>
    <row r="508" spans="1:7" ht="20.25">
      <c r="A508" s="19" t="s">
        <v>370</v>
      </c>
      <c r="B508" s="16">
        <v>5</v>
      </c>
      <c r="C508" s="16"/>
      <c r="D508" s="17"/>
      <c r="E508" s="16">
        <v>30</v>
      </c>
      <c r="F508" s="16">
        <f t="shared" si="22"/>
        <v>-25</v>
      </c>
      <c r="G508" s="17">
        <f t="shared" si="23"/>
        <v>-83.333333333333343</v>
      </c>
    </row>
    <row r="509" spans="1:7" ht="20.25">
      <c r="A509" s="19" t="s">
        <v>371</v>
      </c>
      <c r="B509" s="16">
        <v>63</v>
      </c>
      <c r="C509" s="16">
        <v>60</v>
      </c>
      <c r="D509" s="17">
        <f t="shared" si="21"/>
        <v>105</v>
      </c>
      <c r="E509" s="16">
        <v>67</v>
      </c>
      <c r="F509" s="16">
        <f t="shared" si="22"/>
        <v>-4</v>
      </c>
      <c r="G509" s="17">
        <f t="shared" si="23"/>
        <v>-5.9701492537313428</v>
      </c>
    </row>
    <row r="510" spans="1:7" ht="20.25">
      <c r="A510" s="19" t="s">
        <v>372</v>
      </c>
      <c r="B510" s="16"/>
      <c r="C510" s="16"/>
      <c r="D510" s="17"/>
      <c r="E510" s="16">
        <v>25</v>
      </c>
      <c r="F510" s="16">
        <f t="shared" si="22"/>
        <v>-25</v>
      </c>
      <c r="G510" s="17">
        <f t="shared" si="23"/>
        <v>-100</v>
      </c>
    </row>
    <row r="511" spans="1:7" ht="20.25">
      <c r="A511" s="19" t="s">
        <v>373</v>
      </c>
      <c r="B511" s="16">
        <v>164</v>
      </c>
      <c r="C511" s="16">
        <v>157</v>
      </c>
      <c r="D511" s="17">
        <f t="shared" si="21"/>
        <v>104.45859872611464</v>
      </c>
      <c r="E511" s="16">
        <v>105</v>
      </c>
      <c r="F511" s="16">
        <f t="shared" si="22"/>
        <v>59</v>
      </c>
      <c r="G511" s="17">
        <f t="shared" si="23"/>
        <v>56.19047619047619</v>
      </c>
    </row>
    <row r="512" spans="1:7" ht="20.25">
      <c r="A512" s="19" t="s">
        <v>374</v>
      </c>
      <c r="B512" s="16">
        <v>381</v>
      </c>
      <c r="C512" s="16">
        <v>376</v>
      </c>
      <c r="D512" s="17">
        <f t="shared" si="21"/>
        <v>101.32978723404256</v>
      </c>
      <c r="E512" s="16">
        <v>394</v>
      </c>
      <c r="F512" s="16">
        <f t="shared" si="22"/>
        <v>-13</v>
      </c>
      <c r="G512" s="17">
        <f t="shared" si="23"/>
        <v>-3.2994923857868024</v>
      </c>
    </row>
    <row r="513" spans="1:7" ht="20.25">
      <c r="A513" s="18" t="s">
        <v>375</v>
      </c>
      <c r="B513" s="16">
        <f>SUM(B514:B520)</f>
        <v>820</v>
      </c>
      <c r="C513" s="16">
        <f>SUM(C514:C520)</f>
        <v>722.5</v>
      </c>
      <c r="D513" s="17">
        <f t="shared" si="21"/>
        <v>113.49480968858133</v>
      </c>
      <c r="E513" s="16">
        <f>SUM(E514:E520)</f>
        <v>676</v>
      </c>
      <c r="F513" s="16">
        <f t="shared" si="22"/>
        <v>144</v>
      </c>
      <c r="G513" s="17">
        <f t="shared" si="23"/>
        <v>21.301775147928996</v>
      </c>
    </row>
    <row r="514" spans="1:7" ht="20.25" hidden="1">
      <c r="A514" s="19" t="s">
        <v>35</v>
      </c>
      <c r="B514" s="16">
        <v>0</v>
      </c>
      <c r="C514" s="16"/>
      <c r="D514" s="17" t="e">
        <f t="shared" si="21"/>
        <v>#DIV/0!</v>
      </c>
      <c r="E514" s="16">
        <v>0</v>
      </c>
      <c r="F514" s="16">
        <f t="shared" si="22"/>
        <v>0</v>
      </c>
      <c r="G514" s="17" t="e">
        <f t="shared" si="23"/>
        <v>#DIV/0!</v>
      </c>
    </row>
    <row r="515" spans="1:7" ht="20.25" hidden="1">
      <c r="A515" s="19" t="s">
        <v>36</v>
      </c>
      <c r="B515" s="16">
        <v>0</v>
      </c>
      <c r="C515" s="16"/>
      <c r="D515" s="17" t="e">
        <f t="shared" si="21"/>
        <v>#DIV/0!</v>
      </c>
      <c r="E515" s="16">
        <v>0</v>
      </c>
      <c r="F515" s="16">
        <f t="shared" si="22"/>
        <v>0</v>
      </c>
      <c r="G515" s="17" t="e">
        <f t="shared" si="23"/>
        <v>#DIV/0!</v>
      </c>
    </row>
    <row r="516" spans="1:7" ht="20.25" hidden="1">
      <c r="A516" s="19" t="s">
        <v>37</v>
      </c>
      <c r="B516" s="16">
        <v>0</v>
      </c>
      <c r="C516" s="16"/>
      <c r="D516" s="17" t="e">
        <f t="shared" si="21"/>
        <v>#DIV/0!</v>
      </c>
      <c r="E516" s="16">
        <v>0</v>
      </c>
      <c r="F516" s="16">
        <f t="shared" si="22"/>
        <v>0</v>
      </c>
      <c r="G516" s="17" t="e">
        <f t="shared" si="23"/>
        <v>#DIV/0!</v>
      </c>
    </row>
    <row r="517" spans="1:7" ht="20.25">
      <c r="A517" s="19" t="s">
        <v>376</v>
      </c>
      <c r="B517" s="16">
        <v>416</v>
      </c>
      <c r="C517" s="16">
        <v>348.5</v>
      </c>
      <c r="D517" s="17">
        <f t="shared" si="21"/>
        <v>119.36872309899569</v>
      </c>
      <c r="E517" s="16">
        <v>355</v>
      </c>
      <c r="F517" s="16">
        <f t="shared" si="22"/>
        <v>61</v>
      </c>
      <c r="G517" s="17">
        <f t="shared" si="23"/>
        <v>17.183098591549296</v>
      </c>
    </row>
    <row r="518" spans="1:7" ht="20.25">
      <c r="A518" s="19" t="s">
        <v>377</v>
      </c>
      <c r="B518" s="16">
        <v>289</v>
      </c>
      <c r="C518" s="16">
        <v>261</v>
      </c>
      <c r="D518" s="17">
        <f t="shared" si="21"/>
        <v>110.727969348659</v>
      </c>
      <c r="E518" s="16">
        <v>210</v>
      </c>
      <c r="F518" s="16">
        <f t="shared" si="22"/>
        <v>79</v>
      </c>
      <c r="G518" s="17">
        <f t="shared" si="23"/>
        <v>37.61904761904762</v>
      </c>
    </row>
    <row r="519" spans="1:7" ht="20.25" hidden="1">
      <c r="A519" s="19" t="s">
        <v>378</v>
      </c>
      <c r="B519" s="16">
        <v>0</v>
      </c>
      <c r="C519" s="16"/>
      <c r="D519" s="17" t="e">
        <f t="shared" si="21"/>
        <v>#DIV/0!</v>
      </c>
      <c r="E519" s="16">
        <v>0</v>
      </c>
      <c r="F519" s="16">
        <f t="shared" si="22"/>
        <v>0</v>
      </c>
      <c r="G519" s="17" t="e">
        <f t="shared" si="23"/>
        <v>#DIV/0!</v>
      </c>
    </row>
    <row r="520" spans="1:7" ht="20.25">
      <c r="A520" s="19" t="s">
        <v>379</v>
      </c>
      <c r="B520" s="16">
        <v>115</v>
      </c>
      <c r="C520" s="16">
        <v>113</v>
      </c>
      <c r="D520" s="17">
        <f t="shared" si="21"/>
        <v>101.76991150442478</v>
      </c>
      <c r="E520" s="16">
        <v>111</v>
      </c>
      <c r="F520" s="16">
        <f t="shared" si="22"/>
        <v>4</v>
      </c>
      <c r="G520" s="17">
        <f t="shared" si="23"/>
        <v>3.6036036036036037</v>
      </c>
    </row>
    <row r="521" spans="1:7" ht="20.25">
      <c r="A521" s="18" t="s">
        <v>380</v>
      </c>
      <c r="B521" s="16">
        <f>SUM(B522:B531)</f>
        <v>893</v>
      </c>
      <c r="C521" s="16">
        <f>SUM(C522:C531)</f>
        <v>877</v>
      </c>
      <c r="D521" s="17">
        <f t="shared" si="21"/>
        <v>101.82440136830103</v>
      </c>
      <c r="E521" s="16">
        <f>SUM(E522:E531)</f>
        <v>568</v>
      </c>
      <c r="F521" s="16">
        <f t="shared" si="22"/>
        <v>325</v>
      </c>
      <c r="G521" s="17">
        <f t="shared" si="23"/>
        <v>57.218309859154928</v>
      </c>
    </row>
    <row r="522" spans="1:7" ht="20.25">
      <c r="A522" s="19" t="s">
        <v>35</v>
      </c>
      <c r="B522" s="16">
        <v>33</v>
      </c>
      <c r="C522" s="16">
        <v>30</v>
      </c>
      <c r="D522" s="17">
        <f t="shared" ref="D522:D585" si="24">B522/C522*100</f>
        <v>110.00000000000001</v>
      </c>
      <c r="E522" s="16">
        <v>57</v>
      </c>
      <c r="F522" s="16">
        <f t="shared" ref="F522:F585" si="25">B522-E522</f>
        <v>-24</v>
      </c>
      <c r="G522" s="17">
        <f t="shared" ref="G522:G585" si="26">F522/E522*100</f>
        <v>-42.105263157894733</v>
      </c>
    </row>
    <row r="523" spans="1:7" ht="20.25" hidden="1">
      <c r="A523" s="19" t="s">
        <v>36</v>
      </c>
      <c r="B523" s="16">
        <v>0</v>
      </c>
      <c r="C523" s="16"/>
      <c r="D523" s="17" t="e">
        <f t="shared" si="24"/>
        <v>#DIV/0!</v>
      </c>
      <c r="E523" s="16">
        <v>0</v>
      </c>
      <c r="F523" s="16">
        <f t="shared" si="25"/>
        <v>0</v>
      </c>
      <c r="G523" s="17" t="e">
        <f t="shared" si="26"/>
        <v>#DIV/0!</v>
      </c>
    </row>
    <row r="524" spans="1:7" ht="20.25" hidden="1">
      <c r="A524" s="19" t="s">
        <v>37</v>
      </c>
      <c r="B524" s="16">
        <v>0</v>
      </c>
      <c r="C524" s="16"/>
      <c r="D524" s="17" t="e">
        <f t="shared" si="24"/>
        <v>#DIV/0!</v>
      </c>
      <c r="E524" s="16">
        <v>0</v>
      </c>
      <c r="F524" s="16">
        <f t="shared" si="25"/>
        <v>0</v>
      </c>
      <c r="G524" s="17" t="e">
        <f t="shared" si="26"/>
        <v>#DIV/0!</v>
      </c>
    </row>
    <row r="525" spans="1:7" ht="20.25" hidden="1">
      <c r="A525" s="19" t="s">
        <v>381</v>
      </c>
      <c r="B525" s="16">
        <v>0</v>
      </c>
      <c r="C525" s="16"/>
      <c r="D525" s="17" t="e">
        <f t="shared" si="24"/>
        <v>#DIV/0!</v>
      </c>
      <c r="E525" s="16">
        <v>0</v>
      </c>
      <c r="F525" s="16">
        <f t="shared" si="25"/>
        <v>0</v>
      </c>
      <c r="G525" s="17" t="e">
        <f t="shared" si="26"/>
        <v>#DIV/0!</v>
      </c>
    </row>
    <row r="526" spans="1:7" ht="20.25" hidden="1">
      <c r="A526" s="19" t="s">
        <v>382</v>
      </c>
      <c r="B526" s="16">
        <v>0</v>
      </c>
      <c r="C526" s="16"/>
      <c r="D526" s="17" t="e">
        <f t="shared" si="24"/>
        <v>#DIV/0!</v>
      </c>
      <c r="E526" s="16">
        <v>0</v>
      </c>
      <c r="F526" s="16">
        <f t="shared" si="25"/>
        <v>0</v>
      </c>
      <c r="G526" s="17" t="e">
        <f t="shared" si="26"/>
        <v>#DIV/0!</v>
      </c>
    </row>
    <row r="527" spans="1:7" ht="20.25" hidden="1">
      <c r="A527" s="19" t="s">
        <v>383</v>
      </c>
      <c r="B527" s="16">
        <v>0</v>
      </c>
      <c r="C527" s="16"/>
      <c r="D527" s="17" t="e">
        <f t="shared" si="24"/>
        <v>#DIV/0!</v>
      </c>
      <c r="E527" s="16">
        <v>0</v>
      </c>
      <c r="F527" s="16">
        <f t="shared" si="25"/>
        <v>0</v>
      </c>
      <c r="G527" s="17" t="e">
        <f t="shared" si="26"/>
        <v>#DIV/0!</v>
      </c>
    </row>
    <row r="528" spans="1:7" ht="20.25">
      <c r="A528" s="19" t="s">
        <v>384</v>
      </c>
      <c r="B528" s="16">
        <v>528</v>
      </c>
      <c r="C528" s="16">
        <v>513</v>
      </c>
      <c r="D528" s="17">
        <f t="shared" si="24"/>
        <v>102.92397660818713</v>
      </c>
      <c r="E528" s="16">
        <v>139</v>
      </c>
      <c r="F528" s="16">
        <f t="shared" si="25"/>
        <v>389</v>
      </c>
      <c r="G528" s="17">
        <f t="shared" si="26"/>
        <v>279.85611510791364</v>
      </c>
    </row>
    <row r="529" spans="1:7" ht="20.25">
      <c r="A529" s="19" t="s">
        <v>385</v>
      </c>
      <c r="B529" s="16">
        <v>332</v>
      </c>
      <c r="C529" s="16">
        <v>334</v>
      </c>
      <c r="D529" s="17">
        <f t="shared" si="24"/>
        <v>99.401197604790411</v>
      </c>
      <c r="E529" s="16">
        <v>372</v>
      </c>
      <c r="F529" s="16">
        <f t="shared" si="25"/>
        <v>-40</v>
      </c>
      <c r="G529" s="17">
        <f t="shared" si="26"/>
        <v>-10.75268817204301</v>
      </c>
    </row>
    <row r="530" spans="1:7" ht="20.25" hidden="1">
      <c r="A530" s="19" t="s">
        <v>386</v>
      </c>
      <c r="B530" s="16">
        <v>0</v>
      </c>
      <c r="C530" s="16"/>
      <c r="D530" s="17" t="e">
        <f t="shared" si="24"/>
        <v>#DIV/0!</v>
      </c>
      <c r="E530" s="16">
        <v>0</v>
      </c>
      <c r="F530" s="16">
        <f t="shared" si="25"/>
        <v>0</v>
      </c>
      <c r="G530" s="17" t="e">
        <f t="shared" si="26"/>
        <v>#DIV/0!</v>
      </c>
    </row>
    <row r="531" spans="1:7" ht="20.25" hidden="1">
      <c r="A531" s="19" t="s">
        <v>387</v>
      </c>
      <c r="B531" s="16">
        <v>0</v>
      </c>
      <c r="C531" s="16">
        <v>0</v>
      </c>
      <c r="D531" s="17" t="e">
        <f t="shared" si="24"/>
        <v>#DIV/0!</v>
      </c>
      <c r="E531" s="16">
        <v>0</v>
      </c>
      <c r="F531" s="16">
        <f t="shared" si="25"/>
        <v>0</v>
      </c>
      <c r="G531" s="17" t="e">
        <f t="shared" si="26"/>
        <v>#DIV/0!</v>
      </c>
    </row>
    <row r="532" spans="1:7" ht="20.25">
      <c r="A532" s="24" t="s">
        <v>388</v>
      </c>
      <c r="B532" s="16"/>
      <c r="C532" s="16"/>
      <c r="D532" s="17"/>
      <c r="E532" s="16">
        <f>SUM(E533:E540)</f>
        <v>10</v>
      </c>
      <c r="F532" s="16">
        <f t="shared" si="25"/>
        <v>-10</v>
      </c>
      <c r="G532" s="17">
        <f t="shared" si="26"/>
        <v>-100</v>
      </c>
    </row>
    <row r="533" spans="1:7" ht="20.25" hidden="1">
      <c r="A533" s="25" t="s">
        <v>35</v>
      </c>
      <c r="B533" s="16"/>
      <c r="C533" s="16"/>
      <c r="D533" s="17"/>
      <c r="E533" s="16">
        <v>0</v>
      </c>
      <c r="F533" s="16">
        <f t="shared" si="25"/>
        <v>0</v>
      </c>
      <c r="G533" s="17" t="e">
        <f t="shared" si="26"/>
        <v>#DIV/0!</v>
      </c>
    </row>
    <row r="534" spans="1:7" ht="20.25" hidden="1">
      <c r="A534" s="25" t="s">
        <v>36</v>
      </c>
      <c r="B534" s="16"/>
      <c r="C534" s="16"/>
      <c r="D534" s="17"/>
      <c r="E534" s="16">
        <v>0</v>
      </c>
      <c r="F534" s="16">
        <f t="shared" si="25"/>
        <v>0</v>
      </c>
      <c r="G534" s="17" t="e">
        <f t="shared" si="26"/>
        <v>#DIV/0!</v>
      </c>
    </row>
    <row r="535" spans="1:7" ht="20.25" hidden="1">
      <c r="A535" s="25" t="s">
        <v>37</v>
      </c>
      <c r="B535" s="16"/>
      <c r="C535" s="16"/>
      <c r="D535" s="17"/>
      <c r="E535" s="16">
        <v>0</v>
      </c>
      <c r="F535" s="16">
        <f t="shared" si="25"/>
        <v>0</v>
      </c>
      <c r="G535" s="17" t="e">
        <f t="shared" si="26"/>
        <v>#DIV/0!</v>
      </c>
    </row>
    <row r="536" spans="1:7" ht="20.25" hidden="1">
      <c r="A536" s="25" t="s">
        <v>389</v>
      </c>
      <c r="B536" s="16"/>
      <c r="C536" s="16"/>
      <c r="D536" s="17"/>
      <c r="E536" s="16">
        <v>0</v>
      </c>
      <c r="F536" s="16">
        <f t="shared" si="25"/>
        <v>0</v>
      </c>
      <c r="G536" s="17" t="e">
        <f t="shared" si="26"/>
        <v>#DIV/0!</v>
      </c>
    </row>
    <row r="537" spans="1:7" ht="20.25" hidden="1">
      <c r="A537" s="25" t="s">
        <v>390</v>
      </c>
      <c r="B537" s="16"/>
      <c r="C537" s="16"/>
      <c r="D537" s="17"/>
      <c r="E537" s="16">
        <v>0</v>
      </c>
      <c r="F537" s="16">
        <f t="shared" si="25"/>
        <v>0</v>
      </c>
      <c r="G537" s="17" t="e">
        <f t="shared" si="26"/>
        <v>#DIV/0!</v>
      </c>
    </row>
    <row r="538" spans="1:7" ht="20.25" hidden="1">
      <c r="A538" s="25" t="s">
        <v>391</v>
      </c>
      <c r="B538" s="16"/>
      <c r="C538" s="16"/>
      <c r="D538" s="17"/>
      <c r="E538" s="16">
        <v>0</v>
      </c>
      <c r="F538" s="16">
        <f t="shared" si="25"/>
        <v>0</v>
      </c>
      <c r="G538" s="17" t="e">
        <f t="shared" si="26"/>
        <v>#DIV/0!</v>
      </c>
    </row>
    <row r="539" spans="1:7" ht="20.25">
      <c r="A539" s="25" t="s">
        <v>392</v>
      </c>
      <c r="B539" s="16"/>
      <c r="C539" s="16"/>
      <c r="D539" s="17"/>
      <c r="E539" s="16">
        <v>10</v>
      </c>
      <c r="F539" s="16">
        <f t="shared" si="25"/>
        <v>-10</v>
      </c>
      <c r="G539" s="17">
        <f t="shared" si="26"/>
        <v>-100</v>
      </c>
    </row>
    <row r="540" spans="1:7" ht="20.25" hidden="1">
      <c r="A540" s="25" t="s">
        <v>393</v>
      </c>
      <c r="B540" s="16">
        <v>0</v>
      </c>
      <c r="C540" s="16"/>
      <c r="D540" s="17" t="e">
        <f t="shared" si="24"/>
        <v>#DIV/0!</v>
      </c>
      <c r="E540" s="16">
        <v>0</v>
      </c>
      <c r="F540" s="16">
        <f t="shared" si="25"/>
        <v>0</v>
      </c>
      <c r="G540" s="17" t="e">
        <f t="shared" si="26"/>
        <v>#DIV/0!</v>
      </c>
    </row>
    <row r="541" spans="1:7" ht="20.25">
      <c r="A541" s="24" t="s">
        <v>394</v>
      </c>
      <c r="B541" s="16">
        <f>SUM(B542:B548)</f>
        <v>580</v>
      </c>
      <c r="C541" s="16">
        <f>SUM(C542:C548)</f>
        <v>540</v>
      </c>
      <c r="D541" s="17">
        <f t="shared" si="24"/>
        <v>107.40740740740742</v>
      </c>
      <c r="E541" s="16">
        <f>SUM(E542:E548)</f>
        <v>378</v>
      </c>
      <c r="F541" s="16">
        <f t="shared" si="25"/>
        <v>202</v>
      </c>
      <c r="G541" s="17">
        <f t="shared" si="26"/>
        <v>53.439153439153444</v>
      </c>
    </row>
    <row r="542" spans="1:7" ht="20.25" hidden="1">
      <c r="A542" s="25" t="s">
        <v>35</v>
      </c>
      <c r="B542" s="16">
        <v>0</v>
      </c>
      <c r="C542" s="16">
        <v>0</v>
      </c>
      <c r="D542" s="17" t="e">
        <f t="shared" si="24"/>
        <v>#DIV/0!</v>
      </c>
      <c r="E542" s="16">
        <v>0</v>
      </c>
      <c r="F542" s="16">
        <f t="shared" si="25"/>
        <v>0</v>
      </c>
      <c r="G542" s="17" t="e">
        <f t="shared" si="26"/>
        <v>#DIV/0!</v>
      </c>
    </row>
    <row r="543" spans="1:7" ht="20.25">
      <c r="A543" s="25" t="s">
        <v>36</v>
      </c>
      <c r="B543" s="16">
        <v>100</v>
      </c>
      <c r="C543" s="16">
        <v>50</v>
      </c>
      <c r="D543" s="17">
        <f t="shared" si="24"/>
        <v>200</v>
      </c>
      <c r="E543" s="16">
        <v>25</v>
      </c>
      <c r="F543" s="16">
        <f t="shared" si="25"/>
        <v>75</v>
      </c>
      <c r="G543" s="17">
        <f t="shared" si="26"/>
        <v>300</v>
      </c>
    </row>
    <row r="544" spans="1:7" ht="20.25" hidden="1">
      <c r="A544" s="25" t="s">
        <v>37</v>
      </c>
      <c r="B544" s="16">
        <v>0</v>
      </c>
      <c r="C544" s="16"/>
      <c r="D544" s="17" t="e">
        <f t="shared" si="24"/>
        <v>#DIV/0!</v>
      </c>
      <c r="E544" s="16">
        <v>0</v>
      </c>
      <c r="F544" s="16">
        <f t="shared" si="25"/>
        <v>0</v>
      </c>
      <c r="G544" s="17" t="e">
        <f t="shared" si="26"/>
        <v>#DIV/0!</v>
      </c>
    </row>
    <row r="545" spans="1:7" ht="20.25" hidden="1">
      <c r="A545" s="25" t="s">
        <v>395</v>
      </c>
      <c r="B545" s="16"/>
      <c r="C545" s="16"/>
      <c r="D545" s="17" t="e">
        <f t="shared" si="24"/>
        <v>#DIV/0!</v>
      </c>
      <c r="E545" s="16"/>
      <c r="F545" s="16">
        <f t="shared" si="25"/>
        <v>0</v>
      </c>
      <c r="G545" s="17" t="e">
        <f t="shared" si="26"/>
        <v>#DIV/0!</v>
      </c>
    </row>
    <row r="546" spans="1:7" ht="20.25">
      <c r="A546" s="25" t="s">
        <v>396</v>
      </c>
      <c r="B546" s="16">
        <v>13</v>
      </c>
      <c r="C546" s="16">
        <v>13</v>
      </c>
      <c r="D546" s="17">
        <f t="shared" si="24"/>
        <v>100</v>
      </c>
      <c r="E546" s="16"/>
      <c r="F546" s="16">
        <f t="shared" si="25"/>
        <v>13</v>
      </c>
      <c r="G546" s="17"/>
    </row>
    <row r="547" spans="1:7" ht="20.25">
      <c r="A547" s="25" t="s">
        <v>397</v>
      </c>
      <c r="B547" s="16">
        <v>467</v>
      </c>
      <c r="C547" s="16">
        <v>477</v>
      </c>
      <c r="D547" s="17">
        <f t="shared" si="24"/>
        <v>97.903563941299794</v>
      </c>
      <c r="E547" s="16">
        <v>353</v>
      </c>
      <c r="F547" s="16">
        <f t="shared" si="25"/>
        <v>114</v>
      </c>
      <c r="G547" s="17">
        <f t="shared" si="26"/>
        <v>32.294617563739372</v>
      </c>
    </row>
    <row r="548" spans="1:7" ht="20.25" hidden="1">
      <c r="A548" s="25" t="s">
        <v>398</v>
      </c>
      <c r="B548" s="16">
        <v>0</v>
      </c>
      <c r="C548" s="16">
        <v>0</v>
      </c>
      <c r="D548" s="17" t="e">
        <f t="shared" si="24"/>
        <v>#DIV/0!</v>
      </c>
      <c r="E548" s="16">
        <v>0</v>
      </c>
      <c r="F548" s="16">
        <f t="shared" si="25"/>
        <v>0</v>
      </c>
      <c r="G548" s="17" t="e">
        <f t="shared" si="26"/>
        <v>#DIV/0!</v>
      </c>
    </row>
    <row r="549" spans="1:7" ht="20.25">
      <c r="A549" s="18" t="s">
        <v>399</v>
      </c>
      <c r="B549" s="16">
        <f>SUM(B550:B552)</f>
        <v>303</v>
      </c>
      <c r="C549" s="16">
        <f>SUM(C550:C552)</f>
        <v>163</v>
      </c>
      <c r="D549" s="17">
        <f t="shared" si="24"/>
        <v>185.88957055214723</v>
      </c>
      <c r="E549" s="16">
        <f>SUM(E550:E552)</f>
        <v>104</v>
      </c>
      <c r="F549" s="16">
        <f t="shared" si="25"/>
        <v>199</v>
      </c>
      <c r="G549" s="17">
        <f t="shared" si="26"/>
        <v>191.34615384615387</v>
      </c>
    </row>
    <row r="550" spans="1:7" ht="20.25" hidden="1">
      <c r="A550" s="19" t="s">
        <v>400</v>
      </c>
      <c r="B550" s="16">
        <v>0</v>
      </c>
      <c r="C550" s="16">
        <v>0</v>
      </c>
      <c r="D550" s="17" t="e">
        <f t="shared" si="24"/>
        <v>#DIV/0!</v>
      </c>
      <c r="E550" s="16">
        <v>0</v>
      </c>
      <c r="F550" s="16">
        <f t="shared" si="25"/>
        <v>0</v>
      </c>
      <c r="G550" s="17" t="e">
        <f t="shared" si="26"/>
        <v>#DIV/0!</v>
      </c>
    </row>
    <row r="551" spans="1:7" ht="20.25" hidden="1">
      <c r="A551" s="19" t="s">
        <v>401</v>
      </c>
      <c r="B551" s="16">
        <v>0</v>
      </c>
      <c r="C551" s="16"/>
      <c r="D551" s="17" t="e">
        <f t="shared" si="24"/>
        <v>#DIV/0!</v>
      </c>
      <c r="E551" s="16">
        <v>0</v>
      </c>
      <c r="F551" s="16">
        <f t="shared" si="25"/>
        <v>0</v>
      </c>
      <c r="G551" s="17" t="e">
        <f t="shared" si="26"/>
        <v>#DIV/0!</v>
      </c>
    </row>
    <row r="552" spans="1:7" ht="20.25">
      <c r="A552" s="19" t="s">
        <v>402</v>
      </c>
      <c r="B552" s="16">
        <v>303</v>
      </c>
      <c r="C552" s="16">
        <v>163</v>
      </c>
      <c r="D552" s="17">
        <f t="shared" si="24"/>
        <v>185.88957055214723</v>
      </c>
      <c r="E552" s="16">
        <v>104</v>
      </c>
      <c r="F552" s="16">
        <f t="shared" si="25"/>
        <v>199</v>
      </c>
      <c r="G552" s="17">
        <f t="shared" si="26"/>
        <v>191.34615384615387</v>
      </c>
    </row>
    <row r="553" spans="1:7" ht="20.25">
      <c r="A553" s="18" t="s">
        <v>403</v>
      </c>
      <c r="B553" s="16">
        <f>SUM(B554,B573,B581,B583,B592,B596,B606,B615,B622,B630,B639,B644,B647,B650,B653,B656,B659,B663,B667,B675,B678)</f>
        <v>94495</v>
      </c>
      <c r="C553" s="16">
        <f>SUM(C554,C573,C581,C583,C592,C596,C606,C615,C622,C630,C639,C644,C647,C650,C653,C656,C659,C663,C667,C675,C678)</f>
        <v>89990.6</v>
      </c>
      <c r="D553" s="17">
        <f t="shared" si="24"/>
        <v>105.00541167633064</v>
      </c>
      <c r="E553" s="16">
        <f>SUM(E554,E573,E581,E583,E592,E596,E606,E615,E622,E630,E639,E644,E647,E650,E653,E656,E659,E663,E667,E675,E678)</f>
        <v>93190</v>
      </c>
      <c r="F553" s="16">
        <f t="shared" si="25"/>
        <v>1305</v>
      </c>
      <c r="G553" s="17">
        <f t="shared" si="26"/>
        <v>1.4003648460135207</v>
      </c>
    </row>
    <row r="554" spans="1:7" ht="20.25">
      <c r="A554" s="18" t="s">
        <v>404</v>
      </c>
      <c r="B554" s="16">
        <f>SUM(B555:B572)</f>
        <v>1616</v>
      </c>
      <c r="C554" s="16">
        <f>SUM(C555:C572)</f>
        <v>1519.1000000000001</v>
      </c>
      <c r="D554" s="17">
        <f t="shared" si="24"/>
        <v>106.37877690737936</v>
      </c>
      <c r="E554" s="16">
        <f>SUM(E555:E572)</f>
        <v>1375</v>
      </c>
      <c r="F554" s="16">
        <f t="shared" si="25"/>
        <v>241</v>
      </c>
      <c r="G554" s="17">
        <f t="shared" si="26"/>
        <v>17.527272727272727</v>
      </c>
    </row>
    <row r="555" spans="1:7" ht="20.25">
      <c r="A555" s="19" t="s">
        <v>35</v>
      </c>
      <c r="B555" s="16">
        <v>495</v>
      </c>
      <c r="C555" s="16">
        <v>409.3</v>
      </c>
      <c r="D555" s="17">
        <f t="shared" si="24"/>
        <v>120.9381871487906</v>
      </c>
      <c r="E555" s="16">
        <v>345</v>
      </c>
      <c r="F555" s="16">
        <f t="shared" si="25"/>
        <v>150</v>
      </c>
      <c r="G555" s="17">
        <f t="shared" si="26"/>
        <v>43.478260869565219</v>
      </c>
    </row>
    <row r="556" spans="1:7" ht="20.25" hidden="1">
      <c r="A556" s="19" t="s">
        <v>36</v>
      </c>
      <c r="B556" s="16">
        <v>0</v>
      </c>
      <c r="C556" s="16"/>
      <c r="D556" s="17" t="e">
        <f t="shared" si="24"/>
        <v>#DIV/0!</v>
      </c>
      <c r="E556" s="16">
        <v>0</v>
      </c>
      <c r="F556" s="16">
        <f t="shared" si="25"/>
        <v>0</v>
      </c>
      <c r="G556" s="17" t="e">
        <f t="shared" si="26"/>
        <v>#DIV/0!</v>
      </c>
    </row>
    <row r="557" spans="1:7" ht="20.25" hidden="1">
      <c r="A557" s="19" t="s">
        <v>37</v>
      </c>
      <c r="B557" s="16">
        <v>0</v>
      </c>
      <c r="C557" s="16"/>
      <c r="D557" s="17" t="e">
        <f t="shared" si="24"/>
        <v>#DIV/0!</v>
      </c>
      <c r="E557" s="16">
        <v>0</v>
      </c>
      <c r="F557" s="16">
        <f t="shared" si="25"/>
        <v>0</v>
      </c>
      <c r="G557" s="17" t="e">
        <f t="shared" si="26"/>
        <v>#DIV/0!</v>
      </c>
    </row>
    <row r="558" spans="1:7" ht="20.25" hidden="1">
      <c r="A558" s="19" t="s">
        <v>405</v>
      </c>
      <c r="B558" s="16">
        <v>0</v>
      </c>
      <c r="C558" s="16"/>
      <c r="D558" s="17" t="e">
        <f t="shared" si="24"/>
        <v>#DIV/0!</v>
      </c>
      <c r="E558" s="16">
        <v>0</v>
      </c>
      <c r="F558" s="16">
        <f t="shared" si="25"/>
        <v>0</v>
      </c>
      <c r="G558" s="17" t="e">
        <f t="shared" si="26"/>
        <v>#DIV/0!</v>
      </c>
    </row>
    <row r="559" spans="1:7" ht="20.25" hidden="1">
      <c r="A559" s="19" t="s">
        <v>406</v>
      </c>
      <c r="B559" s="16">
        <v>0</v>
      </c>
      <c r="C559" s="16"/>
      <c r="D559" s="17" t="e">
        <f t="shared" si="24"/>
        <v>#DIV/0!</v>
      </c>
      <c r="E559" s="16">
        <v>0</v>
      </c>
      <c r="F559" s="16">
        <f t="shared" si="25"/>
        <v>0</v>
      </c>
      <c r="G559" s="17" t="e">
        <f t="shared" si="26"/>
        <v>#DIV/0!</v>
      </c>
    </row>
    <row r="560" spans="1:7" ht="20.25" hidden="1">
      <c r="A560" s="19" t="s">
        <v>407</v>
      </c>
      <c r="B560" s="16">
        <v>0</v>
      </c>
      <c r="C560" s="16"/>
      <c r="D560" s="17" t="e">
        <f t="shared" si="24"/>
        <v>#DIV/0!</v>
      </c>
      <c r="E560" s="16">
        <v>0</v>
      </c>
      <c r="F560" s="16">
        <f t="shared" si="25"/>
        <v>0</v>
      </c>
      <c r="G560" s="17" t="e">
        <f t="shared" si="26"/>
        <v>#DIV/0!</v>
      </c>
    </row>
    <row r="561" spans="1:7" ht="20.25" hidden="1">
      <c r="A561" s="19" t="s">
        <v>408</v>
      </c>
      <c r="B561" s="16">
        <v>0</v>
      </c>
      <c r="C561" s="16"/>
      <c r="D561" s="17" t="e">
        <f t="shared" si="24"/>
        <v>#DIV/0!</v>
      </c>
      <c r="E561" s="16">
        <v>0</v>
      </c>
      <c r="F561" s="16">
        <f t="shared" si="25"/>
        <v>0</v>
      </c>
      <c r="G561" s="17" t="e">
        <f t="shared" si="26"/>
        <v>#DIV/0!</v>
      </c>
    </row>
    <row r="562" spans="1:7" ht="20.25" hidden="1">
      <c r="A562" s="19" t="s">
        <v>76</v>
      </c>
      <c r="B562" s="16">
        <v>0</v>
      </c>
      <c r="C562" s="16"/>
      <c r="D562" s="17" t="e">
        <f t="shared" si="24"/>
        <v>#DIV/0!</v>
      </c>
      <c r="E562" s="16">
        <v>0</v>
      </c>
      <c r="F562" s="16">
        <f t="shared" si="25"/>
        <v>0</v>
      </c>
      <c r="G562" s="17" t="e">
        <f t="shared" si="26"/>
        <v>#DIV/0!</v>
      </c>
    </row>
    <row r="563" spans="1:7" ht="20.25">
      <c r="A563" s="19" t="s">
        <v>409</v>
      </c>
      <c r="B563" s="16">
        <v>1005</v>
      </c>
      <c r="C563" s="16">
        <v>993</v>
      </c>
      <c r="D563" s="17">
        <f t="shared" si="24"/>
        <v>101.2084592145015</v>
      </c>
      <c r="E563" s="16">
        <v>880</v>
      </c>
      <c r="F563" s="16">
        <f t="shared" si="25"/>
        <v>125</v>
      </c>
      <c r="G563" s="17">
        <f t="shared" si="26"/>
        <v>14.204545454545455</v>
      </c>
    </row>
    <row r="564" spans="1:7" ht="20.25" hidden="1">
      <c r="A564" s="19" t="s">
        <v>410</v>
      </c>
      <c r="B564" s="16">
        <v>0</v>
      </c>
      <c r="C564" s="16">
        <v>0</v>
      </c>
      <c r="D564" s="17" t="e">
        <f t="shared" si="24"/>
        <v>#DIV/0!</v>
      </c>
      <c r="E564" s="16">
        <v>0</v>
      </c>
      <c r="F564" s="16">
        <f t="shared" si="25"/>
        <v>0</v>
      </c>
      <c r="G564" s="17" t="e">
        <f t="shared" si="26"/>
        <v>#DIV/0!</v>
      </c>
    </row>
    <row r="565" spans="1:7" ht="20.25" hidden="1">
      <c r="A565" s="19" t="s">
        <v>411</v>
      </c>
      <c r="B565" s="16">
        <v>0</v>
      </c>
      <c r="C565" s="16">
        <v>0</v>
      </c>
      <c r="D565" s="17" t="e">
        <f t="shared" si="24"/>
        <v>#DIV/0!</v>
      </c>
      <c r="E565" s="16">
        <v>0</v>
      </c>
      <c r="F565" s="16">
        <f t="shared" si="25"/>
        <v>0</v>
      </c>
      <c r="G565" s="17" t="e">
        <f t="shared" si="26"/>
        <v>#DIV/0!</v>
      </c>
    </row>
    <row r="566" spans="1:7" ht="20.25" hidden="1">
      <c r="A566" s="19" t="s">
        <v>412</v>
      </c>
      <c r="B566" s="16">
        <v>0</v>
      </c>
      <c r="C566" s="16">
        <v>0</v>
      </c>
      <c r="D566" s="17" t="e">
        <f t="shared" si="24"/>
        <v>#DIV/0!</v>
      </c>
      <c r="E566" s="16">
        <v>0</v>
      </c>
      <c r="F566" s="16">
        <f t="shared" si="25"/>
        <v>0</v>
      </c>
      <c r="G566" s="17" t="e">
        <f t="shared" si="26"/>
        <v>#DIV/0!</v>
      </c>
    </row>
    <row r="567" spans="1:7" ht="20.25" hidden="1">
      <c r="A567" s="19" t="s">
        <v>413</v>
      </c>
      <c r="B567" s="16">
        <v>0</v>
      </c>
      <c r="C567" s="16">
        <v>0</v>
      </c>
      <c r="D567" s="17" t="e">
        <f t="shared" si="24"/>
        <v>#DIV/0!</v>
      </c>
      <c r="E567" s="16">
        <v>0</v>
      </c>
      <c r="F567" s="16">
        <f t="shared" si="25"/>
        <v>0</v>
      </c>
      <c r="G567" s="17" t="e">
        <f t="shared" si="26"/>
        <v>#DIV/0!</v>
      </c>
    </row>
    <row r="568" spans="1:7" ht="20.25" hidden="1">
      <c r="A568" s="19" t="s">
        <v>414</v>
      </c>
      <c r="B568" s="16">
        <v>0</v>
      </c>
      <c r="C568" s="16">
        <v>0</v>
      </c>
      <c r="D568" s="17" t="e">
        <f t="shared" si="24"/>
        <v>#DIV/0!</v>
      </c>
      <c r="E568" s="16">
        <v>0</v>
      </c>
      <c r="F568" s="16">
        <f t="shared" si="25"/>
        <v>0</v>
      </c>
      <c r="G568" s="17" t="e">
        <f t="shared" si="26"/>
        <v>#DIV/0!</v>
      </c>
    </row>
    <row r="569" spans="1:7" ht="20.25" hidden="1">
      <c r="A569" s="19" t="s">
        <v>415</v>
      </c>
      <c r="B569" s="16">
        <v>0</v>
      </c>
      <c r="C569" s="16">
        <v>0</v>
      </c>
      <c r="D569" s="17" t="e">
        <f t="shared" si="24"/>
        <v>#DIV/0!</v>
      </c>
      <c r="E569" s="16">
        <v>0</v>
      </c>
      <c r="F569" s="16">
        <f t="shared" si="25"/>
        <v>0</v>
      </c>
      <c r="G569" s="17" t="e">
        <f t="shared" si="26"/>
        <v>#DIV/0!</v>
      </c>
    </row>
    <row r="570" spans="1:7" ht="20.25" hidden="1">
      <c r="A570" s="19" t="s">
        <v>416</v>
      </c>
      <c r="B570" s="16">
        <v>0</v>
      </c>
      <c r="C570" s="16">
        <v>0</v>
      </c>
      <c r="D570" s="17" t="e">
        <f t="shared" si="24"/>
        <v>#DIV/0!</v>
      </c>
      <c r="E570" s="16">
        <v>0</v>
      </c>
      <c r="F570" s="16">
        <f t="shared" si="25"/>
        <v>0</v>
      </c>
      <c r="G570" s="17" t="e">
        <f t="shared" si="26"/>
        <v>#DIV/0!</v>
      </c>
    </row>
    <row r="571" spans="1:7" ht="20.25">
      <c r="A571" s="19" t="s">
        <v>44</v>
      </c>
      <c r="B571" s="16">
        <v>1</v>
      </c>
      <c r="C571" s="16">
        <v>1.4</v>
      </c>
      <c r="D571" s="17">
        <f t="shared" si="24"/>
        <v>71.428571428571431</v>
      </c>
      <c r="E571" s="16"/>
      <c r="F571" s="16">
        <f t="shared" si="25"/>
        <v>1</v>
      </c>
      <c r="G571" s="17"/>
    </row>
    <row r="572" spans="1:7" ht="20.25">
      <c r="A572" s="19" t="s">
        <v>417</v>
      </c>
      <c r="B572" s="16">
        <v>115</v>
      </c>
      <c r="C572" s="16">
        <v>115.4</v>
      </c>
      <c r="D572" s="17">
        <f t="shared" si="24"/>
        <v>99.653379549393406</v>
      </c>
      <c r="E572" s="16">
        <v>150</v>
      </c>
      <c r="F572" s="16">
        <f t="shared" si="25"/>
        <v>-35</v>
      </c>
      <c r="G572" s="17">
        <f t="shared" si="26"/>
        <v>-23.333333333333332</v>
      </c>
    </row>
    <row r="573" spans="1:7" ht="20.25">
      <c r="A573" s="18" t="s">
        <v>418</v>
      </c>
      <c r="B573" s="16">
        <f>SUM(B574:B580)</f>
        <v>2233</v>
      </c>
      <c r="C573" s="16">
        <f>SUM(C574:C580)</f>
        <v>2077.3000000000002</v>
      </c>
      <c r="D573" s="17">
        <f t="shared" si="24"/>
        <v>107.4953064073557</v>
      </c>
      <c r="E573" s="16">
        <f>SUM(E574:E580)</f>
        <v>2564</v>
      </c>
      <c r="F573" s="16">
        <f t="shared" si="25"/>
        <v>-331</v>
      </c>
      <c r="G573" s="17">
        <f t="shared" si="26"/>
        <v>-12.909516380655225</v>
      </c>
    </row>
    <row r="574" spans="1:7" ht="20.25">
      <c r="A574" s="19" t="s">
        <v>35</v>
      </c>
      <c r="B574" s="16">
        <v>620</v>
      </c>
      <c r="C574" s="16">
        <v>540.29999999999995</v>
      </c>
      <c r="D574" s="17">
        <f t="shared" si="24"/>
        <v>114.7510642235795</v>
      </c>
      <c r="E574" s="16">
        <v>783</v>
      </c>
      <c r="F574" s="16">
        <f t="shared" si="25"/>
        <v>-163</v>
      </c>
      <c r="G574" s="17">
        <f t="shared" si="26"/>
        <v>-20.817369093231161</v>
      </c>
    </row>
    <row r="575" spans="1:7" ht="20.25" hidden="1">
      <c r="A575" s="19" t="s">
        <v>36</v>
      </c>
      <c r="B575" s="16">
        <v>0</v>
      </c>
      <c r="C575" s="16"/>
      <c r="D575" s="17" t="e">
        <f t="shared" si="24"/>
        <v>#DIV/0!</v>
      </c>
      <c r="E575" s="16">
        <v>0</v>
      </c>
      <c r="F575" s="16">
        <f t="shared" si="25"/>
        <v>0</v>
      </c>
      <c r="G575" s="17" t="e">
        <f t="shared" si="26"/>
        <v>#DIV/0!</v>
      </c>
    </row>
    <row r="576" spans="1:7" ht="20.25" hidden="1">
      <c r="A576" s="19" t="s">
        <v>37</v>
      </c>
      <c r="B576" s="16">
        <v>0</v>
      </c>
      <c r="C576" s="16"/>
      <c r="D576" s="17" t="e">
        <f t="shared" si="24"/>
        <v>#DIV/0!</v>
      </c>
      <c r="E576" s="16">
        <v>0</v>
      </c>
      <c r="F576" s="16">
        <f t="shared" si="25"/>
        <v>0</v>
      </c>
      <c r="G576" s="17" t="e">
        <f t="shared" si="26"/>
        <v>#DIV/0!</v>
      </c>
    </row>
    <row r="577" spans="1:7" ht="20.25" hidden="1">
      <c r="A577" s="19" t="s">
        <v>419</v>
      </c>
      <c r="B577" s="16">
        <v>0</v>
      </c>
      <c r="C577" s="16"/>
      <c r="D577" s="17" t="e">
        <f t="shared" si="24"/>
        <v>#DIV/0!</v>
      </c>
      <c r="E577" s="16">
        <v>0</v>
      </c>
      <c r="F577" s="16">
        <f t="shared" si="25"/>
        <v>0</v>
      </c>
      <c r="G577" s="17" t="e">
        <f t="shared" si="26"/>
        <v>#DIV/0!</v>
      </c>
    </row>
    <row r="578" spans="1:7" ht="20.25" hidden="1">
      <c r="A578" s="19" t="s">
        <v>420</v>
      </c>
      <c r="B578" s="16"/>
      <c r="C578" s="16"/>
      <c r="D578" s="17" t="e">
        <f t="shared" si="24"/>
        <v>#DIV/0!</v>
      </c>
      <c r="E578" s="16"/>
      <c r="F578" s="16">
        <f t="shared" si="25"/>
        <v>0</v>
      </c>
      <c r="G578" s="17" t="e">
        <f t="shared" si="26"/>
        <v>#DIV/0!</v>
      </c>
    </row>
    <row r="579" spans="1:7" ht="20.25">
      <c r="A579" s="19" t="s">
        <v>421</v>
      </c>
      <c r="B579" s="16">
        <v>1055</v>
      </c>
      <c r="C579" s="16">
        <v>1045</v>
      </c>
      <c r="D579" s="17">
        <f t="shared" si="24"/>
        <v>100.95693779904306</v>
      </c>
      <c r="E579" s="16">
        <v>245</v>
      </c>
      <c r="F579" s="16">
        <f t="shared" si="25"/>
        <v>810</v>
      </c>
      <c r="G579" s="17">
        <f t="shared" si="26"/>
        <v>330.61224489795921</v>
      </c>
    </row>
    <row r="580" spans="1:7" ht="20.25">
      <c r="A580" s="19" t="s">
        <v>422</v>
      </c>
      <c r="B580" s="16">
        <v>558</v>
      </c>
      <c r="C580" s="16">
        <v>492</v>
      </c>
      <c r="D580" s="17">
        <f t="shared" si="24"/>
        <v>113.41463414634146</v>
      </c>
      <c r="E580" s="16">
        <v>1536</v>
      </c>
      <c r="F580" s="16">
        <f t="shared" si="25"/>
        <v>-978</v>
      </c>
      <c r="G580" s="17">
        <f t="shared" si="26"/>
        <v>-63.671875</v>
      </c>
    </row>
    <row r="581" spans="1:7" ht="20.25">
      <c r="A581" s="18" t="s">
        <v>423</v>
      </c>
      <c r="B581" s="16"/>
      <c r="C581" s="16"/>
      <c r="D581" s="17"/>
      <c r="E581" s="16"/>
      <c r="F581" s="16"/>
      <c r="G581" s="17"/>
    </row>
    <row r="582" spans="1:7" ht="20.25">
      <c r="A582" s="19" t="s">
        <v>424</v>
      </c>
      <c r="B582" s="16"/>
      <c r="C582" s="16"/>
      <c r="D582" s="17"/>
      <c r="E582" s="16"/>
      <c r="F582" s="16"/>
      <c r="G582" s="17"/>
    </row>
    <row r="583" spans="1:7" ht="20.25">
      <c r="A583" s="18" t="s">
        <v>425</v>
      </c>
      <c r="B583" s="16">
        <f>SUM(B584:B591)</f>
        <v>44926</v>
      </c>
      <c r="C583" s="16">
        <f>SUM(C584:C591)</f>
        <v>41506.800000000003</v>
      </c>
      <c r="D583" s="17">
        <f t="shared" si="24"/>
        <v>108.23768635500687</v>
      </c>
      <c r="E583" s="16">
        <f>SUM(E584:E591)</f>
        <v>42523</v>
      </c>
      <c r="F583" s="16">
        <f t="shared" si="25"/>
        <v>2403</v>
      </c>
      <c r="G583" s="17">
        <f t="shared" si="26"/>
        <v>5.6510594266632177</v>
      </c>
    </row>
    <row r="584" spans="1:7" ht="20.25">
      <c r="A584" s="19" t="s">
        <v>426</v>
      </c>
      <c r="B584" s="16">
        <v>286</v>
      </c>
      <c r="C584" s="16">
        <v>210</v>
      </c>
      <c r="D584" s="17">
        <f t="shared" si="24"/>
        <v>136.1904761904762</v>
      </c>
      <c r="E584" s="16">
        <v>404</v>
      </c>
      <c r="F584" s="16">
        <f t="shared" si="25"/>
        <v>-118</v>
      </c>
      <c r="G584" s="17">
        <f t="shared" si="26"/>
        <v>-29.207920792079207</v>
      </c>
    </row>
    <row r="585" spans="1:7" ht="20.25">
      <c r="A585" s="19" t="s">
        <v>427</v>
      </c>
      <c r="B585" s="16">
        <v>188</v>
      </c>
      <c r="C585" s="16">
        <v>171.4</v>
      </c>
      <c r="D585" s="17">
        <f t="shared" si="24"/>
        <v>109.68494749124854</v>
      </c>
      <c r="E585" s="16">
        <v>232</v>
      </c>
      <c r="F585" s="16">
        <f t="shared" si="25"/>
        <v>-44</v>
      </c>
      <c r="G585" s="17">
        <f t="shared" si="26"/>
        <v>-18.96551724137931</v>
      </c>
    </row>
    <row r="586" spans="1:7" ht="20.25" hidden="1">
      <c r="A586" s="19" t="s">
        <v>428</v>
      </c>
      <c r="B586" s="16"/>
      <c r="C586" s="16"/>
      <c r="D586" s="17" t="e">
        <f t="shared" ref="D586:D646" si="27">B586/C586*100</f>
        <v>#DIV/0!</v>
      </c>
      <c r="E586" s="16"/>
      <c r="F586" s="16">
        <f t="shared" ref="F586:F649" si="28">B586-E586</f>
        <v>0</v>
      </c>
      <c r="G586" s="17" t="e">
        <f t="shared" ref="G586:G649" si="29">F586/E586*100</f>
        <v>#DIV/0!</v>
      </c>
    </row>
    <row r="587" spans="1:7" ht="20.25">
      <c r="A587" s="19" t="s">
        <v>429</v>
      </c>
      <c r="B587" s="16">
        <v>12166</v>
      </c>
      <c r="C587" s="16">
        <v>11689</v>
      </c>
      <c r="D587" s="17">
        <f t="shared" si="27"/>
        <v>104.08075968859612</v>
      </c>
      <c r="E587" s="16">
        <v>11893</v>
      </c>
      <c r="F587" s="16">
        <f t="shared" si="28"/>
        <v>273</v>
      </c>
      <c r="G587" s="17">
        <f t="shared" si="29"/>
        <v>2.2954679223072394</v>
      </c>
    </row>
    <row r="588" spans="1:7" ht="20.25">
      <c r="A588" s="19" t="s">
        <v>430</v>
      </c>
      <c r="B588" s="16">
        <v>1465</v>
      </c>
      <c r="C588" s="16">
        <v>1427</v>
      </c>
      <c r="D588" s="17">
        <f t="shared" si="27"/>
        <v>102.66292922214436</v>
      </c>
      <c r="E588" s="16">
        <v>747</v>
      </c>
      <c r="F588" s="16">
        <f t="shared" si="28"/>
        <v>718</v>
      </c>
      <c r="G588" s="17">
        <f t="shared" si="29"/>
        <v>96.117804551539493</v>
      </c>
    </row>
    <row r="589" spans="1:7" ht="20.25">
      <c r="A589" s="19" t="s">
        <v>431</v>
      </c>
      <c r="B589" s="16">
        <v>30820</v>
      </c>
      <c r="C589" s="16">
        <v>28008</v>
      </c>
      <c r="D589" s="17">
        <f t="shared" si="27"/>
        <v>110.03998857469296</v>
      </c>
      <c r="E589" s="16">
        <v>29247</v>
      </c>
      <c r="F589" s="16">
        <f t="shared" si="28"/>
        <v>1573</v>
      </c>
      <c r="G589" s="17">
        <f t="shared" si="29"/>
        <v>5.3783294013061163</v>
      </c>
    </row>
    <row r="590" spans="1:7" ht="20.25" hidden="1">
      <c r="A590" s="19" t="s">
        <v>432</v>
      </c>
      <c r="B590" s="16">
        <v>0</v>
      </c>
      <c r="C590" s="16"/>
      <c r="D590" s="17" t="e">
        <f t="shared" si="27"/>
        <v>#DIV/0!</v>
      </c>
      <c r="E590" s="16">
        <v>0</v>
      </c>
      <c r="F590" s="16">
        <f t="shared" si="28"/>
        <v>0</v>
      </c>
      <c r="G590" s="17" t="e">
        <f t="shared" si="29"/>
        <v>#DIV/0!</v>
      </c>
    </row>
    <row r="591" spans="1:7" ht="20.25">
      <c r="A591" s="19" t="s">
        <v>433</v>
      </c>
      <c r="B591" s="16">
        <v>1</v>
      </c>
      <c r="C591" s="16">
        <v>1.4</v>
      </c>
      <c r="D591" s="17">
        <f t="shared" si="27"/>
        <v>71.428571428571431</v>
      </c>
      <c r="E591" s="16"/>
      <c r="F591" s="16">
        <f t="shared" si="28"/>
        <v>1</v>
      </c>
      <c r="G591" s="17"/>
    </row>
    <row r="592" spans="1:7" ht="20.25">
      <c r="A592" s="18" t="s">
        <v>434</v>
      </c>
      <c r="B592" s="16">
        <f>SUM(B593:B595)</f>
        <v>13</v>
      </c>
      <c r="C592" s="16">
        <f>SUM(C593:C595)</f>
        <v>10</v>
      </c>
      <c r="D592" s="17">
        <f t="shared" si="27"/>
        <v>130</v>
      </c>
      <c r="E592" s="16"/>
      <c r="F592" s="16">
        <f t="shared" si="28"/>
        <v>13</v>
      </c>
      <c r="G592" s="17"/>
    </row>
    <row r="593" spans="1:7" ht="20.25" hidden="1">
      <c r="A593" s="19" t="s">
        <v>435</v>
      </c>
      <c r="B593" s="16">
        <v>0</v>
      </c>
      <c r="C593" s="16">
        <v>0</v>
      </c>
      <c r="D593" s="17" t="e">
        <f t="shared" si="27"/>
        <v>#DIV/0!</v>
      </c>
      <c r="E593" s="16"/>
      <c r="F593" s="16">
        <f t="shared" si="28"/>
        <v>0</v>
      </c>
      <c r="G593" s="17"/>
    </row>
    <row r="594" spans="1:7" ht="20.25" hidden="1">
      <c r="A594" s="19" t="s">
        <v>436</v>
      </c>
      <c r="B594" s="16">
        <v>0</v>
      </c>
      <c r="C594" s="16">
        <v>0</v>
      </c>
      <c r="D594" s="17" t="e">
        <f t="shared" si="27"/>
        <v>#DIV/0!</v>
      </c>
      <c r="E594" s="16"/>
      <c r="F594" s="16">
        <f t="shared" si="28"/>
        <v>0</v>
      </c>
      <c r="G594" s="17"/>
    </row>
    <row r="595" spans="1:7" ht="20.25">
      <c r="A595" s="19" t="s">
        <v>437</v>
      </c>
      <c r="B595" s="16">
        <v>13</v>
      </c>
      <c r="C595" s="16">
        <v>10</v>
      </c>
      <c r="D595" s="17">
        <f t="shared" si="27"/>
        <v>130</v>
      </c>
      <c r="E595" s="16"/>
      <c r="F595" s="16">
        <f t="shared" si="28"/>
        <v>13</v>
      </c>
      <c r="G595" s="17"/>
    </row>
    <row r="596" spans="1:7" ht="20.25">
      <c r="A596" s="18" t="s">
        <v>438</v>
      </c>
      <c r="B596" s="16">
        <f>SUM(B597:B605)</f>
        <v>2580</v>
      </c>
      <c r="C596" s="16">
        <f>SUM(C597:C605)</f>
        <v>2314</v>
      </c>
      <c r="D596" s="17">
        <f t="shared" si="27"/>
        <v>111.495246326707</v>
      </c>
      <c r="E596" s="16">
        <f>SUM(E597:E605)</f>
        <v>2360</v>
      </c>
      <c r="F596" s="16">
        <f t="shared" si="28"/>
        <v>220</v>
      </c>
      <c r="G596" s="17">
        <f t="shared" si="29"/>
        <v>9.3220338983050848</v>
      </c>
    </row>
    <row r="597" spans="1:7" ht="20.25" hidden="1">
      <c r="A597" s="19" t="s">
        <v>439</v>
      </c>
      <c r="B597" s="16">
        <v>0</v>
      </c>
      <c r="C597" s="16">
        <v>0</v>
      </c>
      <c r="D597" s="17" t="e">
        <f t="shared" si="27"/>
        <v>#DIV/0!</v>
      </c>
      <c r="E597" s="16">
        <v>0</v>
      </c>
      <c r="F597" s="16">
        <f t="shared" si="28"/>
        <v>0</v>
      </c>
      <c r="G597" s="17" t="e">
        <f t="shared" si="29"/>
        <v>#DIV/0!</v>
      </c>
    </row>
    <row r="598" spans="1:7" ht="20.25" hidden="1">
      <c r="A598" s="19" t="s">
        <v>440</v>
      </c>
      <c r="B598" s="16">
        <v>0</v>
      </c>
      <c r="C598" s="16">
        <v>0</v>
      </c>
      <c r="D598" s="17" t="e">
        <f t="shared" si="27"/>
        <v>#DIV/0!</v>
      </c>
      <c r="E598" s="16">
        <v>0</v>
      </c>
      <c r="F598" s="16">
        <f t="shared" si="28"/>
        <v>0</v>
      </c>
      <c r="G598" s="17" t="e">
        <f t="shared" si="29"/>
        <v>#DIV/0!</v>
      </c>
    </row>
    <row r="599" spans="1:7" ht="20.25" hidden="1">
      <c r="A599" s="19" t="s">
        <v>441</v>
      </c>
      <c r="B599" s="16">
        <v>0</v>
      </c>
      <c r="C599" s="16">
        <v>0</v>
      </c>
      <c r="D599" s="17" t="e">
        <f t="shared" si="27"/>
        <v>#DIV/0!</v>
      </c>
      <c r="E599" s="16">
        <v>0</v>
      </c>
      <c r="F599" s="16">
        <f t="shared" si="28"/>
        <v>0</v>
      </c>
      <c r="G599" s="17" t="e">
        <f t="shared" si="29"/>
        <v>#DIV/0!</v>
      </c>
    </row>
    <row r="600" spans="1:7" ht="20.25">
      <c r="A600" s="19" t="s">
        <v>442</v>
      </c>
      <c r="B600" s="16">
        <v>209</v>
      </c>
      <c r="C600" s="16">
        <v>192</v>
      </c>
      <c r="D600" s="17">
        <f t="shared" si="27"/>
        <v>108.85416666666667</v>
      </c>
      <c r="E600" s="16"/>
      <c r="F600" s="16">
        <f t="shared" si="28"/>
        <v>209</v>
      </c>
      <c r="G600" s="17"/>
    </row>
    <row r="601" spans="1:7" ht="20.25" hidden="1">
      <c r="A601" s="19" t="s">
        <v>443</v>
      </c>
      <c r="B601" s="16">
        <v>0</v>
      </c>
      <c r="C601" s="16">
        <v>0</v>
      </c>
      <c r="D601" s="17" t="e">
        <f t="shared" si="27"/>
        <v>#DIV/0!</v>
      </c>
      <c r="E601" s="16">
        <v>0</v>
      </c>
      <c r="F601" s="16">
        <f t="shared" si="28"/>
        <v>0</v>
      </c>
      <c r="G601" s="17" t="e">
        <f t="shared" si="29"/>
        <v>#DIV/0!</v>
      </c>
    </row>
    <row r="602" spans="1:7" ht="20.25" hidden="1">
      <c r="A602" s="19" t="s">
        <v>444</v>
      </c>
      <c r="B602" s="16">
        <v>0</v>
      </c>
      <c r="C602" s="16">
        <v>0</v>
      </c>
      <c r="D602" s="17" t="e">
        <f t="shared" si="27"/>
        <v>#DIV/0!</v>
      </c>
      <c r="E602" s="16">
        <v>0</v>
      </c>
      <c r="F602" s="16">
        <f t="shared" si="28"/>
        <v>0</v>
      </c>
      <c r="G602" s="17" t="e">
        <f t="shared" si="29"/>
        <v>#DIV/0!</v>
      </c>
    </row>
    <row r="603" spans="1:7" ht="20.25" hidden="1">
      <c r="A603" s="19" t="s">
        <v>445</v>
      </c>
      <c r="B603" s="16">
        <v>0</v>
      </c>
      <c r="C603" s="16">
        <v>0</v>
      </c>
      <c r="D603" s="17" t="e">
        <f t="shared" si="27"/>
        <v>#DIV/0!</v>
      </c>
      <c r="E603" s="16">
        <v>0</v>
      </c>
      <c r="F603" s="16">
        <f t="shared" si="28"/>
        <v>0</v>
      </c>
      <c r="G603" s="17" t="e">
        <f t="shared" si="29"/>
        <v>#DIV/0!</v>
      </c>
    </row>
    <row r="604" spans="1:7" ht="20.25" hidden="1">
      <c r="A604" s="19" t="s">
        <v>446</v>
      </c>
      <c r="B604" s="16">
        <v>0</v>
      </c>
      <c r="C604" s="16">
        <v>0</v>
      </c>
      <c r="D604" s="17" t="e">
        <f t="shared" si="27"/>
        <v>#DIV/0!</v>
      </c>
      <c r="E604" s="16">
        <v>0</v>
      </c>
      <c r="F604" s="16">
        <f t="shared" si="28"/>
        <v>0</v>
      </c>
      <c r="G604" s="17" t="e">
        <f t="shared" si="29"/>
        <v>#DIV/0!</v>
      </c>
    </row>
    <row r="605" spans="1:7" ht="20.25">
      <c r="A605" s="19" t="s">
        <v>447</v>
      </c>
      <c r="B605" s="16">
        <v>2371</v>
      </c>
      <c r="C605" s="16">
        <v>2122</v>
      </c>
      <c r="D605" s="17">
        <f t="shared" si="27"/>
        <v>111.73421300659756</v>
      </c>
      <c r="E605" s="16">
        <v>2360</v>
      </c>
      <c r="F605" s="16">
        <f t="shared" si="28"/>
        <v>11</v>
      </c>
      <c r="G605" s="17">
        <f t="shared" si="29"/>
        <v>0.46610169491525427</v>
      </c>
    </row>
    <row r="606" spans="1:7" ht="20.25">
      <c r="A606" s="18" t="s">
        <v>448</v>
      </c>
      <c r="B606" s="16">
        <f>SUM(B607:B614)</f>
        <v>5696</v>
      </c>
      <c r="C606" s="16">
        <f>SUM(C607:C614)</f>
        <v>4349</v>
      </c>
      <c r="D606" s="17">
        <f t="shared" si="27"/>
        <v>130.97263738790525</v>
      </c>
      <c r="E606" s="16">
        <f>SUM(E607:E614)</f>
        <v>4758</v>
      </c>
      <c r="F606" s="16">
        <f t="shared" si="28"/>
        <v>938</v>
      </c>
      <c r="G606" s="17">
        <f t="shared" si="29"/>
        <v>19.714165615804959</v>
      </c>
    </row>
    <row r="607" spans="1:7" ht="20.25">
      <c r="A607" s="19" t="s">
        <v>449</v>
      </c>
      <c r="B607" s="16">
        <v>2239</v>
      </c>
      <c r="C607" s="16">
        <v>1730</v>
      </c>
      <c r="D607" s="17">
        <f t="shared" si="27"/>
        <v>129.42196531791907</v>
      </c>
      <c r="E607" s="16">
        <v>2049</v>
      </c>
      <c r="F607" s="16">
        <f t="shared" si="28"/>
        <v>190</v>
      </c>
      <c r="G607" s="17">
        <f t="shared" si="29"/>
        <v>9.2728160078086876</v>
      </c>
    </row>
    <row r="608" spans="1:7" ht="20.25">
      <c r="A608" s="19" t="s">
        <v>450</v>
      </c>
      <c r="B608" s="16">
        <v>1325</v>
      </c>
      <c r="C608" s="16">
        <v>865</v>
      </c>
      <c r="D608" s="17">
        <f t="shared" si="27"/>
        <v>153.17919075144508</v>
      </c>
      <c r="E608" s="16">
        <v>34</v>
      </c>
      <c r="F608" s="16">
        <f t="shared" si="28"/>
        <v>1291</v>
      </c>
      <c r="G608" s="17">
        <f t="shared" si="29"/>
        <v>3797.0588235294117</v>
      </c>
    </row>
    <row r="609" spans="1:7" ht="20.25" hidden="1">
      <c r="A609" s="19" t="s">
        <v>451</v>
      </c>
      <c r="B609" s="16">
        <v>0</v>
      </c>
      <c r="C609" s="16"/>
      <c r="D609" s="17" t="e">
        <f t="shared" si="27"/>
        <v>#DIV/0!</v>
      </c>
      <c r="E609" s="16">
        <v>0</v>
      </c>
      <c r="F609" s="16">
        <f t="shared" si="28"/>
        <v>0</v>
      </c>
      <c r="G609" s="17" t="e">
        <f t="shared" si="29"/>
        <v>#DIV/0!</v>
      </c>
    </row>
    <row r="610" spans="1:7" ht="20.25">
      <c r="A610" s="19" t="s">
        <v>452</v>
      </c>
      <c r="B610" s="16">
        <v>304</v>
      </c>
      <c r="C610" s="16"/>
      <c r="D610" s="17"/>
      <c r="E610" s="16">
        <v>69</v>
      </c>
      <c r="F610" s="16">
        <f t="shared" si="28"/>
        <v>235</v>
      </c>
      <c r="G610" s="17">
        <f t="shared" si="29"/>
        <v>340.57971014492756</v>
      </c>
    </row>
    <row r="611" spans="1:7" ht="20.25">
      <c r="A611" s="19" t="s">
        <v>453</v>
      </c>
      <c r="B611" s="16">
        <v>0</v>
      </c>
      <c r="C611" s="16">
        <v>12</v>
      </c>
      <c r="D611" s="17"/>
      <c r="E611" s="16">
        <v>3</v>
      </c>
      <c r="F611" s="16">
        <f t="shared" si="28"/>
        <v>-3</v>
      </c>
      <c r="G611" s="17"/>
    </row>
    <row r="612" spans="1:7" ht="20.25" hidden="1">
      <c r="A612" s="19" t="s">
        <v>454</v>
      </c>
      <c r="B612" s="16">
        <v>0</v>
      </c>
      <c r="C612" s="16"/>
      <c r="D612" s="17" t="e">
        <f t="shared" si="27"/>
        <v>#DIV/0!</v>
      </c>
      <c r="E612" s="16">
        <v>0</v>
      </c>
      <c r="F612" s="16">
        <f t="shared" si="28"/>
        <v>0</v>
      </c>
      <c r="G612" s="17" t="e">
        <f t="shared" si="29"/>
        <v>#DIV/0!</v>
      </c>
    </row>
    <row r="613" spans="1:7" ht="20.25">
      <c r="A613" s="19" t="s">
        <v>1595</v>
      </c>
      <c r="B613" s="16">
        <v>80</v>
      </c>
      <c r="C613" s="16"/>
      <c r="D613" s="17"/>
      <c r="E613" s="16"/>
      <c r="F613" s="16">
        <f t="shared" si="28"/>
        <v>80</v>
      </c>
      <c r="G613" s="17"/>
    </row>
    <row r="614" spans="1:7" ht="20.25">
      <c r="A614" s="19" t="s">
        <v>455</v>
      </c>
      <c r="B614" s="16">
        <v>1748</v>
      </c>
      <c r="C614" s="16">
        <v>1742</v>
      </c>
      <c r="D614" s="17">
        <f t="shared" si="27"/>
        <v>100.34443168771527</v>
      </c>
      <c r="E614" s="16">
        <v>2603</v>
      </c>
      <c r="F614" s="16">
        <f t="shared" si="28"/>
        <v>-855</v>
      </c>
      <c r="G614" s="17">
        <f t="shared" si="29"/>
        <v>-32.846715328467155</v>
      </c>
    </row>
    <row r="615" spans="1:7" ht="20.25">
      <c r="A615" s="18" t="s">
        <v>456</v>
      </c>
      <c r="B615" s="16">
        <f>SUM(B616:B621)</f>
        <v>621</v>
      </c>
      <c r="C615" s="16">
        <f>SUM(C616:C621)</f>
        <v>173</v>
      </c>
      <c r="D615" s="17">
        <f t="shared" si="27"/>
        <v>358.95953757225436</v>
      </c>
      <c r="E615" s="16">
        <f>SUM(E616:E621)</f>
        <v>1142</v>
      </c>
      <c r="F615" s="16">
        <f t="shared" si="28"/>
        <v>-521</v>
      </c>
      <c r="G615" s="17">
        <f t="shared" si="29"/>
        <v>-45.621716287215413</v>
      </c>
    </row>
    <row r="616" spans="1:7" ht="20.25">
      <c r="A616" s="19" t="s">
        <v>457</v>
      </c>
      <c r="B616" s="16">
        <v>445</v>
      </c>
      <c r="C616" s="16">
        <v>26</v>
      </c>
      <c r="D616" s="17">
        <f t="shared" si="27"/>
        <v>1711.5384615384617</v>
      </c>
      <c r="E616" s="16">
        <v>454</v>
      </c>
      <c r="F616" s="16">
        <f t="shared" si="28"/>
        <v>-9</v>
      </c>
      <c r="G616" s="17">
        <f t="shared" si="29"/>
        <v>-1.9823788546255507</v>
      </c>
    </row>
    <row r="617" spans="1:7" ht="20.25">
      <c r="A617" s="19" t="s">
        <v>458</v>
      </c>
      <c r="B617" s="16">
        <v>84</v>
      </c>
      <c r="C617" s="16">
        <v>57</v>
      </c>
      <c r="D617" s="17">
        <f t="shared" si="27"/>
        <v>147.36842105263156</v>
      </c>
      <c r="E617" s="16">
        <v>35</v>
      </c>
      <c r="F617" s="16">
        <f t="shared" si="28"/>
        <v>49</v>
      </c>
      <c r="G617" s="17">
        <f t="shared" si="29"/>
        <v>140</v>
      </c>
    </row>
    <row r="618" spans="1:7" ht="20.25">
      <c r="A618" s="19" t="s">
        <v>459</v>
      </c>
      <c r="B618" s="16">
        <v>9</v>
      </c>
      <c r="C618" s="16">
        <v>7.5</v>
      </c>
      <c r="D618" s="17">
        <f t="shared" si="27"/>
        <v>120</v>
      </c>
      <c r="E618" s="16">
        <v>19</v>
      </c>
      <c r="F618" s="16">
        <f t="shared" si="28"/>
        <v>-10</v>
      </c>
      <c r="G618" s="17">
        <f t="shared" si="29"/>
        <v>-52.631578947368418</v>
      </c>
    </row>
    <row r="619" spans="1:7" ht="20.25" hidden="1">
      <c r="A619" s="19" t="s">
        <v>460</v>
      </c>
      <c r="B619" s="16">
        <v>0</v>
      </c>
      <c r="C619" s="16"/>
      <c r="D619" s="17" t="e">
        <f t="shared" si="27"/>
        <v>#DIV/0!</v>
      </c>
      <c r="E619" s="16">
        <v>0</v>
      </c>
      <c r="F619" s="16">
        <f t="shared" si="28"/>
        <v>0</v>
      </c>
      <c r="G619" s="17" t="e">
        <f t="shared" si="29"/>
        <v>#DIV/0!</v>
      </c>
    </row>
    <row r="620" spans="1:7" ht="20.25">
      <c r="A620" s="19" t="s">
        <v>461</v>
      </c>
      <c r="B620" s="16"/>
      <c r="C620" s="16"/>
      <c r="D620" s="17"/>
      <c r="E620" s="16">
        <v>47</v>
      </c>
      <c r="F620" s="16">
        <f t="shared" si="28"/>
        <v>-47</v>
      </c>
      <c r="G620" s="17">
        <f t="shared" si="29"/>
        <v>-100</v>
      </c>
    </row>
    <row r="621" spans="1:7" ht="20.25">
      <c r="A621" s="19" t="s">
        <v>462</v>
      </c>
      <c r="B621" s="16">
        <v>83</v>
      </c>
      <c r="C621" s="16">
        <v>82.5</v>
      </c>
      <c r="D621" s="17">
        <f t="shared" si="27"/>
        <v>100.60606060606061</v>
      </c>
      <c r="E621" s="16">
        <v>587</v>
      </c>
      <c r="F621" s="16">
        <f t="shared" si="28"/>
        <v>-504</v>
      </c>
      <c r="G621" s="17">
        <f t="shared" si="29"/>
        <v>-85.860306643952299</v>
      </c>
    </row>
    <row r="622" spans="1:7" ht="20.25">
      <c r="A622" s="18" t="s">
        <v>463</v>
      </c>
      <c r="B622" s="16">
        <f>SUM(B623:B629)</f>
        <v>1282</v>
      </c>
      <c r="C622" s="16">
        <f>SUM(C623:C629)</f>
        <v>1296.7</v>
      </c>
      <c r="D622" s="17">
        <f t="shared" si="27"/>
        <v>98.866353050050122</v>
      </c>
      <c r="E622" s="16">
        <f>SUM(E623:E629)</f>
        <v>799</v>
      </c>
      <c r="F622" s="16">
        <f t="shared" si="28"/>
        <v>483</v>
      </c>
      <c r="G622" s="17">
        <f t="shared" si="29"/>
        <v>60.450563204005</v>
      </c>
    </row>
    <row r="623" spans="1:7" ht="20.25" hidden="1">
      <c r="A623" s="19" t="s">
        <v>464</v>
      </c>
      <c r="B623" s="16">
        <v>0</v>
      </c>
      <c r="C623" s="16">
        <v>0</v>
      </c>
      <c r="D623" s="17" t="e">
        <f t="shared" si="27"/>
        <v>#DIV/0!</v>
      </c>
      <c r="E623" s="16">
        <v>0</v>
      </c>
      <c r="F623" s="16">
        <f t="shared" si="28"/>
        <v>0</v>
      </c>
      <c r="G623" s="17" t="e">
        <f t="shared" si="29"/>
        <v>#DIV/0!</v>
      </c>
    </row>
    <row r="624" spans="1:7" ht="20.25">
      <c r="A624" s="19" t="s">
        <v>465</v>
      </c>
      <c r="B624" s="16">
        <v>364</v>
      </c>
      <c r="C624" s="16">
        <v>391.4</v>
      </c>
      <c r="D624" s="17">
        <f t="shared" si="27"/>
        <v>92.999489013796634</v>
      </c>
      <c r="E624" s="16">
        <v>282</v>
      </c>
      <c r="F624" s="16">
        <f t="shared" si="28"/>
        <v>82</v>
      </c>
      <c r="G624" s="17">
        <f t="shared" si="29"/>
        <v>29.078014184397162</v>
      </c>
    </row>
    <row r="625" spans="1:7" ht="20.25" hidden="1">
      <c r="A625" s="19" t="s">
        <v>466</v>
      </c>
      <c r="B625" s="16">
        <v>0</v>
      </c>
      <c r="C625" s="16"/>
      <c r="D625" s="17" t="e">
        <f t="shared" si="27"/>
        <v>#DIV/0!</v>
      </c>
      <c r="E625" s="16">
        <v>0</v>
      </c>
      <c r="F625" s="16">
        <f t="shared" si="28"/>
        <v>0</v>
      </c>
      <c r="G625" s="17" t="e">
        <f t="shared" si="29"/>
        <v>#DIV/0!</v>
      </c>
    </row>
    <row r="626" spans="1:7" ht="20.25">
      <c r="A626" s="19" t="s">
        <v>467</v>
      </c>
      <c r="B626" s="16">
        <v>494</v>
      </c>
      <c r="C626" s="16">
        <v>482.3</v>
      </c>
      <c r="D626" s="17">
        <f t="shared" si="27"/>
        <v>102.42587601078166</v>
      </c>
      <c r="E626" s="16">
        <v>517</v>
      </c>
      <c r="F626" s="16">
        <f t="shared" si="28"/>
        <v>-23</v>
      </c>
      <c r="G626" s="17">
        <f t="shared" si="29"/>
        <v>-4.4487427466150873</v>
      </c>
    </row>
    <row r="627" spans="1:7" ht="20.25">
      <c r="A627" s="19" t="s">
        <v>468</v>
      </c>
      <c r="B627" s="16">
        <v>324</v>
      </c>
      <c r="C627" s="16">
        <v>323</v>
      </c>
      <c r="D627" s="17">
        <f t="shared" si="27"/>
        <v>100.30959752321982</v>
      </c>
      <c r="E627" s="16"/>
      <c r="F627" s="16">
        <f t="shared" si="28"/>
        <v>324</v>
      </c>
      <c r="G627" s="17"/>
    </row>
    <row r="628" spans="1:7" ht="20.25">
      <c r="A628" s="19" t="s">
        <v>469</v>
      </c>
      <c r="B628" s="16">
        <v>100</v>
      </c>
      <c r="C628" s="16">
        <v>100</v>
      </c>
      <c r="D628" s="17">
        <f t="shared" si="27"/>
        <v>100</v>
      </c>
      <c r="E628" s="16"/>
      <c r="F628" s="16">
        <f t="shared" si="28"/>
        <v>100</v>
      </c>
      <c r="G628" s="17"/>
    </row>
    <row r="629" spans="1:7" ht="20.25" hidden="1">
      <c r="A629" s="19" t="s">
        <v>470</v>
      </c>
      <c r="B629" s="16">
        <v>0</v>
      </c>
      <c r="C629" s="16"/>
      <c r="D629" s="17" t="e">
        <f t="shared" si="27"/>
        <v>#DIV/0!</v>
      </c>
      <c r="E629" s="16">
        <v>0</v>
      </c>
      <c r="F629" s="16">
        <f t="shared" si="28"/>
        <v>0</v>
      </c>
      <c r="G629" s="17" t="e">
        <f t="shared" si="29"/>
        <v>#DIV/0!</v>
      </c>
    </row>
    <row r="630" spans="1:7" ht="20.25">
      <c r="A630" s="18" t="s">
        <v>471</v>
      </c>
      <c r="B630" s="16">
        <f>SUM(B631:B638)</f>
        <v>1338</v>
      </c>
      <c r="C630" s="16">
        <f>SUM(C631:C638)</f>
        <v>1259</v>
      </c>
      <c r="D630" s="17">
        <f t="shared" si="27"/>
        <v>106.27482128673552</v>
      </c>
      <c r="E630" s="16">
        <f>SUM(E631:E638)</f>
        <v>1726</v>
      </c>
      <c r="F630" s="16">
        <f t="shared" si="28"/>
        <v>-388</v>
      </c>
      <c r="G630" s="17">
        <f t="shared" si="29"/>
        <v>-22.479721900347624</v>
      </c>
    </row>
    <row r="631" spans="1:7" ht="20.25">
      <c r="A631" s="19" t="s">
        <v>35</v>
      </c>
      <c r="B631" s="16">
        <v>104</v>
      </c>
      <c r="C631" s="16">
        <v>105</v>
      </c>
      <c r="D631" s="17">
        <f t="shared" si="27"/>
        <v>99.047619047619051</v>
      </c>
      <c r="E631" s="16">
        <v>60</v>
      </c>
      <c r="F631" s="16">
        <f t="shared" si="28"/>
        <v>44</v>
      </c>
      <c r="G631" s="17">
        <f t="shared" si="29"/>
        <v>73.333333333333329</v>
      </c>
    </row>
    <row r="632" spans="1:7" ht="20.25" hidden="1">
      <c r="A632" s="19" t="s">
        <v>36</v>
      </c>
      <c r="B632" s="16">
        <v>0</v>
      </c>
      <c r="C632" s="16"/>
      <c r="D632" s="17" t="e">
        <f t="shared" si="27"/>
        <v>#DIV/0!</v>
      </c>
      <c r="E632" s="16">
        <v>0</v>
      </c>
      <c r="F632" s="16">
        <f t="shared" si="28"/>
        <v>0</v>
      </c>
      <c r="G632" s="17" t="e">
        <f t="shared" si="29"/>
        <v>#DIV/0!</v>
      </c>
    </row>
    <row r="633" spans="1:7" ht="20.25" hidden="1">
      <c r="A633" s="19" t="s">
        <v>37</v>
      </c>
      <c r="B633" s="16">
        <v>0</v>
      </c>
      <c r="C633" s="16"/>
      <c r="D633" s="17" t="e">
        <f t="shared" si="27"/>
        <v>#DIV/0!</v>
      </c>
      <c r="E633" s="16">
        <v>0</v>
      </c>
      <c r="F633" s="16">
        <f t="shared" si="28"/>
        <v>0</v>
      </c>
      <c r="G633" s="17" t="e">
        <f t="shared" si="29"/>
        <v>#DIV/0!</v>
      </c>
    </row>
    <row r="634" spans="1:7" ht="20.25">
      <c r="A634" s="19" t="s">
        <v>472</v>
      </c>
      <c r="B634" s="16">
        <v>113</v>
      </c>
      <c r="C634" s="16">
        <v>18</v>
      </c>
      <c r="D634" s="17">
        <f t="shared" si="27"/>
        <v>627.77777777777771</v>
      </c>
      <c r="E634" s="16">
        <v>68</v>
      </c>
      <c r="F634" s="16">
        <f t="shared" si="28"/>
        <v>45</v>
      </c>
      <c r="G634" s="17">
        <f t="shared" si="29"/>
        <v>66.17647058823529</v>
      </c>
    </row>
    <row r="635" spans="1:7" ht="20.25">
      <c r="A635" s="19" t="s">
        <v>473</v>
      </c>
      <c r="B635" s="16"/>
      <c r="C635" s="16"/>
      <c r="D635" s="17"/>
      <c r="E635" s="16">
        <v>232</v>
      </c>
      <c r="F635" s="16">
        <f t="shared" si="28"/>
        <v>-232</v>
      </c>
      <c r="G635" s="17">
        <f t="shared" si="29"/>
        <v>-100</v>
      </c>
    </row>
    <row r="636" spans="1:7" ht="20.25">
      <c r="A636" s="19" t="s">
        <v>474</v>
      </c>
      <c r="B636" s="16">
        <v>2</v>
      </c>
      <c r="C636" s="16"/>
      <c r="D636" s="17"/>
      <c r="E636" s="16"/>
      <c r="F636" s="16">
        <f t="shared" si="28"/>
        <v>2</v>
      </c>
      <c r="G636" s="17"/>
    </row>
    <row r="637" spans="1:7" ht="20.25">
      <c r="A637" s="19" t="s">
        <v>475</v>
      </c>
      <c r="B637" s="16">
        <v>946</v>
      </c>
      <c r="C637" s="16">
        <v>986</v>
      </c>
      <c r="D637" s="17">
        <f t="shared" si="27"/>
        <v>95.943204868154154</v>
      </c>
      <c r="E637" s="16">
        <v>1020</v>
      </c>
      <c r="F637" s="16">
        <f t="shared" si="28"/>
        <v>-74</v>
      </c>
      <c r="G637" s="17">
        <f t="shared" si="29"/>
        <v>-7.2549019607843146</v>
      </c>
    </row>
    <row r="638" spans="1:7" ht="20.25">
      <c r="A638" s="19" t="s">
        <v>476</v>
      </c>
      <c r="B638" s="16">
        <v>173</v>
      </c>
      <c r="C638" s="16">
        <v>150</v>
      </c>
      <c r="D638" s="17">
        <f t="shared" si="27"/>
        <v>115.33333333333333</v>
      </c>
      <c r="E638" s="16">
        <v>346</v>
      </c>
      <c r="F638" s="16">
        <f t="shared" si="28"/>
        <v>-173</v>
      </c>
      <c r="G638" s="17">
        <f t="shared" si="29"/>
        <v>-50</v>
      </c>
    </row>
    <row r="639" spans="1:7" ht="20.25">
      <c r="A639" s="18" t="s">
        <v>477</v>
      </c>
      <c r="B639" s="16"/>
      <c r="C639" s="16"/>
      <c r="D639" s="17"/>
      <c r="E639" s="16"/>
      <c r="F639" s="16"/>
      <c r="G639" s="17"/>
    </row>
    <row r="640" spans="1:7" ht="20.25">
      <c r="A640" s="19" t="s">
        <v>35</v>
      </c>
      <c r="B640" s="16"/>
      <c r="C640" s="16"/>
      <c r="D640" s="17"/>
      <c r="E640" s="16"/>
      <c r="F640" s="16"/>
      <c r="G640" s="17"/>
    </row>
    <row r="641" spans="1:7" ht="20.25" hidden="1">
      <c r="A641" s="19" t="s">
        <v>36</v>
      </c>
      <c r="B641" s="16"/>
      <c r="C641" s="16"/>
      <c r="D641" s="17"/>
      <c r="E641" s="16"/>
      <c r="F641" s="16"/>
      <c r="G641" s="17"/>
    </row>
    <row r="642" spans="1:7" ht="20.25" hidden="1">
      <c r="A642" s="19" t="s">
        <v>37</v>
      </c>
      <c r="B642" s="16">
        <v>0</v>
      </c>
      <c r="C642" s="16">
        <v>0</v>
      </c>
      <c r="D642" s="17" t="e">
        <f t="shared" si="27"/>
        <v>#DIV/0!</v>
      </c>
      <c r="E642" s="16">
        <v>0</v>
      </c>
      <c r="F642" s="16">
        <f t="shared" si="28"/>
        <v>0</v>
      </c>
      <c r="G642" s="17" t="e">
        <f t="shared" si="29"/>
        <v>#DIV/0!</v>
      </c>
    </row>
    <row r="643" spans="1:7" ht="20.25" hidden="1">
      <c r="A643" s="19" t="s">
        <v>478</v>
      </c>
      <c r="B643" s="16">
        <v>0</v>
      </c>
      <c r="C643" s="16">
        <v>0</v>
      </c>
      <c r="D643" s="17" t="e">
        <f t="shared" si="27"/>
        <v>#DIV/0!</v>
      </c>
      <c r="E643" s="16">
        <v>0</v>
      </c>
      <c r="F643" s="16">
        <f t="shared" si="28"/>
        <v>0</v>
      </c>
      <c r="G643" s="17" t="e">
        <f t="shared" si="29"/>
        <v>#DIV/0!</v>
      </c>
    </row>
    <row r="644" spans="1:7" ht="20.25">
      <c r="A644" s="18" t="s">
        <v>479</v>
      </c>
      <c r="B644" s="16">
        <f>SUM(B645:B646)</f>
        <v>171</v>
      </c>
      <c r="C644" s="16">
        <f>SUM(C645:C646)</f>
        <v>82</v>
      </c>
      <c r="D644" s="17">
        <f t="shared" si="27"/>
        <v>208.53658536585365</v>
      </c>
      <c r="E644" s="16"/>
      <c r="F644" s="16">
        <f t="shared" si="28"/>
        <v>171</v>
      </c>
      <c r="G644" s="17"/>
    </row>
    <row r="645" spans="1:7" ht="20.25">
      <c r="A645" s="19" t="s">
        <v>480</v>
      </c>
      <c r="B645" s="16">
        <v>171</v>
      </c>
      <c r="C645" s="16">
        <v>82</v>
      </c>
      <c r="D645" s="17">
        <f t="shared" si="27"/>
        <v>208.53658536585365</v>
      </c>
      <c r="E645" s="16"/>
      <c r="F645" s="16">
        <f t="shared" si="28"/>
        <v>171</v>
      </c>
      <c r="G645" s="17"/>
    </row>
    <row r="646" spans="1:7" ht="20.25" hidden="1">
      <c r="A646" s="19" t="s">
        <v>481</v>
      </c>
      <c r="B646" s="16">
        <v>0</v>
      </c>
      <c r="C646" s="16">
        <v>0</v>
      </c>
      <c r="D646" s="17" t="e">
        <f t="shared" si="27"/>
        <v>#DIV/0!</v>
      </c>
      <c r="E646" s="16">
        <v>0</v>
      </c>
      <c r="F646" s="16">
        <f t="shared" si="28"/>
        <v>0</v>
      </c>
      <c r="G646" s="17" t="e">
        <f t="shared" si="29"/>
        <v>#DIV/0!</v>
      </c>
    </row>
    <row r="647" spans="1:7" ht="20.25">
      <c r="A647" s="18" t="s">
        <v>482</v>
      </c>
      <c r="B647" s="16"/>
      <c r="C647" s="16"/>
      <c r="D647" s="17"/>
      <c r="E647" s="16">
        <f>SUM(E648:E649)</f>
        <v>93</v>
      </c>
      <c r="F647" s="16">
        <f t="shared" si="28"/>
        <v>-93</v>
      </c>
      <c r="G647" s="17">
        <f t="shared" si="29"/>
        <v>-100</v>
      </c>
    </row>
    <row r="648" spans="1:7" ht="20.25" hidden="1">
      <c r="A648" s="19" t="s">
        <v>483</v>
      </c>
      <c r="B648" s="16"/>
      <c r="C648" s="16"/>
      <c r="D648" s="17"/>
      <c r="E648" s="16">
        <v>0</v>
      </c>
      <c r="F648" s="16">
        <f t="shared" si="28"/>
        <v>0</v>
      </c>
      <c r="G648" s="17" t="e">
        <f t="shared" si="29"/>
        <v>#DIV/0!</v>
      </c>
    </row>
    <row r="649" spans="1:7" ht="20.25">
      <c r="A649" s="19" t="s">
        <v>484</v>
      </c>
      <c r="B649" s="16"/>
      <c r="C649" s="16"/>
      <c r="D649" s="17"/>
      <c r="E649" s="16">
        <v>93</v>
      </c>
      <c r="F649" s="16">
        <f t="shared" si="28"/>
        <v>-93</v>
      </c>
      <c r="G649" s="17">
        <f t="shared" si="29"/>
        <v>-100</v>
      </c>
    </row>
    <row r="650" spans="1:7" ht="20.25">
      <c r="A650" s="18" t="s">
        <v>485</v>
      </c>
      <c r="B650" s="16"/>
      <c r="C650" s="16"/>
      <c r="D650" s="17"/>
      <c r="E650" s="16"/>
      <c r="F650" s="16"/>
      <c r="G650" s="17"/>
    </row>
    <row r="651" spans="1:7" ht="20.25">
      <c r="A651" s="19" t="s">
        <v>486</v>
      </c>
      <c r="B651" s="16"/>
      <c r="C651" s="16"/>
      <c r="D651" s="17"/>
      <c r="E651" s="16"/>
      <c r="F651" s="16"/>
      <c r="G651" s="17"/>
    </row>
    <row r="652" spans="1:7" ht="20.25" hidden="1">
      <c r="A652" s="19" t="s">
        <v>487</v>
      </c>
      <c r="B652" s="16"/>
      <c r="C652" s="16"/>
      <c r="D652" s="17"/>
      <c r="E652" s="16"/>
      <c r="F652" s="16"/>
      <c r="G652" s="17"/>
    </row>
    <row r="653" spans="1:7" ht="20.25">
      <c r="A653" s="18" t="s">
        <v>488</v>
      </c>
      <c r="B653" s="16"/>
      <c r="C653" s="16"/>
      <c r="D653" s="17"/>
      <c r="E653" s="16"/>
      <c r="F653" s="16"/>
      <c r="G653" s="17"/>
    </row>
    <row r="654" spans="1:7" ht="20.25">
      <c r="A654" s="19" t="s">
        <v>489</v>
      </c>
      <c r="B654" s="16"/>
      <c r="C654" s="16"/>
      <c r="D654" s="17"/>
      <c r="E654" s="16"/>
      <c r="F654" s="16"/>
      <c r="G654" s="17"/>
    </row>
    <row r="655" spans="1:7" ht="20.25" hidden="1">
      <c r="A655" s="19" t="s">
        <v>490</v>
      </c>
      <c r="B655" s="16"/>
      <c r="C655" s="16"/>
      <c r="D655" s="17"/>
      <c r="E655" s="16"/>
      <c r="F655" s="16"/>
      <c r="G655" s="17"/>
    </row>
    <row r="656" spans="1:7" ht="20.25">
      <c r="A656" s="18" t="s">
        <v>491</v>
      </c>
      <c r="B656" s="16">
        <f>SUM(B657:B658)</f>
        <v>34</v>
      </c>
      <c r="C656" s="16">
        <f>SUM(C657:C658)</f>
        <v>31</v>
      </c>
      <c r="D656" s="17">
        <f t="shared" ref="D656:D712" si="30">B656/C656*100</f>
        <v>109.6774193548387</v>
      </c>
      <c r="E656" s="16">
        <f>SUM(E657:E658)</f>
        <v>23</v>
      </c>
      <c r="F656" s="16">
        <f t="shared" ref="F656:F713" si="31">B656-E656</f>
        <v>11</v>
      </c>
      <c r="G656" s="17">
        <f t="shared" ref="G656:G713" si="32">F656/E656*100</f>
        <v>47.826086956521742</v>
      </c>
    </row>
    <row r="657" spans="1:7" ht="20.25">
      <c r="A657" s="19" t="s">
        <v>492</v>
      </c>
      <c r="B657" s="16">
        <v>12</v>
      </c>
      <c r="C657" s="16">
        <v>7.5</v>
      </c>
      <c r="D657" s="17">
        <f t="shared" si="30"/>
        <v>160</v>
      </c>
      <c r="E657" s="16">
        <v>23</v>
      </c>
      <c r="F657" s="16">
        <f t="shared" si="31"/>
        <v>-11</v>
      </c>
      <c r="G657" s="17">
        <f t="shared" si="32"/>
        <v>-47.826086956521742</v>
      </c>
    </row>
    <row r="658" spans="1:7" ht="20.25">
      <c r="A658" s="19" t="s">
        <v>493</v>
      </c>
      <c r="B658" s="16">
        <v>22</v>
      </c>
      <c r="C658" s="16">
        <v>23.5</v>
      </c>
      <c r="D658" s="17">
        <f t="shared" si="30"/>
        <v>93.61702127659575</v>
      </c>
      <c r="E658" s="16"/>
      <c r="F658" s="16">
        <f t="shared" si="31"/>
        <v>22</v>
      </c>
      <c r="G658" s="17"/>
    </row>
    <row r="659" spans="1:7" ht="20.25">
      <c r="A659" s="18" t="s">
        <v>494</v>
      </c>
      <c r="B659" s="16">
        <f>SUM(B660:B662)</f>
        <v>16789</v>
      </c>
      <c r="C659" s="16">
        <f>SUM(C660:C662)</f>
        <v>19068.7</v>
      </c>
      <c r="D659" s="17">
        <f t="shared" si="30"/>
        <v>88.044806410505174</v>
      </c>
      <c r="E659" s="16">
        <f>SUM(E660:E662)</f>
        <v>18147</v>
      </c>
      <c r="F659" s="16">
        <f t="shared" si="31"/>
        <v>-1358</v>
      </c>
      <c r="G659" s="17">
        <f t="shared" si="32"/>
        <v>-7.4833305780569788</v>
      </c>
    </row>
    <row r="660" spans="1:7" ht="20.25">
      <c r="A660" s="19" t="s">
        <v>495</v>
      </c>
      <c r="B660" s="16">
        <v>4880</v>
      </c>
      <c r="C660" s="16">
        <v>3957</v>
      </c>
      <c r="D660" s="17">
        <f t="shared" si="30"/>
        <v>123.32575183219612</v>
      </c>
      <c r="E660" s="16">
        <v>2302</v>
      </c>
      <c r="F660" s="16">
        <f t="shared" si="31"/>
        <v>2578</v>
      </c>
      <c r="G660" s="17">
        <f t="shared" si="32"/>
        <v>111.98957428323197</v>
      </c>
    </row>
    <row r="661" spans="1:7" ht="20.25">
      <c r="A661" s="19" t="s">
        <v>496</v>
      </c>
      <c r="B661" s="16">
        <v>10909</v>
      </c>
      <c r="C661" s="16">
        <v>14028.3</v>
      </c>
      <c r="D661" s="17">
        <f t="shared" si="30"/>
        <v>77.764233727536478</v>
      </c>
      <c r="E661" s="16">
        <v>15845</v>
      </c>
      <c r="F661" s="16">
        <f t="shared" si="31"/>
        <v>-4936</v>
      </c>
      <c r="G661" s="17">
        <f t="shared" si="32"/>
        <v>-31.151782896812875</v>
      </c>
    </row>
    <row r="662" spans="1:7" ht="20.25">
      <c r="A662" s="19" t="s">
        <v>497</v>
      </c>
      <c r="B662" s="16">
        <v>1000</v>
      </c>
      <c r="C662" s="16">
        <v>1083.4000000000001</v>
      </c>
      <c r="D662" s="17">
        <f t="shared" si="30"/>
        <v>92.3020121838656</v>
      </c>
      <c r="E662" s="16"/>
      <c r="F662" s="16">
        <f t="shared" si="31"/>
        <v>1000</v>
      </c>
      <c r="G662" s="17"/>
    </row>
    <row r="663" spans="1:7" ht="20.25">
      <c r="A663" s="18" t="s">
        <v>498</v>
      </c>
      <c r="B663" s="16"/>
      <c r="C663" s="16">
        <f>SUM(C664:C666)</f>
        <v>19</v>
      </c>
      <c r="D663" s="17">
        <f t="shared" si="30"/>
        <v>0</v>
      </c>
      <c r="E663" s="16">
        <f>SUM(E664:E666)</f>
        <v>7</v>
      </c>
      <c r="F663" s="16">
        <f t="shared" si="31"/>
        <v>-7</v>
      </c>
      <c r="G663" s="17">
        <f t="shared" si="32"/>
        <v>-100</v>
      </c>
    </row>
    <row r="664" spans="1:7" ht="20.25" hidden="1">
      <c r="A664" s="19" t="s">
        <v>499</v>
      </c>
      <c r="B664" s="16">
        <v>0</v>
      </c>
      <c r="C664" s="16"/>
      <c r="D664" s="17" t="e">
        <f t="shared" si="30"/>
        <v>#DIV/0!</v>
      </c>
      <c r="E664" s="16">
        <v>0</v>
      </c>
      <c r="F664" s="16">
        <f t="shared" si="31"/>
        <v>0</v>
      </c>
      <c r="G664" s="17" t="e">
        <f t="shared" si="32"/>
        <v>#DIV/0!</v>
      </c>
    </row>
    <row r="665" spans="1:7" ht="20.25">
      <c r="A665" s="19" t="s">
        <v>500</v>
      </c>
      <c r="B665" s="16"/>
      <c r="C665" s="16">
        <v>19</v>
      </c>
      <c r="D665" s="17">
        <f t="shared" si="30"/>
        <v>0</v>
      </c>
      <c r="E665" s="16">
        <v>7</v>
      </c>
      <c r="F665" s="16">
        <f t="shared" si="31"/>
        <v>-7</v>
      </c>
      <c r="G665" s="17">
        <f t="shared" si="32"/>
        <v>-100</v>
      </c>
    </row>
    <row r="666" spans="1:7" ht="20.25" hidden="1">
      <c r="A666" s="19" t="s">
        <v>501</v>
      </c>
      <c r="B666" s="16">
        <v>0</v>
      </c>
      <c r="C666" s="16">
        <v>0</v>
      </c>
      <c r="D666" s="17" t="e">
        <f t="shared" si="30"/>
        <v>#DIV/0!</v>
      </c>
      <c r="E666" s="16">
        <v>0</v>
      </c>
      <c r="F666" s="16">
        <f t="shared" si="31"/>
        <v>0</v>
      </c>
      <c r="G666" s="17" t="e">
        <f t="shared" si="32"/>
        <v>#DIV/0!</v>
      </c>
    </row>
    <row r="667" spans="1:7" ht="20.25">
      <c r="A667" s="18" t="s">
        <v>502</v>
      </c>
      <c r="B667" s="16">
        <f>SUM(B668:B674)</f>
        <v>757</v>
      </c>
      <c r="C667" s="16">
        <f>SUM(C668:C674)</f>
        <v>679</v>
      </c>
      <c r="D667" s="17">
        <f t="shared" si="30"/>
        <v>111.48748159057438</v>
      </c>
      <c r="E667" s="16">
        <f>SUM(E668:E674)</f>
        <v>945</v>
      </c>
      <c r="F667" s="16">
        <f t="shared" si="31"/>
        <v>-188</v>
      </c>
      <c r="G667" s="17">
        <f t="shared" si="32"/>
        <v>-19.894179894179896</v>
      </c>
    </row>
    <row r="668" spans="1:7" ht="20.25">
      <c r="A668" s="19" t="s">
        <v>35</v>
      </c>
      <c r="B668" s="16">
        <v>310</v>
      </c>
      <c r="C668" s="16">
        <v>229</v>
      </c>
      <c r="D668" s="17">
        <f t="shared" si="30"/>
        <v>135.37117903930132</v>
      </c>
      <c r="E668" s="16">
        <v>250</v>
      </c>
      <c r="F668" s="16">
        <f t="shared" si="31"/>
        <v>60</v>
      </c>
      <c r="G668" s="17">
        <f t="shared" si="32"/>
        <v>24</v>
      </c>
    </row>
    <row r="669" spans="1:7" ht="20.25" hidden="1">
      <c r="A669" s="19" t="s">
        <v>36</v>
      </c>
      <c r="B669" s="16">
        <v>0</v>
      </c>
      <c r="C669" s="16"/>
      <c r="D669" s="17" t="e">
        <f t="shared" si="30"/>
        <v>#DIV/0!</v>
      </c>
      <c r="E669" s="16">
        <v>0</v>
      </c>
      <c r="F669" s="16">
        <f t="shared" si="31"/>
        <v>0</v>
      </c>
      <c r="G669" s="17" t="e">
        <f t="shared" si="32"/>
        <v>#DIV/0!</v>
      </c>
    </row>
    <row r="670" spans="1:7" ht="20.25" hidden="1">
      <c r="A670" s="19" t="s">
        <v>37</v>
      </c>
      <c r="B670" s="16">
        <v>0</v>
      </c>
      <c r="C670" s="16"/>
      <c r="D670" s="17" t="e">
        <f t="shared" si="30"/>
        <v>#DIV/0!</v>
      </c>
      <c r="E670" s="16">
        <v>0</v>
      </c>
      <c r="F670" s="16">
        <f t="shared" si="31"/>
        <v>0</v>
      </c>
      <c r="G670" s="17" t="e">
        <f t="shared" si="32"/>
        <v>#DIV/0!</v>
      </c>
    </row>
    <row r="671" spans="1:7" ht="20.25">
      <c r="A671" s="19" t="s">
        <v>503</v>
      </c>
      <c r="B671" s="16">
        <v>36</v>
      </c>
      <c r="C671" s="16">
        <v>34</v>
      </c>
      <c r="D671" s="17">
        <f t="shared" si="30"/>
        <v>105.88235294117648</v>
      </c>
      <c r="E671" s="16">
        <v>21</v>
      </c>
      <c r="F671" s="16">
        <f t="shared" si="31"/>
        <v>15</v>
      </c>
      <c r="G671" s="17">
        <f t="shared" si="32"/>
        <v>71.428571428571431</v>
      </c>
    </row>
    <row r="672" spans="1:7" ht="20.25" hidden="1">
      <c r="A672" s="19" t="s">
        <v>504</v>
      </c>
      <c r="B672" s="16">
        <v>0</v>
      </c>
      <c r="C672" s="16"/>
      <c r="D672" s="17" t="e">
        <f t="shared" si="30"/>
        <v>#DIV/0!</v>
      </c>
      <c r="E672" s="16">
        <v>0</v>
      </c>
      <c r="F672" s="16">
        <f t="shared" si="31"/>
        <v>0</v>
      </c>
      <c r="G672" s="17" t="e">
        <f t="shared" si="32"/>
        <v>#DIV/0!</v>
      </c>
    </row>
    <row r="673" spans="1:7" ht="20.25">
      <c r="A673" s="19" t="s">
        <v>44</v>
      </c>
      <c r="B673" s="16">
        <v>411</v>
      </c>
      <c r="C673" s="16">
        <v>416</v>
      </c>
      <c r="D673" s="17">
        <f t="shared" si="30"/>
        <v>98.798076923076934</v>
      </c>
      <c r="E673" s="16">
        <v>507</v>
      </c>
      <c r="F673" s="16">
        <f t="shared" si="31"/>
        <v>-96</v>
      </c>
      <c r="G673" s="17">
        <f t="shared" si="32"/>
        <v>-18.934911242603551</v>
      </c>
    </row>
    <row r="674" spans="1:7" ht="20.25">
      <c r="A674" s="19" t="s">
        <v>505</v>
      </c>
      <c r="B674" s="16"/>
      <c r="C674" s="16"/>
      <c r="D674" s="17"/>
      <c r="E674" s="16">
        <v>167</v>
      </c>
      <c r="F674" s="16">
        <f t="shared" si="31"/>
        <v>-167</v>
      </c>
      <c r="G674" s="17">
        <f t="shared" si="32"/>
        <v>-100</v>
      </c>
    </row>
    <row r="675" spans="1:7" ht="20.25">
      <c r="A675" s="18" t="s">
        <v>506</v>
      </c>
      <c r="B675" s="16"/>
      <c r="C675" s="16"/>
      <c r="D675" s="17"/>
      <c r="E675" s="16"/>
      <c r="F675" s="16"/>
      <c r="G675" s="17"/>
    </row>
    <row r="676" spans="1:7" ht="20.25">
      <c r="A676" s="19" t="s">
        <v>507</v>
      </c>
      <c r="B676" s="16"/>
      <c r="C676" s="16"/>
      <c r="D676" s="17"/>
      <c r="E676" s="16"/>
      <c r="F676" s="16"/>
      <c r="G676" s="17"/>
    </row>
    <row r="677" spans="1:7" ht="20.25" hidden="1">
      <c r="A677" s="19" t="s">
        <v>508</v>
      </c>
      <c r="B677" s="16"/>
      <c r="C677" s="16"/>
      <c r="D677" s="17"/>
      <c r="E677" s="16"/>
      <c r="F677" s="16"/>
      <c r="G677" s="17"/>
    </row>
    <row r="678" spans="1:7" ht="20.25">
      <c r="A678" s="18" t="s">
        <v>509</v>
      </c>
      <c r="B678" s="16">
        <f>B679</f>
        <v>16439</v>
      </c>
      <c r="C678" s="16">
        <f>C679</f>
        <v>15606</v>
      </c>
      <c r="D678" s="17">
        <f t="shared" si="30"/>
        <v>105.33769063180829</v>
      </c>
      <c r="E678" s="16">
        <f>E679</f>
        <v>16728</v>
      </c>
      <c r="F678" s="16">
        <f t="shared" si="31"/>
        <v>-289</v>
      </c>
      <c r="G678" s="17">
        <f t="shared" si="32"/>
        <v>-1.7276422764227644</v>
      </c>
    </row>
    <row r="679" spans="1:7" ht="20.25">
      <c r="A679" s="19" t="s">
        <v>510</v>
      </c>
      <c r="B679" s="16">
        <v>16439</v>
      </c>
      <c r="C679" s="16">
        <v>15606</v>
      </c>
      <c r="D679" s="17">
        <f t="shared" si="30"/>
        <v>105.33769063180829</v>
      </c>
      <c r="E679" s="16">
        <v>16728</v>
      </c>
      <c r="F679" s="16">
        <f t="shared" si="31"/>
        <v>-289</v>
      </c>
      <c r="G679" s="17">
        <f t="shared" si="32"/>
        <v>-1.7276422764227644</v>
      </c>
    </row>
    <row r="680" spans="1:7" ht="20.25">
      <c r="A680" s="18" t="s">
        <v>511</v>
      </c>
      <c r="B680" s="16">
        <f>SUM(B681,B686,B700,B704,B716,B719,B723,B728,B732,B736,B739,B748,B750)</f>
        <v>31027</v>
      </c>
      <c r="C680" s="16">
        <f>SUM(C681,C686,C700,C704,C716,C719,C723,C728,C732,C736,C739,C748,C750)</f>
        <v>27254.799999999999</v>
      </c>
      <c r="D680" s="17">
        <f t="shared" si="30"/>
        <v>113.84049782056739</v>
      </c>
      <c r="E680" s="16">
        <f>SUM(E681,E686,E700,E704,E716,E719,E723,E728,E732,E736,E739,E748,E750)</f>
        <v>21459</v>
      </c>
      <c r="F680" s="16">
        <f t="shared" si="31"/>
        <v>9568</v>
      </c>
      <c r="G680" s="17">
        <f t="shared" si="32"/>
        <v>44.587352625937839</v>
      </c>
    </row>
    <row r="681" spans="1:7" ht="20.25">
      <c r="A681" s="18" t="s">
        <v>512</v>
      </c>
      <c r="B681" s="16">
        <f>SUM(B682:B685)</f>
        <v>422</v>
      </c>
      <c r="C681" s="16">
        <f>SUM(C682:C685)</f>
        <v>442.3</v>
      </c>
      <c r="D681" s="17">
        <f t="shared" si="30"/>
        <v>95.410354962694996</v>
      </c>
      <c r="E681" s="16">
        <f>SUM(E682:E685)</f>
        <v>308</v>
      </c>
      <c r="F681" s="16">
        <f t="shared" si="31"/>
        <v>114</v>
      </c>
      <c r="G681" s="17">
        <f t="shared" si="32"/>
        <v>37.012987012987011</v>
      </c>
    </row>
    <row r="682" spans="1:7" ht="20.25">
      <c r="A682" s="19" t="s">
        <v>35</v>
      </c>
      <c r="B682" s="16">
        <v>207</v>
      </c>
      <c r="C682" s="16">
        <v>210.3</v>
      </c>
      <c r="D682" s="17">
        <f t="shared" si="30"/>
        <v>98.430813124108411</v>
      </c>
      <c r="E682" s="16">
        <v>230</v>
      </c>
      <c r="F682" s="16">
        <f t="shared" si="31"/>
        <v>-23</v>
      </c>
      <c r="G682" s="17">
        <f t="shared" si="32"/>
        <v>-10</v>
      </c>
    </row>
    <row r="683" spans="1:7" ht="20.25" hidden="1">
      <c r="A683" s="19" t="s">
        <v>36</v>
      </c>
      <c r="B683" s="16">
        <v>0</v>
      </c>
      <c r="C683" s="16"/>
      <c r="D683" s="17" t="e">
        <f t="shared" si="30"/>
        <v>#DIV/0!</v>
      </c>
      <c r="E683" s="16">
        <v>0</v>
      </c>
      <c r="F683" s="16">
        <f t="shared" si="31"/>
        <v>0</v>
      </c>
      <c r="G683" s="17" t="e">
        <f t="shared" si="32"/>
        <v>#DIV/0!</v>
      </c>
    </row>
    <row r="684" spans="1:7" ht="20.25" hidden="1">
      <c r="A684" s="19" t="s">
        <v>37</v>
      </c>
      <c r="B684" s="16">
        <v>0</v>
      </c>
      <c r="C684" s="16"/>
      <c r="D684" s="17" t="e">
        <f t="shared" si="30"/>
        <v>#DIV/0!</v>
      </c>
      <c r="E684" s="16">
        <v>0</v>
      </c>
      <c r="F684" s="16">
        <f t="shared" si="31"/>
        <v>0</v>
      </c>
      <c r="G684" s="17" t="e">
        <f t="shared" si="32"/>
        <v>#DIV/0!</v>
      </c>
    </row>
    <row r="685" spans="1:7" ht="20.25">
      <c r="A685" s="19" t="s">
        <v>513</v>
      </c>
      <c r="B685" s="16">
        <v>215</v>
      </c>
      <c r="C685" s="16">
        <v>232</v>
      </c>
      <c r="D685" s="17">
        <f t="shared" si="30"/>
        <v>92.672413793103445</v>
      </c>
      <c r="E685" s="16">
        <v>78</v>
      </c>
      <c r="F685" s="16">
        <f t="shared" si="31"/>
        <v>137</v>
      </c>
      <c r="G685" s="17">
        <f t="shared" si="32"/>
        <v>175.64102564102564</v>
      </c>
    </row>
    <row r="686" spans="1:7" ht="20.25">
      <c r="A686" s="18" t="s">
        <v>514</v>
      </c>
      <c r="B686" s="16"/>
      <c r="C686" s="16">
        <f>SUM(C687:C699)</f>
        <v>2.4</v>
      </c>
      <c r="D686" s="17"/>
      <c r="E686" s="16">
        <f>SUM(E687:E699)</f>
        <v>300</v>
      </c>
      <c r="F686" s="16">
        <f t="shared" si="31"/>
        <v>-300</v>
      </c>
      <c r="G686" s="17">
        <f t="shared" si="32"/>
        <v>-100</v>
      </c>
    </row>
    <row r="687" spans="1:7" ht="20.25">
      <c r="A687" s="19" t="s">
        <v>515</v>
      </c>
      <c r="B687" s="16"/>
      <c r="C687" s="16">
        <v>2.4</v>
      </c>
      <c r="D687" s="17"/>
      <c r="E687" s="16"/>
      <c r="F687" s="16"/>
      <c r="G687" s="17"/>
    </row>
    <row r="688" spans="1:7" ht="20.25" hidden="1">
      <c r="A688" s="19" t="s">
        <v>516</v>
      </c>
      <c r="B688" s="16"/>
      <c r="C688" s="16"/>
      <c r="D688" s="17" t="e">
        <f t="shared" si="30"/>
        <v>#DIV/0!</v>
      </c>
      <c r="E688" s="16"/>
      <c r="F688" s="16">
        <f t="shared" si="31"/>
        <v>0</v>
      </c>
      <c r="G688" s="17" t="e">
        <f t="shared" si="32"/>
        <v>#DIV/0!</v>
      </c>
    </row>
    <row r="689" spans="1:7" ht="20.25" hidden="1">
      <c r="A689" s="19" t="s">
        <v>517</v>
      </c>
      <c r="B689" s="16"/>
      <c r="C689" s="16">
        <v>0</v>
      </c>
      <c r="D689" s="17" t="e">
        <f t="shared" si="30"/>
        <v>#DIV/0!</v>
      </c>
      <c r="E689" s="16">
        <v>0</v>
      </c>
      <c r="F689" s="16">
        <f t="shared" si="31"/>
        <v>0</v>
      </c>
      <c r="G689" s="17" t="e">
        <f t="shared" si="32"/>
        <v>#DIV/0!</v>
      </c>
    </row>
    <row r="690" spans="1:7" ht="20.25" hidden="1">
      <c r="A690" s="19" t="s">
        <v>518</v>
      </c>
      <c r="B690" s="16"/>
      <c r="C690" s="16">
        <v>0</v>
      </c>
      <c r="D690" s="17" t="e">
        <f t="shared" si="30"/>
        <v>#DIV/0!</v>
      </c>
      <c r="E690" s="16">
        <v>0</v>
      </c>
      <c r="F690" s="16">
        <f t="shared" si="31"/>
        <v>0</v>
      </c>
      <c r="G690" s="17" t="e">
        <f t="shared" si="32"/>
        <v>#DIV/0!</v>
      </c>
    </row>
    <row r="691" spans="1:7" ht="20.25" hidden="1">
      <c r="A691" s="19" t="s">
        <v>519</v>
      </c>
      <c r="B691" s="16"/>
      <c r="C691" s="16">
        <v>0</v>
      </c>
      <c r="D691" s="17" t="e">
        <f t="shared" si="30"/>
        <v>#DIV/0!</v>
      </c>
      <c r="E691" s="16">
        <v>0</v>
      </c>
      <c r="F691" s="16">
        <f t="shared" si="31"/>
        <v>0</v>
      </c>
      <c r="G691" s="17" t="e">
        <f t="shared" si="32"/>
        <v>#DIV/0!</v>
      </c>
    </row>
    <row r="692" spans="1:7" ht="20.25" hidden="1">
      <c r="A692" s="19" t="s">
        <v>520</v>
      </c>
      <c r="B692" s="16"/>
      <c r="C692" s="16">
        <v>0</v>
      </c>
      <c r="D692" s="17" t="e">
        <f t="shared" si="30"/>
        <v>#DIV/0!</v>
      </c>
      <c r="E692" s="16">
        <v>0</v>
      </c>
      <c r="F692" s="16">
        <f t="shared" si="31"/>
        <v>0</v>
      </c>
      <c r="G692" s="17" t="e">
        <f t="shared" si="32"/>
        <v>#DIV/0!</v>
      </c>
    </row>
    <row r="693" spans="1:7" ht="20.25" hidden="1">
      <c r="A693" s="19" t="s">
        <v>521</v>
      </c>
      <c r="B693" s="16"/>
      <c r="C693" s="16">
        <v>0</v>
      </c>
      <c r="D693" s="17" t="e">
        <f t="shared" si="30"/>
        <v>#DIV/0!</v>
      </c>
      <c r="E693" s="16">
        <v>0</v>
      </c>
      <c r="F693" s="16">
        <f t="shared" si="31"/>
        <v>0</v>
      </c>
      <c r="G693" s="17" t="e">
        <f t="shared" si="32"/>
        <v>#DIV/0!</v>
      </c>
    </row>
    <row r="694" spans="1:7" ht="20.25" hidden="1">
      <c r="A694" s="19" t="s">
        <v>522</v>
      </c>
      <c r="B694" s="16"/>
      <c r="C694" s="16">
        <v>0</v>
      </c>
      <c r="D694" s="17" t="e">
        <f t="shared" si="30"/>
        <v>#DIV/0!</v>
      </c>
      <c r="E694" s="16">
        <v>0</v>
      </c>
      <c r="F694" s="16">
        <f t="shared" si="31"/>
        <v>0</v>
      </c>
      <c r="G694" s="17" t="e">
        <f t="shared" si="32"/>
        <v>#DIV/0!</v>
      </c>
    </row>
    <row r="695" spans="1:7" ht="20.25" hidden="1">
      <c r="A695" s="19" t="s">
        <v>523</v>
      </c>
      <c r="B695" s="16"/>
      <c r="C695" s="16">
        <v>0</v>
      </c>
      <c r="D695" s="17" t="e">
        <f t="shared" si="30"/>
        <v>#DIV/0!</v>
      </c>
      <c r="E695" s="16">
        <v>0</v>
      </c>
      <c r="F695" s="16">
        <f t="shared" si="31"/>
        <v>0</v>
      </c>
      <c r="G695" s="17" t="e">
        <f t="shared" si="32"/>
        <v>#DIV/0!</v>
      </c>
    </row>
    <row r="696" spans="1:7" ht="20.25" hidden="1">
      <c r="A696" s="19" t="s">
        <v>524</v>
      </c>
      <c r="B696" s="16"/>
      <c r="C696" s="16">
        <v>0</v>
      </c>
      <c r="D696" s="17" t="e">
        <f t="shared" si="30"/>
        <v>#DIV/0!</v>
      </c>
      <c r="E696" s="16">
        <v>0</v>
      </c>
      <c r="F696" s="16">
        <f t="shared" si="31"/>
        <v>0</v>
      </c>
      <c r="G696" s="17" t="e">
        <f t="shared" si="32"/>
        <v>#DIV/0!</v>
      </c>
    </row>
    <row r="697" spans="1:7" ht="20.25" hidden="1">
      <c r="A697" s="19" t="s">
        <v>525</v>
      </c>
      <c r="B697" s="16"/>
      <c r="C697" s="16">
        <v>0</v>
      </c>
      <c r="D697" s="17" t="e">
        <f t="shared" si="30"/>
        <v>#DIV/0!</v>
      </c>
      <c r="E697" s="16">
        <v>0</v>
      </c>
      <c r="F697" s="16">
        <f t="shared" si="31"/>
        <v>0</v>
      </c>
      <c r="G697" s="17" t="e">
        <f t="shared" si="32"/>
        <v>#DIV/0!</v>
      </c>
    </row>
    <row r="698" spans="1:7" ht="20.25" hidden="1">
      <c r="A698" s="19" t="s">
        <v>526</v>
      </c>
      <c r="B698" s="16"/>
      <c r="C698" s="16">
        <v>0</v>
      </c>
      <c r="D698" s="17" t="e">
        <f t="shared" si="30"/>
        <v>#DIV/0!</v>
      </c>
      <c r="E698" s="16">
        <v>0</v>
      </c>
      <c r="F698" s="16">
        <f t="shared" si="31"/>
        <v>0</v>
      </c>
      <c r="G698" s="17" t="e">
        <f t="shared" si="32"/>
        <v>#DIV/0!</v>
      </c>
    </row>
    <row r="699" spans="1:7" ht="20.25">
      <c r="A699" s="19" t="s">
        <v>527</v>
      </c>
      <c r="B699" s="16"/>
      <c r="C699" s="16"/>
      <c r="D699" s="17"/>
      <c r="E699" s="16">
        <v>300</v>
      </c>
      <c r="F699" s="16">
        <f t="shared" si="31"/>
        <v>-300</v>
      </c>
      <c r="G699" s="17">
        <f t="shared" si="32"/>
        <v>-100</v>
      </c>
    </row>
    <row r="700" spans="1:7" ht="20.25">
      <c r="A700" s="18" t="s">
        <v>528</v>
      </c>
      <c r="B700" s="16">
        <f>SUM(B701:B703)</f>
        <v>903</v>
      </c>
      <c r="C700" s="16">
        <f>SUM(C701:C703)</f>
        <v>890</v>
      </c>
      <c r="D700" s="17">
        <f t="shared" si="30"/>
        <v>101.46067415730337</v>
      </c>
      <c r="E700" s="16">
        <f>SUM(E701:E703)</f>
        <v>1780</v>
      </c>
      <c r="F700" s="16">
        <f t="shared" si="31"/>
        <v>-877</v>
      </c>
      <c r="G700" s="17">
        <f t="shared" si="32"/>
        <v>-49.269662921348321</v>
      </c>
    </row>
    <row r="701" spans="1:7" ht="20.25" hidden="1">
      <c r="A701" s="19" t="s">
        <v>529</v>
      </c>
      <c r="B701" s="16">
        <v>0</v>
      </c>
      <c r="C701" s="16">
        <v>0</v>
      </c>
      <c r="D701" s="17" t="e">
        <f t="shared" si="30"/>
        <v>#DIV/0!</v>
      </c>
      <c r="E701" s="16">
        <v>0</v>
      </c>
      <c r="F701" s="16">
        <f t="shared" si="31"/>
        <v>0</v>
      </c>
      <c r="G701" s="17" t="e">
        <f t="shared" si="32"/>
        <v>#DIV/0!</v>
      </c>
    </row>
    <row r="702" spans="1:7" ht="20.25" hidden="1">
      <c r="A702" s="19" t="s">
        <v>530</v>
      </c>
      <c r="B702" s="16">
        <v>0</v>
      </c>
      <c r="C702" s="16">
        <v>0</v>
      </c>
      <c r="D702" s="17" t="e">
        <f t="shared" si="30"/>
        <v>#DIV/0!</v>
      </c>
      <c r="E702" s="16">
        <v>0</v>
      </c>
      <c r="F702" s="16">
        <f t="shared" si="31"/>
        <v>0</v>
      </c>
      <c r="G702" s="17" t="e">
        <f t="shared" si="32"/>
        <v>#DIV/0!</v>
      </c>
    </row>
    <row r="703" spans="1:7" ht="20.25">
      <c r="A703" s="19" t="s">
        <v>531</v>
      </c>
      <c r="B703" s="16">
        <v>903</v>
      </c>
      <c r="C703" s="16">
        <v>890</v>
      </c>
      <c r="D703" s="17">
        <f t="shared" si="30"/>
        <v>101.46067415730337</v>
      </c>
      <c r="E703" s="16">
        <v>1780</v>
      </c>
      <c r="F703" s="16">
        <f t="shared" si="31"/>
        <v>-877</v>
      </c>
      <c r="G703" s="17">
        <f t="shared" si="32"/>
        <v>-49.269662921348321</v>
      </c>
    </row>
    <row r="704" spans="1:7" ht="20.25">
      <c r="A704" s="18" t="s">
        <v>532</v>
      </c>
      <c r="B704" s="16">
        <f>SUM(B705:B715)</f>
        <v>7121</v>
      </c>
      <c r="C704" s="16">
        <f>SUM(C705:C715)</f>
        <v>6649.6</v>
      </c>
      <c r="D704" s="17">
        <f t="shared" si="30"/>
        <v>107.08914821944175</v>
      </c>
      <c r="E704" s="16">
        <f>SUM(E705:E715)</f>
        <v>5389</v>
      </c>
      <c r="F704" s="16">
        <f t="shared" si="31"/>
        <v>1732</v>
      </c>
      <c r="G704" s="17">
        <f t="shared" si="32"/>
        <v>32.139543514566711</v>
      </c>
    </row>
    <row r="705" spans="1:7" ht="20.25">
      <c r="A705" s="19" t="s">
        <v>533</v>
      </c>
      <c r="B705" s="16">
        <v>2828</v>
      </c>
      <c r="C705" s="16">
        <v>2638</v>
      </c>
      <c r="D705" s="17">
        <f t="shared" si="30"/>
        <v>107.20242608036392</v>
      </c>
      <c r="E705" s="16">
        <v>780</v>
      </c>
      <c r="F705" s="16">
        <f t="shared" si="31"/>
        <v>2048</v>
      </c>
      <c r="G705" s="17">
        <f t="shared" si="32"/>
        <v>262.56410256410254</v>
      </c>
    </row>
    <row r="706" spans="1:7" ht="20.25">
      <c r="A706" s="19" t="s">
        <v>534</v>
      </c>
      <c r="B706" s="16">
        <v>472</v>
      </c>
      <c r="C706" s="16">
        <v>362.3</v>
      </c>
      <c r="D706" s="17">
        <f t="shared" si="30"/>
        <v>130.2787744962738</v>
      </c>
      <c r="E706" s="16">
        <v>214</v>
      </c>
      <c r="F706" s="16">
        <f t="shared" si="31"/>
        <v>258</v>
      </c>
      <c r="G706" s="17">
        <f t="shared" si="32"/>
        <v>120.56074766355141</v>
      </c>
    </row>
    <row r="707" spans="1:7" ht="20.25">
      <c r="A707" s="19" t="s">
        <v>535</v>
      </c>
      <c r="B707" s="16">
        <v>201</v>
      </c>
      <c r="C707" s="16">
        <v>199.3</v>
      </c>
      <c r="D707" s="17">
        <f t="shared" si="30"/>
        <v>100.85298544907175</v>
      </c>
      <c r="E707" s="16">
        <v>256</v>
      </c>
      <c r="F707" s="16">
        <f t="shared" si="31"/>
        <v>-55</v>
      </c>
      <c r="G707" s="17">
        <f t="shared" si="32"/>
        <v>-21.484375</v>
      </c>
    </row>
    <row r="708" spans="1:7" ht="20.25" hidden="1">
      <c r="A708" s="19" t="s">
        <v>536</v>
      </c>
      <c r="B708" s="16">
        <v>0</v>
      </c>
      <c r="C708" s="16"/>
      <c r="D708" s="17" t="e">
        <f t="shared" si="30"/>
        <v>#DIV/0!</v>
      </c>
      <c r="E708" s="16">
        <v>0</v>
      </c>
      <c r="F708" s="16">
        <f t="shared" si="31"/>
        <v>0</v>
      </c>
      <c r="G708" s="17" t="e">
        <f t="shared" si="32"/>
        <v>#DIV/0!</v>
      </c>
    </row>
    <row r="709" spans="1:7" ht="20.25" hidden="1">
      <c r="A709" s="19" t="s">
        <v>537</v>
      </c>
      <c r="B709" s="16">
        <v>0</v>
      </c>
      <c r="C709" s="16"/>
      <c r="D709" s="17" t="e">
        <f t="shared" si="30"/>
        <v>#DIV/0!</v>
      </c>
      <c r="E709" s="16">
        <v>0</v>
      </c>
      <c r="F709" s="16">
        <f t="shared" si="31"/>
        <v>0</v>
      </c>
      <c r="G709" s="17" t="e">
        <f t="shared" si="32"/>
        <v>#DIV/0!</v>
      </c>
    </row>
    <row r="710" spans="1:7" ht="20.25" hidden="1">
      <c r="A710" s="19" t="s">
        <v>538</v>
      </c>
      <c r="B710" s="16">
        <v>0</v>
      </c>
      <c r="C710" s="16"/>
      <c r="D710" s="17" t="e">
        <f t="shared" si="30"/>
        <v>#DIV/0!</v>
      </c>
      <c r="E710" s="16">
        <v>0</v>
      </c>
      <c r="F710" s="16">
        <f t="shared" si="31"/>
        <v>0</v>
      </c>
      <c r="G710" s="17" t="e">
        <f t="shared" si="32"/>
        <v>#DIV/0!</v>
      </c>
    </row>
    <row r="711" spans="1:7" ht="20.25">
      <c r="A711" s="19" t="s">
        <v>539</v>
      </c>
      <c r="B711" s="16"/>
      <c r="C711" s="16"/>
      <c r="D711" s="17"/>
      <c r="E711" s="16">
        <v>3</v>
      </c>
      <c r="F711" s="16">
        <f t="shared" si="31"/>
        <v>-3</v>
      </c>
      <c r="G711" s="17">
        <f t="shared" si="32"/>
        <v>-100</v>
      </c>
    </row>
    <row r="712" spans="1:7" ht="20.25">
      <c r="A712" s="19" t="s">
        <v>540</v>
      </c>
      <c r="B712" s="16">
        <v>3587</v>
      </c>
      <c r="C712" s="16">
        <v>3447</v>
      </c>
      <c r="D712" s="17">
        <f t="shared" si="30"/>
        <v>104.06150275601973</v>
      </c>
      <c r="E712" s="16">
        <v>3873</v>
      </c>
      <c r="F712" s="16">
        <f t="shared" si="31"/>
        <v>-286</v>
      </c>
      <c r="G712" s="17">
        <f t="shared" si="32"/>
        <v>-7.384456493674155</v>
      </c>
    </row>
    <row r="713" spans="1:7" ht="20.25">
      <c r="A713" s="19" t="s">
        <v>541</v>
      </c>
      <c r="B713" s="16"/>
      <c r="C713" s="16"/>
      <c r="D713" s="17"/>
      <c r="E713" s="16">
        <v>169</v>
      </c>
      <c r="F713" s="16">
        <f t="shared" si="31"/>
        <v>-169</v>
      </c>
      <c r="G713" s="17">
        <f t="shared" si="32"/>
        <v>-100</v>
      </c>
    </row>
    <row r="714" spans="1:7" ht="20.25" hidden="1">
      <c r="A714" s="19" t="s">
        <v>542</v>
      </c>
      <c r="B714" s="16"/>
      <c r="C714" s="16"/>
      <c r="D714" s="17" t="e">
        <f t="shared" ref="D714:D777" si="33">B714/C714*100</f>
        <v>#DIV/0!</v>
      </c>
      <c r="E714" s="16"/>
      <c r="F714" s="16">
        <f t="shared" ref="F714:F777" si="34">B714-E714</f>
        <v>0</v>
      </c>
      <c r="G714" s="17" t="e">
        <f t="shared" ref="G714:G777" si="35">F714/E714*100</f>
        <v>#DIV/0!</v>
      </c>
    </row>
    <row r="715" spans="1:7" ht="20.25">
      <c r="A715" s="19" t="s">
        <v>543</v>
      </c>
      <c r="B715" s="16">
        <v>33</v>
      </c>
      <c r="C715" s="16">
        <v>3</v>
      </c>
      <c r="D715" s="17">
        <f t="shared" si="33"/>
        <v>1100</v>
      </c>
      <c r="E715" s="16">
        <v>94</v>
      </c>
      <c r="F715" s="16">
        <f t="shared" si="34"/>
        <v>-61</v>
      </c>
      <c r="G715" s="17">
        <f t="shared" si="35"/>
        <v>-64.893617021276597</v>
      </c>
    </row>
    <row r="716" spans="1:7" ht="20.25">
      <c r="A716" s="18" t="s">
        <v>544</v>
      </c>
      <c r="B716" s="16"/>
      <c r="C716" s="16"/>
      <c r="D716" s="17"/>
      <c r="E716" s="16"/>
      <c r="F716" s="16"/>
      <c r="G716" s="17"/>
    </row>
    <row r="717" spans="1:7" ht="20.25">
      <c r="A717" s="19" t="s">
        <v>545</v>
      </c>
      <c r="B717" s="16"/>
      <c r="C717" s="16"/>
      <c r="D717" s="17"/>
      <c r="E717" s="16"/>
      <c r="F717" s="16"/>
      <c r="G717" s="17"/>
    </row>
    <row r="718" spans="1:7" ht="20.25" hidden="1">
      <c r="A718" s="19" t="s">
        <v>546</v>
      </c>
      <c r="B718" s="16"/>
      <c r="C718" s="16"/>
      <c r="D718" s="17"/>
      <c r="E718" s="16"/>
      <c r="F718" s="16"/>
      <c r="G718" s="17"/>
    </row>
    <row r="719" spans="1:7" ht="20.25">
      <c r="A719" s="18" t="s">
        <v>547</v>
      </c>
      <c r="B719" s="16">
        <f>SUM(B720:B722)</f>
        <v>7888</v>
      </c>
      <c r="C719" s="16">
        <f>SUM(C720:C722)</f>
        <v>1013</v>
      </c>
      <c r="D719" s="17">
        <f t="shared" si="33"/>
        <v>778.67719644619933</v>
      </c>
      <c r="E719" s="16">
        <f>SUM(E720:E722)</f>
        <v>7706</v>
      </c>
      <c r="F719" s="16">
        <f t="shared" si="34"/>
        <v>182</v>
      </c>
      <c r="G719" s="17">
        <f t="shared" si="35"/>
        <v>2.3617960031144563</v>
      </c>
    </row>
    <row r="720" spans="1:7" ht="20.25">
      <c r="A720" s="19" t="s">
        <v>548</v>
      </c>
      <c r="B720" s="16">
        <v>185</v>
      </c>
      <c r="C720" s="16">
        <v>174</v>
      </c>
      <c r="D720" s="17">
        <f t="shared" si="33"/>
        <v>106.32183908045978</v>
      </c>
      <c r="E720" s="16">
        <v>591</v>
      </c>
      <c r="F720" s="16">
        <f t="shared" si="34"/>
        <v>-406</v>
      </c>
      <c r="G720" s="17">
        <f t="shared" si="35"/>
        <v>-68.697123519458543</v>
      </c>
    </row>
    <row r="721" spans="1:7" ht="20.25">
      <c r="A721" s="19" t="s">
        <v>549</v>
      </c>
      <c r="B721" s="16">
        <v>5964</v>
      </c>
      <c r="C721" s="16">
        <v>239</v>
      </c>
      <c r="D721" s="17">
        <f t="shared" si="33"/>
        <v>2495.3974895397491</v>
      </c>
      <c r="E721" s="16">
        <v>5220</v>
      </c>
      <c r="F721" s="16">
        <f t="shared" si="34"/>
        <v>744</v>
      </c>
      <c r="G721" s="17">
        <f t="shared" si="35"/>
        <v>14.25287356321839</v>
      </c>
    </row>
    <row r="722" spans="1:7" ht="20.25">
      <c r="A722" s="19" t="s">
        <v>550</v>
      </c>
      <c r="B722" s="16">
        <v>1739</v>
      </c>
      <c r="C722" s="16">
        <v>600</v>
      </c>
      <c r="D722" s="17">
        <f t="shared" si="33"/>
        <v>289.83333333333337</v>
      </c>
      <c r="E722" s="16">
        <v>1895</v>
      </c>
      <c r="F722" s="16">
        <f t="shared" si="34"/>
        <v>-156</v>
      </c>
      <c r="G722" s="17">
        <f t="shared" si="35"/>
        <v>-8.2321899736147763</v>
      </c>
    </row>
    <row r="723" spans="1:7" ht="20.25">
      <c r="A723" s="18" t="s">
        <v>551</v>
      </c>
      <c r="B723" s="16">
        <f>SUM(B724:B727)</f>
        <v>7649</v>
      </c>
      <c r="C723" s="16">
        <f>SUM(C724:C727)</f>
        <v>6847.5</v>
      </c>
      <c r="D723" s="17">
        <f t="shared" si="33"/>
        <v>111.70500182548375</v>
      </c>
      <c r="E723" s="16">
        <f>SUM(E724:E727)</f>
        <v>2431</v>
      </c>
      <c r="F723" s="16">
        <f t="shared" si="34"/>
        <v>5218</v>
      </c>
      <c r="G723" s="17">
        <f t="shared" si="35"/>
        <v>214.64417935006171</v>
      </c>
    </row>
    <row r="724" spans="1:7" ht="20.25">
      <c r="A724" s="19" t="s">
        <v>552</v>
      </c>
      <c r="B724" s="16">
        <v>2216</v>
      </c>
      <c r="C724" s="16">
        <v>2076.1999999999998</v>
      </c>
      <c r="D724" s="17">
        <f t="shared" si="33"/>
        <v>106.73345535112225</v>
      </c>
      <c r="E724" s="16">
        <v>1200</v>
      </c>
      <c r="F724" s="16">
        <f t="shared" si="34"/>
        <v>1016</v>
      </c>
      <c r="G724" s="17">
        <f t="shared" si="35"/>
        <v>84.666666666666671</v>
      </c>
    </row>
    <row r="725" spans="1:7" ht="20.25">
      <c r="A725" s="19" t="s">
        <v>553</v>
      </c>
      <c r="B725" s="16">
        <v>5433</v>
      </c>
      <c r="C725" s="16">
        <v>4771.3</v>
      </c>
      <c r="D725" s="17">
        <f t="shared" si="33"/>
        <v>113.86833776958061</v>
      </c>
      <c r="E725" s="16">
        <v>1231</v>
      </c>
      <c r="F725" s="16">
        <f t="shared" si="34"/>
        <v>4202</v>
      </c>
      <c r="G725" s="17">
        <f t="shared" si="35"/>
        <v>341.34849715678308</v>
      </c>
    </row>
    <row r="726" spans="1:7" ht="20.25" hidden="1">
      <c r="A726" s="19" t="s">
        <v>554</v>
      </c>
      <c r="B726" s="16">
        <v>0</v>
      </c>
      <c r="C726" s="16"/>
      <c r="D726" s="17" t="e">
        <f t="shared" si="33"/>
        <v>#DIV/0!</v>
      </c>
      <c r="E726" s="16">
        <v>0</v>
      </c>
      <c r="F726" s="16">
        <f t="shared" si="34"/>
        <v>0</v>
      </c>
      <c r="G726" s="17" t="e">
        <f t="shared" si="35"/>
        <v>#DIV/0!</v>
      </c>
    </row>
    <row r="727" spans="1:7" ht="20.25" hidden="1">
      <c r="A727" s="19" t="s">
        <v>555</v>
      </c>
      <c r="B727" s="16">
        <v>0</v>
      </c>
      <c r="C727" s="16"/>
      <c r="D727" s="17" t="e">
        <f t="shared" si="33"/>
        <v>#DIV/0!</v>
      </c>
      <c r="E727" s="16">
        <v>0</v>
      </c>
      <c r="F727" s="16">
        <f t="shared" si="34"/>
        <v>0</v>
      </c>
      <c r="G727" s="17" t="e">
        <f t="shared" si="35"/>
        <v>#DIV/0!</v>
      </c>
    </row>
    <row r="728" spans="1:7" ht="20.25">
      <c r="A728" s="18" t="s">
        <v>556</v>
      </c>
      <c r="B728" s="16">
        <f>SUM(B729:B731)</f>
        <v>1946</v>
      </c>
      <c r="C728" s="16">
        <f>SUM(C729:C731)</f>
        <v>2149</v>
      </c>
      <c r="D728" s="17">
        <f t="shared" si="33"/>
        <v>90.553745928338756</v>
      </c>
      <c r="E728" s="16">
        <f>SUM(E729:E731)</f>
        <v>1967</v>
      </c>
      <c r="F728" s="16">
        <f t="shared" si="34"/>
        <v>-21</v>
      </c>
      <c r="G728" s="17">
        <f t="shared" si="35"/>
        <v>-1.0676156583629894</v>
      </c>
    </row>
    <row r="729" spans="1:7" ht="20.25">
      <c r="A729" s="19" t="s">
        <v>557</v>
      </c>
      <c r="B729" s="16"/>
      <c r="C729" s="16">
        <v>3</v>
      </c>
      <c r="D729" s="17"/>
      <c r="E729" s="16"/>
      <c r="F729" s="16"/>
      <c r="G729" s="17"/>
    </row>
    <row r="730" spans="1:7" ht="20.25">
      <c r="A730" s="19" t="s">
        <v>558</v>
      </c>
      <c r="B730" s="16">
        <v>1946</v>
      </c>
      <c r="C730" s="16">
        <v>2133</v>
      </c>
      <c r="D730" s="17">
        <f t="shared" si="33"/>
        <v>91.233005157055786</v>
      </c>
      <c r="E730" s="16">
        <v>1967</v>
      </c>
      <c r="F730" s="16">
        <f t="shared" si="34"/>
        <v>-21</v>
      </c>
      <c r="G730" s="17">
        <f t="shared" si="35"/>
        <v>-1.0676156583629894</v>
      </c>
    </row>
    <row r="731" spans="1:7" ht="20.25">
      <c r="A731" s="19" t="s">
        <v>559</v>
      </c>
      <c r="B731" s="16"/>
      <c r="C731" s="16">
        <v>13</v>
      </c>
      <c r="D731" s="17"/>
      <c r="E731" s="16"/>
      <c r="F731" s="16"/>
      <c r="G731" s="17"/>
    </row>
    <row r="732" spans="1:7" ht="20.25">
      <c r="A732" s="18" t="s">
        <v>560</v>
      </c>
      <c r="B732" s="16"/>
      <c r="C732" s="16"/>
      <c r="D732" s="17"/>
      <c r="E732" s="16">
        <f>SUM(E733:E735)</f>
        <v>23</v>
      </c>
      <c r="F732" s="16">
        <f t="shared" si="34"/>
        <v>-23</v>
      </c>
      <c r="G732" s="17">
        <f t="shared" si="35"/>
        <v>-100</v>
      </c>
    </row>
    <row r="733" spans="1:7" ht="20.25" hidden="1">
      <c r="A733" s="19" t="s">
        <v>561</v>
      </c>
      <c r="B733" s="16"/>
      <c r="C733" s="16"/>
      <c r="D733" s="17"/>
      <c r="E733" s="16"/>
      <c r="F733" s="16">
        <f t="shared" si="34"/>
        <v>0</v>
      </c>
      <c r="G733" s="17" t="e">
        <f t="shared" si="35"/>
        <v>#DIV/0!</v>
      </c>
    </row>
    <row r="734" spans="1:7" ht="20.25">
      <c r="A734" s="19" t="s">
        <v>562</v>
      </c>
      <c r="B734" s="16"/>
      <c r="C734" s="16"/>
      <c r="D734" s="17"/>
      <c r="E734" s="16">
        <v>23</v>
      </c>
      <c r="F734" s="16">
        <f t="shared" si="34"/>
        <v>-23</v>
      </c>
      <c r="G734" s="17">
        <f t="shared" si="35"/>
        <v>-100</v>
      </c>
    </row>
    <row r="735" spans="1:7" ht="20.25" hidden="1">
      <c r="A735" s="19" t="s">
        <v>563</v>
      </c>
      <c r="B735" s="16">
        <v>0</v>
      </c>
      <c r="C735" s="16">
        <v>0</v>
      </c>
      <c r="D735" s="17" t="e">
        <f t="shared" si="33"/>
        <v>#DIV/0!</v>
      </c>
      <c r="E735" s="16">
        <v>0</v>
      </c>
      <c r="F735" s="16">
        <f t="shared" si="34"/>
        <v>0</v>
      </c>
      <c r="G735" s="17" t="e">
        <f t="shared" si="35"/>
        <v>#DIV/0!</v>
      </c>
    </row>
    <row r="736" spans="1:7" ht="20.25">
      <c r="A736" s="18" t="s">
        <v>564</v>
      </c>
      <c r="B736" s="16">
        <f>SUM(B737:B738)</f>
        <v>61</v>
      </c>
      <c r="C736" s="16">
        <f>SUM(C737:C738)</f>
        <v>50</v>
      </c>
      <c r="D736" s="17">
        <f t="shared" si="33"/>
        <v>122</v>
      </c>
      <c r="E736" s="16">
        <f>SUM(E737:E738)</f>
        <v>44</v>
      </c>
      <c r="F736" s="16">
        <f t="shared" si="34"/>
        <v>17</v>
      </c>
      <c r="G736" s="17">
        <f t="shared" si="35"/>
        <v>38.636363636363633</v>
      </c>
    </row>
    <row r="737" spans="1:7" ht="20.25">
      <c r="A737" s="19" t="s">
        <v>565</v>
      </c>
      <c r="B737" s="16">
        <v>61</v>
      </c>
      <c r="C737" s="16">
        <v>50</v>
      </c>
      <c r="D737" s="17">
        <f t="shared" si="33"/>
        <v>122</v>
      </c>
      <c r="E737" s="16">
        <v>44</v>
      </c>
      <c r="F737" s="16">
        <f t="shared" si="34"/>
        <v>17</v>
      </c>
      <c r="G737" s="17">
        <f t="shared" si="35"/>
        <v>38.636363636363633</v>
      </c>
    </row>
    <row r="738" spans="1:7" ht="20.25" hidden="1">
      <c r="A738" s="19" t="s">
        <v>566</v>
      </c>
      <c r="B738" s="16">
        <v>0</v>
      </c>
      <c r="C738" s="16">
        <v>0</v>
      </c>
      <c r="D738" s="17" t="e">
        <f t="shared" si="33"/>
        <v>#DIV/0!</v>
      </c>
      <c r="E738" s="16">
        <v>0</v>
      </c>
      <c r="F738" s="16">
        <f t="shared" si="34"/>
        <v>0</v>
      </c>
      <c r="G738" s="17" t="e">
        <f t="shared" si="35"/>
        <v>#DIV/0!</v>
      </c>
    </row>
    <row r="739" spans="1:7" ht="20.25">
      <c r="A739" s="18" t="s">
        <v>567</v>
      </c>
      <c r="B739" s="16">
        <f>SUM(B740:B747)</f>
        <v>135</v>
      </c>
      <c r="C739" s="16">
        <f>SUM(C740:C747)</f>
        <v>108</v>
      </c>
      <c r="D739" s="17">
        <f t="shared" si="33"/>
        <v>125</v>
      </c>
      <c r="E739" s="16">
        <f>SUM(E740:E747)</f>
        <v>100</v>
      </c>
      <c r="F739" s="16">
        <f t="shared" si="34"/>
        <v>35</v>
      </c>
      <c r="G739" s="17">
        <f t="shared" si="35"/>
        <v>35</v>
      </c>
    </row>
    <row r="740" spans="1:7" ht="20.25">
      <c r="A740" s="19" t="s">
        <v>35</v>
      </c>
      <c r="B740" s="16">
        <v>96</v>
      </c>
      <c r="C740" s="16">
        <v>90</v>
      </c>
      <c r="D740" s="17">
        <f t="shared" si="33"/>
        <v>106.66666666666667</v>
      </c>
      <c r="E740" s="16">
        <v>100</v>
      </c>
      <c r="F740" s="16">
        <f t="shared" si="34"/>
        <v>-4</v>
      </c>
      <c r="G740" s="17">
        <f t="shared" si="35"/>
        <v>-4</v>
      </c>
    </row>
    <row r="741" spans="1:7" ht="20.25" hidden="1">
      <c r="A741" s="19" t="s">
        <v>36</v>
      </c>
      <c r="B741" s="16">
        <v>0</v>
      </c>
      <c r="C741" s="16"/>
      <c r="D741" s="17" t="e">
        <f t="shared" si="33"/>
        <v>#DIV/0!</v>
      </c>
      <c r="E741" s="16">
        <v>0</v>
      </c>
      <c r="F741" s="16">
        <f t="shared" si="34"/>
        <v>0</v>
      </c>
      <c r="G741" s="17" t="e">
        <f t="shared" si="35"/>
        <v>#DIV/0!</v>
      </c>
    </row>
    <row r="742" spans="1:7" ht="20.25" hidden="1">
      <c r="A742" s="19" t="s">
        <v>37</v>
      </c>
      <c r="B742" s="16">
        <v>0</v>
      </c>
      <c r="C742" s="16">
        <v>0</v>
      </c>
      <c r="D742" s="17" t="e">
        <f t="shared" si="33"/>
        <v>#DIV/0!</v>
      </c>
      <c r="E742" s="16">
        <v>0</v>
      </c>
      <c r="F742" s="16">
        <f t="shared" si="34"/>
        <v>0</v>
      </c>
      <c r="G742" s="17" t="e">
        <f t="shared" si="35"/>
        <v>#DIV/0!</v>
      </c>
    </row>
    <row r="743" spans="1:7" ht="20.25" hidden="1">
      <c r="A743" s="19" t="s">
        <v>76</v>
      </c>
      <c r="B743" s="16">
        <v>0</v>
      </c>
      <c r="C743" s="16">
        <v>0</v>
      </c>
      <c r="D743" s="17" t="e">
        <f t="shared" si="33"/>
        <v>#DIV/0!</v>
      </c>
      <c r="E743" s="16">
        <v>0</v>
      </c>
      <c r="F743" s="16">
        <f t="shared" si="34"/>
        <v>0</v>
      </c>
      <c r="G743" s="17" t="e">
        <f t="shared" si="35"/>
        <v>#DIV/0!</v>
      </c>
    </row>
    <row r="744" spans="1:7" ht="20.25" hidden="1">
      <c r="A744" s="19" t="s">
        <v>568</v>
      </c>
      <c r="B744" s="16">
        <v>0</v>
      </c>
      <c r="C744" s="16">
        <v>0</v>
      </c>
      <c r="D744" s="17" t="e">
        <f t="shared" si="33"/>
        <v>#DIV/0!</v>
      </c>
      <c r="E744" s="16">
        <v>0</v>
      </c>
      <c r="F744" s="16">
        <f t="shared" si="34"/>
        <v>0</v>
      </c>
      <c r="G744" s="17" t="e">
        <f t="shared" si="35"/>
        <v>#DIV/0!</v>
      </c>
    </row>
    <row r="745" spans="1:7" ht="20.25" hidden="1">
      <c r="A745" s="19" t="s">
        <v>569</v>
      </c>
      <c r="B745" s="16">
        <v>0</v>
      </c>
      <c r="C745" s="16">
        <v>0</v>
      </c>
      <c r="D745" s="17" t="e">
        <f t="shared" si="33"/>
        <v>#DIV/0!</v>
      </c>
      <c r="E745" s="16">
        <v>0</v>
      </c>
      <c r="F745" s="16">
        <f t="shared" si="34"/>
        <v>0</v>
      </c>
      <c r="G745" s="17" t="e">
        <f t="shared" si="35"/>
        <v>#DIV/0!</v>
      </c>
    </row>
    <row r="746" spans="1:7" ht="20.25">
      <c r="A746" s="19" t="s">
        <v>44</v>
      </c>
      <c r="B746" s="16">
        <v>21</v>
      </c>
      <c r="C746" s="16">
        <v>18</v>
      </c>
      <c r="D746" s="17">
        <f t="shared" si="33"/>
        <v>116.66666666666667</v>
      </c>
      <c r="E746" s="16"/>
      <c r="F746" s="16">
        <f t="shared" si="34"/>
        <v>21</v>
      </c>
      <c r="G746" s="17"/>
    </row>
    <row r="747" spans="1:7" ht="20.25">
      <c r="A747" s="19" t="s">
        <v>570</v>
      </c>
      <c r="B747" s="16">
        <v>18</v>
      </c>
      <c r="C747" s="16"/>
      <c r="D747" s="17"/>
      <c r="E747" s="16"/>
      <c r="F747" s="16">
        <f t="shared" si="34"/>
        <v>18</v>
      </c>
      <c r="G747" s="17"/>
    </row>
    <row r="748" spans="1:7" ht="20.25">
      <c r="A748" s="18" t="s">
        <v>571</v>
      </c>
      <c r="B748" s="16"/>
      <c r="C748" s="16"/>
      <c r="D748" s="17"/>
      <c r="E748" s="16"/>
      <c r="F748" s="16"/>
      <c r="G748" s="17"/>
    </row>
    <row r="749" spans="1:7" ht="20.25">
      <c r="A749" s="19" t="s">
        <v>572</v>
      </c>
      <c r="B749" s="16"/>
      <c r="C749" s="16"/>
      <c r="D749" s="17"/>
      <c r="E749" s="16"/>
      <c r="F749" s="16"/>
      <c r="G749" s="17"/>
    </row>
    <row r="750" spans="1:7" ht="20.25">
      <c r="A750" s="18" t="s">
        <v>573</v>
      </c>
      <c r="B750" s="16">
        <f>B751</f>
        <v>4902</v>
      </c>
      <c r="C750" s="16">
        <f>C751</f>
        <v>9103</v>
      </c>
      <c r="D750" s="17">
        <f t="shared" si="33"/>
        <v>53.850378995935408</v>
      </c>
      <c r="E750" s="16">
        <f>E751</f>
        <v>1411</v>
      </c>
      <c r="F750" s="16">
        <f t="shared" si="34"/>
        <v>3491</v>
      </c>
      <c r="G750" s="17">
        <f t="shared" si="35"/>
        <v>247.413182140326</v>
      </c>
    </row>
    <row r="751" spans="1:7" ht="20.25">
      <c r="A751" s="19" t="s">
        <v>574</v>
      </c>
      <c r="B751" s="16">
        <v>4902</v>
      </c>
      <c r="C751" s="16">
        <v>9103</v>
      </c>
      <c r="D751" s="17">
        <f t="shared" si="33"/>
        <v>53.850378995935408</v>
      </c>
      <c r="E751" s="16">
        <v>1411</v>
      </c>
      <c r="F751" s="16">
        <f t="shared" si="34"/>
        <v>3491</v>
      </c>
      <c r="G751" s="17">
        <f t="shared" si="35"/>
        <v>247.413182140326</v>
      </c>
    </row>
    <row r="752" spans="1:7" ht="20.25">
      <c r="A752" s="18" t="s">
        <v>575</v>
      </c>
      <c r="B752" s="16">
        <f>SUM(B753,B763,B767,B776,B783,B790,B796,B799,B802,B804,B806,B812,B814,B816,B831)</f>
        <v>7210</v>
      </c>
      <c r="C752" s="16">
        <f>SUM(C753,C763,C767,C776,C783,C790,C796,C799,C802,C804,C806,C812,C814,C816,C831)</f>
        <v>6701.6</v>
      </c>
      <c r="D752" s="17">
        <f t="shared" si="33"/>
        <v>107.58624806016472</v>
      </c>
      <c r="E752" s="16">
        <f>SUM(E753,E763,E767,E776,E783,E790,E796,E799,E802,E804,E806,E812,E814,E816,E831)</f>
        <v>7161</v>
      </c>
      <c r="F752" s="16">
        <f t="shared" si="34"/>
        <v>49</v>
      </c>
      <c r="G752" s="17">
        <f t="shared" si="35"/>
        <v>0.68426197458455518</v>
      </c>
    </row>
    <row r="753" spans="1:7" ht="20.25">
      <c r="A753" s="18" t="s">
        <v>576</v>
      </c>
      <c r="B753" s="16">
        <f>SUM(B754:B762)</f>
        <v>7</v>
      </c>
      <c r="C753" s="16">
        <f>SUM(C754:C762)</f>
        <v>7</v>
      </c>
      <c r="D753" s="17">
        <f t="shared" si="33"/>
        <v>100</v>
      </c>
      <c r="E753" s="16">
        <f>SUM(E754:E762)</f>
        <v>102</v>
      </c>
      <c r="F753" s="16">
        <f t="shared" si="34"/>
        <v>-95</v>
      </c>
      <c r="G753" s="17">
        <f t="shared" si="35"/>
        <v>-93.137254901960787</v>
      </c>
    </row>
    <row r="754" spans="1:7" ht="20.25">
      <c r="A754" s="19" t="s">
        <v>35</v>
      </c>
      <c r="B754" s="16">
        <v>7</v>
      </c>
      <c r="C754" s="16">
        <v>7</v>
      </c>
      <c r="D754" s="17">
        <f t="shared" si="33"/>
        <v>100</v>
      </c>
      <c r="E754" s="16">
        <v>102</v>
      </c>
      <c r="F754" s="16">
        <f t="shared" si="34"/>
        <v>-95</v>
      </c>
      <c r="G754" s="17">
        <f t="shared" si="35"/>
        <v>-93.137254901960787</v>
      </c>
    </row>
    <row r="755" spans="1:7" ht="20.25" hidden="1">
      <c r="A755" s="19" t="s">
        <v>36</v>
      </c>
      <c r="B755" s="16">
        <v>0</v>
      </c>
      <c r="C755" s="16"/>
      <c r="D755" s="17" t="e">
        <f t="shared" si="33"/>
        <v>#DIV/0!</v>
      </c>
      <c r="E755" s="16">
        <v>0</v>
      </c>
      <c r="F755" s="16">
        <f t="shared" si="34"/>
        <v>0</v>
      </c>
      <c r="G755" s="17" t="e">
        <f t="shared" si="35"/>
        <v>#DIV/0!</v>
      </c>
    </row>
    <row r="756" spans="1:7" ht="20.25" hidden="1">
      <c r="A756" s="19" t="s">
        <v>37</v>
      </c>
      <c r="B756" s="16">
        <v>0</v>
      </c>
      <c r="C756" s="16"/>
      <c r="D756" s="17" t="e">
        <f t="shared" si="33"/>
        <v>#DIV/0!</v>
      </c>
      <c r="E756" s="16">
        <v>0</v>
      </c>
      <c r="F756" s="16">
        <f t="shared" si="34"/>
        <v>0</v>
      </c>
      <c r="G756" s="17" t="e">
        <f t="shared" si="35"/>
        <v>#DIV/0!</v>
      </c>
    </row>
    <row r="757" spans="1:7" ht="20.25" hidden="1">
      <c r="A757" s="19" t="s">
        <v>577</v>
      </c>
      <c r="B757" s="16">
        <v>0</v>
      </c>
      <c r="C757" s="16"/>
      <c r="D757" s="17" t="e">
        <f t="shared" si="33"/>
        <v>#DIV/0!</v>
      </c>
      <c r="E757" s="16">
        <v>0</v>
      </c>
      <c r="F757" s="16">
        <f t="shared" si="34"/>
        <v>0</v>
      </c>
      <c r="G757" s="17" t="e">
        <f t="shared" si="35"/>
        <v>#DIV/0!</v>
      </c>
    </row>
    <row r="758" spans="1:7" ht="20.25" hidden="1">
      <c r="A758" s="19" t="s">
        <v>578</v>
      </c>
      <c r="B758" s="16">
        <v>0</v>
      </c>
      <c r="C758" s="16"/>
      <c r="D758" s="17" t="e">
        <f t="shared" si="33"/>
        <v>#DIV/0!</v>
      </c>
      <c r="E758" s="16">
        <v>0</v>
      </c>
      <c r="F758" s="16">
        <f t="shared" si="34"/>
        <v>0</v>
      </c>
      <c r="G758" s="17" t="e">
        <f t="shared" si="35"/>
        <v>#DIV/0!</v>
      </c>
    </row>
    <row r="759" spans="1:7" ht="20.25" hidden="1">
      <c r="A759" s="19" t="s">
        <v>579</v>
      </c>
      <c r="B759" s="16">
        <v>0</v>
      </c>
      <c r="C759" s="16"/>
      <c r="D759" s="17" t="e">
        <f t="shared" si="33"/>
        <v>#DIV/0!</v>
      </c>
      <c r="E759" s="16">
        <v>0</v>
      </c>
      <c r="F759" s="16">
        <f t="shared" si="34"/>
        <v>0</v>
      </c>
      <c r="G759" s="17" t="e">
        <f t="shared" si="35"/>
        <v>#DIV/0!</v>
      </c>
    </row>
    <row r="760" spans="1:7" ht="20.25" hidden="1">
      <c r="A760" s="19" t="s">
        <v>580</v>
      </c>
      <c r="B760" s="16">
        <v>0</v>
      </c>
      <c r="C760" s="16"/>
      <c r="D760" s="17" t="e">
        <f t="shared" si="33"/>
        <v>#DIV/0!</v>
      </c>
      <c r="E760" s="16">
        <v>0</v>
      </c>
      <c r="F760" s="16">
        <f t="shared" si="34"/>
        <v>0</v>
      </c>
      <c r="G760" s="17" t="e">
        <f t="shared" si="35"/>
        <v>#DIV/0!</v>
      </c>
    </row>
    <row r="761" spans="1:7" ht="20.25" hidden="1">
      <c r="A761" s="19" t="s">
        <v>581</v>
      </c>
      <c r="B761" s="16">
        <v>0</v>
      </c>
      <c r="C761" s="16">
        <v>0</v>
      </c>
      <c r="D761" s="17" t="e">
        <f t="shared" si="33"/>
        <v>#DIV/0!</v>
      </c>
      <c r="E761" s="16">
        <v>0</v>
      </c>
      <c r="F761" s="16">
        <f t="shared" si="34"/>
        <v>0</v>
      </c>
      <c r="G761" s="17" t="e">
        <f t="shared" si="35"/>
        <v>#DIV/0!</v>
      </c>
    </row>
    <row r="762" spans="1:7" ht="20.25" hidden="1">
      <c r="A762" s="19" t="s">
        <v>582</v>
      </c>
      <c r="B762" s="16"/>
      <c r="C762" s="16"/>
      <c r="D762" s="17" t="e">
        <f t="shared" si="33"/>
        <v>#DIV/0!</v>
      </c>
      <c r="E762" s="16"/>
      <c r="F762" s="16">
        <f t="shared" si="34"/>
        <v>0</v>
      </c>
      <c r="G762" s="17" t="e">
        <f t="shared" si="35"/>
        <v>#DIV/0!</v>
      </c>
    </row>
    <row r="763" spans="1:7" ht="20.25">
      <c r="A763" s="18" t="s">
        <v>583</v>
      </c>
      <c r="B763" s="16"/>
      <c r="C763" s="16"/>
      <c r="D763" s="17"/>
      <c r="E763" s="16"/>
      <c r="F763" s="16"/>
      <c r="G763" s="17"/>
    </row>
    <row r="764" spans="1:7" ht="20.25">
      <c r="A764" s="19" t="s">
        <v>584</v>
      </c>
      <c r="B764" s="16"/>
      <c r="C764" s="16"/>
      <c r="D764" s="17"/>
      <c r="E764" s="16"/>
      <c r="F764" s="16"/>
      <c r="G764" s="17"/>
    </row>
    <row r="765" spans="1:7" ht="20.25" hidden="1">
      <c r="A765" s="19" t="s">
        <v>585</v>
      </c>
      <c r="B765" s="16"/>
      <c r="C765" s="16"/>
      <c r="D765" s="17"/>
      <c r="E765" s="16"/>
      <c r="F765" s="16"/>
      <c r="G765" s="17"/>
    </row>
    <row r="766" spans="1:7" ht="20.25" hidden="1">
      <c r="A766" s="19" t="s">
        <v>586</v>
      </c>
      <c r="B766" s="16">
        <v>0</v>
      </c>
      <c r="C766" s="16">
        <v>0</v>
      </c>
      <c r="D766" s="17" t="e">
        <f t="shared" si="33"/>
        <v>#DIV/0!</v>
      </c>
      <c r="E766" s="16">
        <v>0</v>
      </c>
      <c r="F766" s="16">
        <f t="shared" si="34"/>
        <v>0</v>
      </c>
      <c r="G766" s="17" t="e">
        <f t="shared" si="35"/>
        <v>#DIV/0!</v>
      </c>
    </row>
    <row r="767" spans="1:7" ht="20.25">
      <c r="A767" s="18" t="s">
        <v>587</v>
      </c>
      <c r="B767" s="16">
        <f>SUM(B768:B775)</f>
        <v>1211</v>
      </c>
      <c r="C767" s="16">
        <f>SUM(C768:C775)</f>
        <v>938</v>
      </c>
      <c r="D767" s="17">
        <f t="shared" si="33"/>
        <v>129.1044776119403</v>
      </c>
      <c r="E767" s="16">
        <f>SUM(E768:E775)</f>
        <v>260</v>
      </c>
      <c r="F767" s="16">
        <f t="shared" si="34"/>
        <v>951</v>
      </c>
      <c r="G767" s="17">
        <f t="shared" si="35"/>
        <v>365.76923076923077</v>
      </c>
    </row>
    <row r="768" spans="1:7" ht="20.25">
      <c r="A768" s="19" t="s">
        <v>588</v>
      </c>
      <c r="B768" s="16">
        <v>290</v>
      </c>
      <c r="C768" s="16">
        <v>290</v>
      </c>
      <c r="D768" s="17">
        <f t="shared" si="33"/>
        <v>100</v>
      </c>
      <c r="E768" s="16">
        <v>43</v>
      </c>
      <c r="F768" s="16">
        <f t="shared" si="34"/>
        <v>247</v>
      </c>
      <c r="G768" s="17">
        <f t="shared" si="35"/>
        <v>574.41860465116281</v>
      </c>
    </row>
    <row r="769" spans="1:7" ht="20.25">
      <c r="A769" s="19" t="s">
        <v>589</v>
      </c>
      <c r="B769" s="16">
        <v>196</v>
      </c>
      <c r="C769" s="16">
        <v>148</v>
      </c>
      <c r="D769" s="17">
        <f t="shared" si="33"/>
        <v>132.43243243243242</v>
      </c>
      <c r="E769" s="16">
        <v>187</v>
      </c>
      <c r="F769" s="16">
        <f t="shared" si="34"/>
        <v>9</v>
      </c>
      <c r="G769" s="17">
        <f t="shared" si="35"/>
        <v>4.8128342245989302</v>
      </c>
    </row>
    <row r="770" spans="1:7" ht="20.25" hidden="1">
      <c r="A770" s="19" t="s">
        <v>590</v>
      </c>
      <c r="B770" s="16">
        <v>0</v>
      </c>
      <c r="C770" s="16"/>
      <c r="D770" s="17" t="e">
        <f t="shared" si="33"/>
        <v>#DIV/0!</v>
      </c>
      <c r="E770" s="16">
        <v>0</v>
      </c>
      <c r="F770" s="16">
        <f t="shared" si="34"/>
        <v>0</v>
      </c>
      <c r="G770" s="17" t="e">
        <f t="shared" si="35"/>
        <v>#DIV/0!</v>
      </c>
    </row>
    <row r="771" spans="1:7" ht="20.25">
      <c r="A771" s="19" t="s">
        <v>591</v>
      </c>
      <c r="B771" s="16">
        <v>25</v>
      </c>
      <c r="C771" s="16"/>
      <c r="D771" s="17"/>
      <c r="E771" s="16"/>
      <c r="F771" s="16">
        <f t="shared" si="34"/>
        <v>25</v>
      </c>
      <c r="G771" s="17"/>
    </row>
    <row r="772" spans="1:7" ht="20.25" hidden="1">
      <c r="A772" s="19" t="s">
        <v>592</v>
      </c>
      <c r="B772" s="16">
        <v>0</v>
      </c>
      <c r="C772" s="16"/>
      <c r="D772" s="17" t="e">
        <f t="shared" si="33"/>
        <v>#DIV/0!</v>
      </c>
      <c r="E772" s="16">
        <v>0</v>
      </c>
      <c r="F772" s="16">
        <f t="shared" si="34"/>
        <v>0</v>
      </c>
      <c r="G772" s="17" t="e">
        <f t="shared" si="35"/>
        <v>#DIV/0!</v>
      </c>
    </row>
    <row r="773" spans="1:7" ht="20.25" hidden="1">
      <c r="A773" s="19" t="s">
        <v>593</v>
      </c>
      <c r="B773" s="16">
        <v>0</v>
      </c>
      <c r="C773" s="16"/>
      <c r="D773" s="17" t="e">
        <f t="shared" si="33"/>
        <v>#DIV/0!</v>
      </c>
      <c r="E773" s="16">
        <v>0</v>
      </c>
      <c r="F773" s="16">
        <f t="shared" si="34"/>
        <v>0</v>
      </c>
      <c r="G773" s="17" t="e">
        <f t="shared" si="35"/>
        <v>#DIV/0!</v>
      </c>
    </row>
    <row r="774" spans="1:7" ht="20.25" hidden="1">
      <c r="A774" s="19" t="s">
        <v>594</v>
      </c>
      <c r="B774" s="16"/>
      <c r="C774" s="16"/>
      <c r="D774" s="17" t="e">
        <f t="shared" si="33"/>
        <v>#DIV/0!</v>
      </c>
      <c r="E774" s="16"/>
      <c r="F774" s="16">
        <f t="shared" si="34"/>
        <v>0</v>
      </c>
      <c r="G774" s="17" t="e">
        <f t="shared" si="35"/>
        <v>#DIV/0!</v>
      </c>
    </row>
    <row r="775" spans="1:7" ht="20.25">
      <c r="A775" s="19" t="s">
        <v>595</v>
      </c>
      <c r="B775" s="16">
        <v>700</v>
      </c>
      <c r="C775" s="16">
        <v>500</v>
      </c>
      <c r="D775" s="17">
        <f t="shared" si="33"/>
        <v>140</v>
      </c>
      <c r="E775" s="16">
        <v>30</v>
      </c>
      <c r="F775" s="16">
        <f t="shared" si="34"/>
        <v>670</v>
      </c>
      <c r="G775" s="17">
        <f t="shared" si="35"/>
        <v>2233.333333333333</v>
      </c>
    </row>
    <row r="776" spans="1:7" ht="20.25">
      <c r="A776" s="18" t="s">
        <v>596</v>
      </c>
      <c r="B776" s="16">
        <f>SUM(B777:B782)</f>
        <v>3036</v>
      </c>
      <c r="C776" s="16">
        <f>SUM(C777:C782)</f>
        <v>2833.6000000000004</v>
      </c>
      <c r="D776" s="17">
        <f t="shared" si="33"/>
        <v>107.14285714285714</v>
      </c>
      <c r="E776" s="16">
        <f>SUM(E777:E782)</f>
        <v>3589</v>
      </c>
      <c r="F776" s="16">
        <f t="shared" si="34"/>
        <v>-553</v>
      </c>
      <c r="G776" s="17">
        <f t="shared" si="35"/>
        <v>-15.408191696851492</v>
      </c>
    </row>
    <row r="777" spans="1:7" ht="20.25">
      <c r="A777" s="19" t="s">
        <v>597</v>
      </c>
      <c r="B777" s="16">
        <v>2414</v>
      </c>
      <c r="C777" s="16">
        <v>2226.3000000000002</v>
      </c>
      <c r="D777" s="17">
        <f t="shared" si="33"/>
        <v>108.43102906167181</v>
      </c>
      <c r="E777" s="16">
        <v>3159</v>
      </c>
      <c r="F777" s="16">
        <f t="shared" si="34"/>
        <v>-745</v>
      </c>
      <c r="G777" s="17">
        <f t="shared" si="35"/>
        <v>-23.583412472301362</v>
      </c>
    </row>
    <row r="778" spans="1:7" ht="20.25">
      <c r="A778" s="19" t="s">
        <v>598</v>
      </c>
      <c r="B778" s="16">
        <v>150</v>
      </c>
      <c r="C778" s="16">
        <v>136.30000000000001</v>
      </c>
      <c r="D778" s="17">
        <f t="shared" ref="D778:D841" si="36">B778/C778*100</f>
        <v>110.05135730007336</v>
      </c>
      <c r="E778" s="16">
        <v>430</v>
      </c>
      <c r="F778" s="16">
        <f t="shared" ref="F778:F841" si="37">B778-E778</f>
        <v>-280</v>
      </c>
      <c r="G778" s="17">
        <f t="shared" ref="G778:G841" si="38">F778/E778*100</f>
        <v>-65.116279069767444</v>
      </c>
    </row>
    <row r="779" spans="1:7" ht="20.25" hidden="1">
      <c r="A779" s="19" t="s">
        <v>599</v>
      </c>
      <c r="B779" s="16">
        <v>0</v>
      </c>
      <c r="C779" s="16"/>
      <c r="D779" s="17" t="e">
        <f t="shared" si="36"/>
        <v>#DIV/0!</v>
      </c>
      <c r="E779" s="16">
        <v>0</v>
      </c>
      <c r="F779" s="16">
        <f t="shared" si="37"/>
        <v>0</v>
      </c>
      <c r="G779" s="17" t="e">
        <f t="shared" si="38"/>
        <v>#DIV/0!</v>
      </c>
    </row>
    <row r="780" spans="1:7" ht="20.25">
      <c r="A780" s="19" t="s">
        <v>1596</v>
      </c>
      <c r="B780" s="16">
        <v>109</v>
      </c>
      <c r="C780" s="16">
        <v>109</v>
      </c>
      <c r="D780" s="17">
        <f t="shared" si="36"/>
        <v>100</v>
      </c>
      <c r="E780" s="16"/>
      <c r="F780" s="16">
        <f t="shared" si="37"/>
        <v>109</v>
      </c>
      <c r="G780" s="17"/>
    </row>
    <row r="781" spans="1:7" ht="20.25">
      <c r="A781" s="19" t="s">
        <v>1597</v>
      </c>
      <c r="B781" s="16">
        <v>363</v>
      </c>
      <c r="C781" s="16">
        <v>362</v>
      </c>
      <c r="D781" s="17">
        <f t="shared" si="36"/>
        <v>100.27624309392264</v>
      </c>
      <c r="E781" s="16"/>
      <c r="F781" s="16">
        <f t="shared" si="37"/>
        <v>363</v>
      </c>
      <c r="G781" s="17"/>
    </row>
    <row r="782" spans="1:7" ht="20.25" hidden="1">
      <c r="A782" s="19" t="s">
        <v>600</v>
      </c>
      <c r="B782" s="16">
        <v>0</v>
      </c>
      <c r="C782" s="16">
        <v>0</v>
      </c>
      <c r="D782" s="17" t="e">
        <f t="shared" si="36"/>
        <v>#DIV/0!</v>
      </c>
      <c r="E782" s="16">
        <v>0</v>
      </c>
      <c r="F782" s="16">
        <f t="shared" si="37"/>
        <v>0</v>
      </c>
      <c r="G782" s="17" t="e">
        <f t="shared" si="38"/>
        <v>#DIV/0!</v>
      </c>
    </row>
    <row r="783" spans="1:7" ht="20.25">
      <c r="A783" s="18" t="s">
        <v>601</v>
      </c>
      <c r="B783" s="16">
        <f>SUM(B784:B789)</f>
        <v>561</v>
      </c>
      <c r="C783" s="16">
        <f>SUM(C784:C789)</f>
        <v>561</v>
      </c>
      <c r="D783" s="17">
        <f t="shared" si="36"/>
        <v>100</v>
      </c>
      <c r="E783" s="16">
        <f>SUM(E784:E789)</f>
        <v>240</v>
      </c>
      <c r="F783" s="16">
        <f t="shared" si="37"/>
        <v>321</v>
      </c>
      <c r="G783" s="17">
        <f t="shared" si="38"/>
        <v>133.75</v>
      </c>
    </row>
    <row r="784" spans="1:7" ht="20.25" hidden="1">
      <c r="A784" s="19" t="s">
        <v>602</v>
      </c>
      <c r="B784" s="16">
        <v>0</v>
      </c>
      <c r="C784" s="16"/>
      <c r="D784" s="17" t="e">
        <f t="shared" si="36"/>
        <v>#DIV/0!</v>
      </c>
      <c r="E784" s="16">
        <v>0</v>
      </c>
      <c r="F784" s="16">
        <f t="shared" si="37"/>
        <v>0</v>
      </c>
      <c r="G784" s="17" t="e">
        <f t="shared" si="38"/>
        <v>#DIV/0!</v>
      </c>
    </row>
    <row r="785" spans="1:7" ht="20.25" hidden="1">
      <c r="A785" s="19" t="s">
        <v>603</v>
      </c>
      <c r="B785" s="16">
        <v>0</v>
      </c>
      <c r="C785" s="16"/>
      <c r="D785" s="17" t="e">
        <f t="shared" si="36"/>
        <v>#DIV/0!</v>
      </c>
      <c r="E785" s="16">
        <v>0</v>
      </c>
      <c r="F785" s="16">
        <f t="shared" si="37"/>
        <v>0</v>
      </c>
      <c r="G785" s="17" t="e">
        <f t="shared" si="38"/>
        <v>#DIV/0!</v>
      </c>
    </row>
    <row r="786" spans="1:7" ht="20.25" hidden="1">
      <c r="A786" s="19" t="s">
        <v>604</v>
      </c>
      <c r="B786" s="16">
        <v>0</v>
      </c>
      <c r="C786" s="16"/>
      <c r="D786" s="17" t="e">
        <f t="shared" si="36"/>
        <v>#DIV/0!</v>
      </c>
      <c r="E786" s="16">
        <v>0</v>
      </c>
      <c r="F786" s="16">
        <f t="shared" si="37"/>
        <v>0</v>
      </c>
      <c r="G786" s="17" t="e">
        <f t="shared" si="38"/>
        <v>#DIV/0!</v>
      </c>
    </row>
    <row r="787" spans="1:7" ht="20.25">
      <c r="A787" s="19" t="s">
        <v>605</v>
      </c>
      <c r="B787" s="16">
        <v>561</v>
      </c>
      <c r="C787" s="16">
        <v>561</v>
      </c>
      <c r="D787" s="17">
        <f t="shared" si="36"/>
        <v>100</v>
      </c>
      <c r="E787" s="16">
        <v>240</v>
      </c>
      <c r="F787" s="16">
        <f t="shared" si="37"/>
        <v>321</v>
      </c>
      <c r="G787" s="17">
        <f t="shared" si="38"/>
        <v>133.75</v>
      </c>
    </row>
    <row r="788" spans="1:7" ht="20.25" hidden="1">
      <c r="A788" s="19" t="s">
        <v>606</v>
      </c>
      <c r="B788" s="16">
        <v>0</v>
      </c>
      <c r="C788" s="16"/>
      <c r="D788" s="17" t="e">
        <f t="shared" si="36"/>
        <v>#DIV/0!</v>
      </c>
      <c r="E788" s="16">
        <v>0</v>
      </c>
      <c r="F788" s="16">
        <f t="shared" si="37"/>
        <v>0</v>
      </c>
      <c r="G788" s="17" t="e">
        <f t="shared" si="38"/>
        <v>#DIV/0!</v>
      </c>
    </row>
    <row r="789" spans="1:7" ht="20.25" hidden="1">
      <c r="A789" s="19" t="s">
        <v>607</v>
      </c>
      <c r="B789" s="16">
        <v>0</v>
      </c>
      <c r="C789" s="16">
        <v>0</v>
      </c>
      <c r="D789" s="17" t="e">
        <f t="shared" si="36"/>
        <v>#DIV/0!</v>
      </c>
      <c r="E789" s="16">
        <v>0</v>
      </c>
      <c r="F789" s="16">
        <f t="shared" si="37"/>
        <v>0</v>
      </c>
      <c r="G789" s="17" t="e">
        <f t="shared" si="38"/>
        <v>#DIV/0!</v>
      </c>
    </row>
    <row r="790" spans="1:7" ht="20.25">
      <c r="A790" s="18" t="s">
        <v>608</v>
      </c>
      <c r="B790" s="16"/>
      <c r="C790" s="16"/>
      <c r="D790" s="17"/>
      <c r="E790" s="16">
        <f>SUM(E791:E795)</f>
        <v>22</v>
      </c>
      <c r="F790" s="16">
        <f t="shared" si="37"/>
        <v>-22</v>
      </c>
      <c r="G790" s="17">
        <f t="shared" si="38"/>
        <v>-100</v>
      </c>
    </row>
    <row r="791" spans="1:7" ht="20.25">
      <c r="A791" s="19" t="s">
        <v>609</v>
      </c>
      <c r="B791" s="16"/>
      <c r="C791" s="16"/>
      <c r="D791" s="17"/>
      <c r="E791" s="16">
        <v>22</v>
      </c>
      <c r="F791" s="16">
        <f t="shared" si="37"/>
        <v>-22</v>
      </c>
      <c r="G791" s="17">
        <f t="shared" si="38"/>
        <v>-100</v>
      </c>
    </row>
    <row r="792" spans="1:7" ht="20.25" hidden="1">
      <c r="A792" s="19" t="s">
        <v>610</v>
      </c>
      <c r="B792" s="16"/>
      <c r="C792" s="16"/>
      <c r="D792" s="17"/>
      <c r="E792" s="16">
        <v>0</v>
      </c>
      <c r="F792" s="16">
        <f t="shared" si="37"/>
        <v>0</v>
      </c>
      <c r="G792" s="17" t="e">
        <f t="shared" si="38"/>
        <v>#DIV/0!</v>
      </c>
    </row>
    <row r="793" spans="1:7" ht="20.25" hidden="1">
      <c r="A793" s="19" t="s">
        <v>611</v>
      </c>
      <c r="B793" s="16"/>
      <c r="C793" s="16"/>
      <c r="D793" s="17"/>
      <c r="E793" s="16">
        <v>0</v>
      </c>
      <c r="F793" s="16">
        <f t="shared" si="37"/>
        <v>0</v>
      </c>
      <c r="G793" s="17" t="e">
        <f t="shared" si="38"/>
        <v>#DIV/0!</v>
      </c>
    </row>
    <row r="794" spans="1:7" ht="20.25" hidden="1">
      <c r="A794" s="19" t="s">
        <v>612</v>
      </c>
      <c r="B794" s="16"/>
      <c r="C794" s="16"/>
      <c r="D794" s="17"/>
      <c r="E794" s="16">
        <v>0</v>
      </c>
      <c r="F794" s="16">
        <f t="shared" si="37"/>
        <v>0</v>
      </c>
      <c r="G794" s="17" t="e">
        <f t="shared" si="38"/>
        <v>#DIV/0!</v>
      </c>
    </row>
    <row r="795" spans="1:7" ht="20.25" hidden="1">
      <c r="A795" s="19" t="s">
        <v>613</v>
      </c>
      <c r="B795" s="16"/>
      <c r="C795" s="16"/>
      <c r="D795" s="17"/>
      <c r="E795" s="16">
        <v>0</v>
      </c>
      <c r="F795" s="16">
        <f t="shared" si="37"/>
        <v>0</v>
      </c>
      <c r="G795" s="17" t="e">
        <f t="shared" si="38"/>
        <v>#DIV/0!</v>
      </c>
    </row>
    <row r="796" spans="1:7" ht="20.25">
      <c r="A796" s="18" t="s">
        <v>614</v>
      </c>
      <c r="B796" s="16"/>
      <c r="C796" s="16"/>
      <c r="D796" s="17"/>
      <c r="E796" s="16"/>
      <c r="F796" s="16"/>
      <c r="G796" s="17"/>
    </row>
    <row r="797" spans="1:7" ht="20.25">
      <c r="A797" s="19" t="s">
        <v>615</v>
      </c>
      <c r="B797" s="16"/>
      <c r="C797" s="16"/>
      <c r="D797" s="17"/>
      <c r="E797" s="16"/>
      <c r="F797" s="16"/>
      <c r="G797" s="17"/>
    </row>
    <row r="798" spans="1:7" ht="20.25" hidden="1">
      <c r="A798" s="19" t="s">
        <v>616</v>
      </c>
      <c r="B798" s="16"/>
      <c r="C798" s="16"/>
      <c r="D798" s="17"/>
      <c r="E798" s="16"/>
      <c r="F798" s="16"/>
      <c r="G798" s="17"/>
    </row>
    <row r="799" spans="1:7" ht="20.25">
      <c r="A799" s="18" t="s">
        <v>617</v>
      </c>
      <c r="B799" s="16"/>
      <c r="C799" s="16"/>
      <c r="D799" s="17"/>
      <c r="E799" s="16">
        <f>SUM(E800:E801)</f>
        <v>250</v>
      </c>
      <c r="F799" s="16">
        <f t="shared" si="37"/>
        <v>-250</v>
      </c>
      <c r="G799" s="17">
        <f t="shared" si="38"/>
        <v>-100</v>
      </c>
    </row>
    <row r="800" spans="1:7" ht="20.25">
      <c r="A800" s="19" t="s">
        <v>618</v>
      </c>
      <c r="B800" s="16"/>
      <c r="C800" s="16"/>
      <c r="D800" s="17"/>
      <c r="E800" s="16">
        <v>250</v>
      </c>
      <c r="F800" s="16">
        <f t="shared" si="37"/>
        <v>-250</v>
      </c>
      <c r="G800" s="17">
        <f t="shared" si="38"/>
        <v>-100</v>
      </c>
    </row>
    <row r="801" spans="1:7" ht="20.25" hidden="1">
      <c r="A801" s="19" t="s">
        <v>619</v>
      </c>
      <c r="B801" s="16"/>
      <c r="C801" s="16"/>
      <c r="D801" s="17"/>
      <c r="E801" s="16">
        <v>0</v>
      </c>
      <c r="F801" s="16">
        <f t="shared" si="37"/>
        <v>0</v>
      </c>
      <c r="G801" s="17" t="e">
        <f t="shared" si="38"/>
        <v>#DIV/0!</v>
      </c>
    </row>
    <row r="802" spans="1:7" ht="20.25">
      <c r="A802" s="18" t="s">
        <v>620</v>
      </c>
      <c r="B802" s="16"/>
      <c r="C802" s="16"/>
      <c r="D802" s="17"/>
      <c r="E802" s="16"/>
      <c r="F802" s="16"/>
      <c r="G802" s="17"/>
    </row>
    <row r="803" spans="1:7" ht="20.25">
      <c r="A803" s="19" t="s">
        <v>621</v>
      </c>
      <c r="B803" s="16"/>
      <c r="C803" s="16"/>
      <c r="D803" s="17"/>
      <c r="E803" s="16"/>
      <c r="F803" s="16"/>
      <c r="G803" s="17"/>
    </row>
    <row r="804" spans="1:7" ht="20.25">
      <c r="A804" s="18" t="s">
        <v>622</v>
      </c>
      <c r="B804" s="16"/>
      <c r="C804" s="16"/>
      <c r="D804" s="17"/>
      <c r="E804" s="16"/>
      <c r="F804" s="16"/>
      <c r="G804" s="17"/>
    </row>
    <row r="805" spans="1:7" ht="20.25">
      <c r="A805" s="19" t="s">
        <v>623</v>
      </c>
      <c r="B805" s="16"/>
      <c r="C805" s="16"/>
      <c r="D805" s="17"/>
      <c r="E805" s="16"/>
      <c r="F805" s="16"/>
      <c r="G805" s="17"/>
    </row>
    <row r="806" spans="1:7" ht="20.25">
      <c r="A806" s="18" t="s">
        <v>624</v>
      </c>
      <c r="B806" s="16">
        <f>SUM(B807:B811)</f>
        <v>1953</v>
      </c>
      <c r="C806" s="16">
        <f>SUM(C807:C811)</f>
        <v>1952</v>
      </c>
      <c r="D806" s="17">
        <f t="shared" si="36"/>
        <v>100.05122950819671</v>
      </c>
      <c r="E806" s="16">
        <f>SUM(E807:E811)</f>
        <v>748</v>
      </c>
      <c r="F806" s="16">
        <f t="shared" si="37"/>
        <v>1205</v>
      </c>
      <c r="G806" s="17">
        <f t="shared" si="38"/>
        <v>161.09625668449198</v>
      </c>
    </row>
    <row r="807" spans="1:7" ht="20.25">
      <c r="A807" s="19" t="s">
        <v>625</v>
      </c>
      <c r="B807" s="16">
        <v>1875</v>
      </c>
      <c r="C807" s="16">
        <v>1874.5</v>
      </c>
      <c r="D807" s="17">
        <f t="shared" si="36"/>
        <v>100.02667377967458</v>
      </c>
      <c r="E807" s="16">
        <v>375</v>
      </c>
      <c r="F807" s="16">
        <f t="shared" si="37"/>
        <v>1500</v>
      </c>
      <c r="G807" s="17">
        <f t="shared" si="38"/>
        <v>400</v>
      </c>
    </row>
    <row r="808" spans="1:7" ht="20.25">
      <c r="A808" s="19" t="s">
        <v>626</v>
      </c>
      <c r="B808" s="16">
        <v>78</v>
      </c>
      <c r="C808" s="16">
        <v>77.5</v>
      </c>
      <c r="D808" s="17">
        <f t="shared" si="36"/>
        <v>100.64516129032258</v>
      </c>
      <c r="E808" s="16">
        <v>314</v>
      </c>
      <c r="F808" s="16">
        <f t="shared" si="37"/>
        <v>-236</v>
      </c>
      <c r="G808" s="17">
        <f t="shared" si="38"/>
        <v>-75.159235668789819</v>
      </c>
    </row>
    <row r="809" spans="1:7" ht="20.25">
      <c r="A809" s="19" t="s">
        <v>627</v>
      </c>
      <c r="B809" s="16"/>
      <c r="C809" s="16"/>
      <c r="D809" s="17"/>
      <c r="E809" s="16">
        <v>42</v>
      </c>
      <c r="F809" s="16">
        <f t="shared" si="37"/>
        <v>-42</v>
      </c>
      <c r="G809" s="17">
        <f t="shared" si="38"/>
        <v>-100</v>
      </c>
    </row>
    <row r="810" spans="1:7" ht="20.25" hidden="1">
      <c r="A810" s="19" t="s">
        <v>628</v>
      </c>
      <c r="B810" s="16"/>
      <c r="C810" s="16"/>
      <c r="D810" s="17"/>
      <c r="E810" s="16">
        <v>0</v>
      </c>
      <c r="F810" s="16">
        <f t="shared" si="37"/>
        <v>0</v>
      </c>
      <c r="G810" s="17" t="e">
        <f t="shared" si="38"/>
        <v>#DIV/0!</v>
      </c>
    </row>
    <row r="811" spans="1:7" ht="20.25">
      <c r="A811" s="19" t="s">
        <v>629</v>
      </c>
      <c r="B811" s="16"/>
      <c r="C811" s="16"/>
      <c r="D811" s="17"/>
      <c r="E811" s="16">
        <v>17</v>
      </c>
      <c r="F811" s="16">
        <f t="shared" si="37"/>
        <v>-17</v>
      </c>
      <c r="G811" s="17">
        <f t="shared" si="38"/>
        <v>-100</v>
      </c>
    </row>
    <row r="812" spans="1:7" ht="20.25">
      <c r="A812" s="18" t="s">
        <v>630</v>
      </c>
      <c r="B812" s="16"/>
      <c r="C812" s="16"/>
      <c r="D812" s="17"/>
      <c r="E812" s="16"/>
      <c r="F812" s="16"/>
      <c r="G812" s="17"/>
    </row>
    <row r="813" spans="1:7" ht="20.25">
      <c r="A813" s="19" t="s">
        <v>631</v>
      </c>
      <c r="B813" s="16"/>
      <c r="C813" s="16"/>
      <c r="D813" s="17"/>
      <c r="E813" s="16"/>
      <c r="F813" s="16"/>
      <c r="G813" s="17"/>
    </row>
    <row r="814" spans="1:7" ht="20.25">
      <c r="A814" s="18" t="s">
        <v>632</v>
      </c>
      <c r="B814" s="16"/>
      <c r="C814" s="16"/>
      <c r="D814" s="17"/>
      <c r="E814" s="16"/>
      <c r="F814" s="16"/>
      <c r="G814" s="17"/>
    </row>
    <row r="815" spans="1:7" ht="20.25">
      <c r="A815" s="19" t="s">
        <v>633</v>
      </c>
      <c r="B815" s="16"/>
      <c r="C815" s="16"/>
      <c r="D815" s="17"/>
      <c r="E815" s="16"/>
      <c r="F815" s="16"/>
      <c r="G815" s="17"/>
    </row>
    <row r="816" spans="1:7" ht="20.25">
      <c r="A816" s="18" t="s">
        <v>634</v>
      </c>
      <c r="B816" s="16"/>
      <c r="C816" s="16"/>
      <c r="D816" s="17"/>
      <c r="E816" s="16"/>
      <c r="F816" s="16"/>
      <c r="G816" s="17"/>
    </row>
    <row r="817" spans="1:7" ht="20.25">
      <c r="A817" s="19" t="s">
        <v>35</v>
      </c>
      <c r="B817" s="16"/>
      <c r="C817" s="16"/>
      <c r="D817" s="17"/>
      <c r="E817" s="16"/>
      <c r="F817" s="16"/>
      <c r="G817" s="17"/>
    </row>
    <row r="818" spans="1:7" ht="20.25" hidden="1">
      <c r="A818" s="19" t="s">
        <v>36</v>
      </c>
      <c r="B818" s="16"/>
      <c r="C818" s="16"/>
      <c r="D818" s="17"/>
      <c r="E818" s="16"/>
      <c r="F818" s="16"/>
      <c r="G818" s="17"/>
    </row>
    <row r="819" spans="1:7" ht="20.25" hidden="1">
      <c r="A819" s="19" t="s">
        <v>37</v>
      </c>
      <c r="B819" s="16">
        <v>0</v>
      </c>
      <c r="C819" s="16">
        <v>0</v>
      </c>
      <c r="D819" s="17" t="e">
        <f t="shared" si="36"/>
        <v>#DIV/0!</v>
      </c>
      <c r="E819" s="16">
        <v>0</v>
      </c>
      <c r="F819" s="16">
        <f t="shared" si="37"/>
        <v>0</v>
      </c>
      <c r="G819" s="17" t="e">
        <f t="shared" si="38"/>
        <v>#DIV/0!</v>
      </c>
    </row>
    <row r="820" spans="1:7" ht="20.25" hidden="1">
      <c r="A820" s="19" t="s">
        <v>635</v>
      </c>
      <c r="B820" s="16">
        <v>0</v>
      </c>
      <c r="C820" s="16">
        <v>0</v>
      </c>
      <c r="D820" s="17" t="e">
        <f t="shared" si="36"/>
        <v>#DIV/0!</v>
      </c>
      <c r="E820" s="16">
        <v>0</v>
      </c>
      <c r="F820" s="16">
        <f t="shared" si="37"/>
        <v>0</v>
      </c>
      <c r="G820" s="17" t="e">
        <f t="shared" si="38"/>
        <v>#DIV/0!</v>
      </c>
    </row>
    <row r="821" spans="1:7" ht="20.25" hidden="1">
      <c r="A821" s="19" t="s">
        <v>636</v>
      </c>
      <c r="B821" s="16">
        <v>0</v>
      </c>
      <c r="C821" s="16">
        <v>0</v>
      </c>
      <c r="D821" s="17" t="e">
        <f t="shared" si="36"/>
        <v>#DIV/0!</v>
      </c>
      <c r="E821" s="16">
        <v>0</v>
      </c>
      <c r="F821" s="16">
        <f t="shared" si="37"/>
        <v>0</v>
      </c>
      <c r="G821" s="17" t="e">
        <f t="shared" si="38"/>
        <v>#DIV/0!</v>
      </c>
    </row>
    <row r="822" spans="1:7" ht="20.25" hidden="1">
      <c r="A822" s="19" t="s">
        <v>637</v>
      </c>
      <c r="B822" s="16">
        <v>0</v>
      </c>
      <c r="C822" s="16">
        <v>0</v>
      </c>
      <c r="D822" s="17" t="e">
        <f t="shared" si="36"/>
        <v>#DIV/0!</v>
      </c>
      <c r="E822" s="16">
        <v>0</v>
      </c>
      <c r="F822" s="16">
        <f t="shared" si="37"/>
        <v>0</v>
      </c>
      <c r="G822" s="17" t="e">
        <f t="shared" si="38"/>
        <v>#DIV/0!</v>
      </c>
    </row>
    <row r="823" spans="1:7" ht="20.25" hidden="1">
      <c r="A823" s="19" t="s">
        <v>638</v>
      </c>
      <c r="B823" s="16">
        <v>0</v>
      </c>
      <c r="C823" s="16">
        <v>0</v>
      </c>
      <c r="D823" s="17" t="e">
        <f t="shared" si="36"/>
        <v>#DIV/0!</v>
      </c>
      <c r="E823" s="16">
        <v>0</v>
      </c>
      <c r="F823" s="16">
        <f t="shared" si="37"/>
        <v>0</v>
      </c>
      <c r="G823" s="17" t="e">
        <f t="shared" si="38"/>
        <v>#DIV/0!</v>
      </c>
    </row>
    <row r="824" spans="1:7" ht="20.25" hidden="1">
      <c r="A824" s="19" t="s">
        <v>639</v>
      </c>
      <c r="B824" s="16">
        <v>0</v>
      </c>
      <c r="C824" s="16">
        <v>0</v>
      </c>
      <c r="D824" s="17" t="e">
        <f t="shared" si="36"/>
        <v>#DIV/0!</v>
      </c>
      <c r="E824" s="16">
        <v>0</v>
      </c>
      <c r="F824" s="16">
        <f t="shared" si="37"/>
        <v>0</v>
      </c>
      <c r="G824" s="17" t="e">
        <f t="shared" si="38"/>
        <v>#DIV/0!</v>
      </c>
    </row>
    <row r="825" spans="1:7" ht="20.25" hidden="1">
      <c r="A825" s="19" t="s">
        <v>640</v>
      </c>
      <c r="B825" s="16">
        <v>0</v>
      </c>
      <c r="C825" s="16">
        <v>0</v>
      </c>
      <c r="D825" s="17" t="e">
        <f t="shared" si="36"/>
        <v>#DIV/0!</v>
      </c>
      <c r="E825" s="16">
        <v>0</v>
      </c>
      <c r="F825" s="16">
        <f t="shared" si="37"/>
        <v>0</v>
      </c>
      <c r="G825" s="17" t="e">
        <f t="shared" si="38"/>
        <v>#DIV/0!</v>
      </c>
    </row>
    <row r="826" spans="1:7" ht="20.25" hidden="1">
      <c r="A826" s="19" t="s">
        <v>641</v>
      </c>
      <c r="B826" s="16">
        <v>0</v>
      </c>
      <c r="C826" s="16">
        <v>0</v>
      </c>
      <c r="D826" s="17" t="e">
        <f t="shared" si="36"/>
        <v>#DIV/0!</v>
      </c>
      <c r="E826" s="16">
        <v>0</v>
      </c>
      <c r="F826" s="16">
        <f t="shared" si="37"/>
        <v>0</v>
      </c>
      <c r="G826" s="17" t="e">
        <f t="shared" si="38"/>
        <v>#DIV/0!</v>
      </c>
    </row>
    <row r="827" spans="1:7" ht="20.25" hidden="1">
      <c r="A827" s="19" t="s">
        <v>76</v>
      </c>
      <c r="B827" s="16">
        <v>0</v>
      </c>
      <c r="C827" s="16">
        <v>0</v>
      </c>
      <c r="D827" s="17" t="e">
        <f t="shared" si="36"/>
        <v>#DIV/0!</v>
      </c>
      <c r="E827" s="16">
        <v>0</v>
      </c>
      <c r="F827" s="16">
        <f t="shared" si="37"/>
        <v>0</v>
      </c>
      <c r="G827" s="17" t="e">
        <f t="shared" si="38"/>
        <v>#DIV/0!</v>
      </c>
    </row>
    <row r="828" spans="1:7" ht="20.25" hidden="1">
      <c r="A828" s="19" t="s">
        <v>642</v>
      </c>
      <c r="B828" s="16">
        <v>0</v>
      </c>
      <c r="C828" s="16">
        <v>0</v>
      </c>
      <c r="D828" s="17" t="e">
        <f t="shared" si="36"/>
        <v>#DIV/0!</v>
      </c>
      <c r="E828" s="16">
        <v>0</v>
      </c>
      <c r="F828" s="16">
        <f t="shared" si="37"/>
        <v>0</v>
      </c>
      <c r="G828" s="17" t="e">
        <f t="shared" si="38"/>
        <v>#DIV/0!</v>
      </c>
    </row>
    <row r="829" spans="1:7" ht="20.25" hidden="1">
      <c r="A829" s="19" t="s">
        <v>44</v>
      </c>
      <c r="B829" s="16">
        <v>0</v>
      </c>
      <c r="C829" s="16">
        <v>0</v>
      </c>
      <c r="D829" s="17" t="e">
        <f t="shared" si="36"/>
        <v>#DIV/0!</v>
      </c>
      <c r="E829" s="16">
        <v>0</v>
      </c>
      <c r="F829" s="16">
        <f t="shared" si="37"/>
        <v>0</v>
      </c>
      <c r="G829" s="17" t="e">
        <f t="shared" si="38"/>
        <v>#DIV/0!</v>
      </c>
    </row>
    <row r="830" spans="1:7" ht="20.25" hidden="1">
      <c r="A830" s="19" t="s">
        <v>643</v>
      </c>
      <c r="B830" s="16">
        <v>0</v>
      </c>
      <c r="C830" s="16">
        <v>0</v>
      </c>
      <c r="D830" s="17" t="e">
        <f t="shared" si="36"/>
        <v>#DIV/0!</v>
      </c>
      <c r="E830" s="16">
        <v>0</v>
      </c>
      <c r="F830" s="16">
        <f t="shared" si="37"/>
        <v>0</v>
      </c>
      <c r="G830" s="17" t="e">
        <f t="shared" si="38"/>
        <v>#DIV/0!</v>
      </c>
    </row>
    <row r="831" spans="1:7" ht="20.25">
      <c r="A831" s="18" t="s">
        <v>644</v>
      </c>
      <c r="B831" s="16">
        <f>B832</f>
        <v>442</v>
      </c>
      <c r="C831" s="16">
        <f>C832</f>
        <v>410</v>
      </c>
      <c r="D831" s="17">
        <f t="shared" si="36"/>
        <v>107.80487804878049</v>
      </c>
      <c r="E831" s="16">
        <f>E832</f>
        <v>1950</v>
      </c>
      <c r="F831" s="16">
        <f t="shared" si="37"/>
        <v>-1508</v>
      </c>
      <c r="G831" s="17">
        <f t="shared" si="38"/>
        <v>-77.333333333333329</v>
      </c>
    </row>
    <row r="832" spans="1:7" ht="20.25">
      <c r="A832" s="19" t="s">
        <v>645</v>
      </c>
      <c r="B832" s="16">
        <v>442</v>
      </c>
      <c r="C832" s="16">
        <v>410</v>
      </c>
      <c r="D832" s="17">
        <f t="shared" si="36"/>
        <v>107.80487804878049</v>
      </c>
      <c r="E832" s="16">
        <v>1950</v>
      </c>
      <c r="F832" s="16">
        <f t="shared" si="37"/>
        <v>-1508</v>
      </c>
      <c r="G832" s="17">
        <f t="shared" si="38"/>
        <v>-77.333333333333329</v>
      </c>
    </row>
    <row r="833" spans="1:7" ht="20.25">
      <c r="A833" s="18" t="s">
        <v>646</v>
      </c>
      <c r="B833" s="16">
        <f>SUM(B834,B845,B847,B850,B852,B854)</f>
        <v>70767</v>
      </c>
      <c r="C833" s="16">
        <f>SUM(C834,C845,C847,C850,C852,C854)</f>
        <v>72987.100000000006</v>
      </c>
      <c r="D833" s="17">
        <f t="shared" si="36"/>
        <v>96.95822960495758</v>
      </c>
      <c r="E833" s="16">
        <f>SUM(E834,E845,E847,E850,E852,E854)</f>
        <v>50419</v>
      </c>
      <c r="F833" s="16">
        <f t="shared" si="37"/>
        <v>20348</v>
      </c>
      <c r="G833" s="17">
        <f t="shared" si="38"/>
        <v>40.357801622404253</v>
      </c>
    </row>
    <row r="834" spans="1:7" ht="20.25">
      <c r="A834" s="18" t="s">
        <v>647</v>
      </c>
      <c r="B834" s="16">
        <f>SUM(B835:B844)</f>
        <v>2236</v>
      </c>
      <c r="C834" s="16">
        <f>SUM(C835:C844)</f>
        <v>1927.6</v>
      </c>
      <c r="D834" s="17">
        <f t="shared" si="36"/>
        <v>115.99916995227227</v>
      </c>
      <c r="E834" s="16">
        <f>SUM(E835:E844)</f>
        <v>2598</v>
      </c>
      <c r="F834" s="16">
        <f t="shared" si="37"/>
        <v>-362</v>
      </c>
      <c r="G834" s="17">
        <f t="shared" si="38"/>
        <v>-13.933795227097768</v>
      </c>
    </row>
    <row r="835" spans="1:7" ht="20.25">
      <c r="A835" s="19" t="s">
        <v>35</v>
      </c>
      <c r="B835" s="16">
        <v>228</v>
      </c>
      <c r="C835" s="16">
        <v>120.3</v>
      </c>
      <c r="D835" s="17">
        <f t="shared" si="36"/>
        <v>189.52618453865338</v>
      </c>
      <c r="E835" s="16">
        <v>219</v>
      </c>
      <c r="F835" s="16">
        <f t="shared" si="37"/>
        <v>9</v>
      </c>
      <c r="G835" s="17">
        <f t="shared" si="38"/>
        <v>4.10958904109589</v>
      </c>
    </row>
    <row r="836" spans="1:7" ht="20.25" hidden="1">
      <c r="A836" s="19" t="s">
        <v>36</v>
      </c>
      <c r="B836" s="16">
        <v>0</v>
      </c>
      <c r="C836" s="16"/>
      <c r="D836" s="17" t="e">
        <f t="shared" si="36"/>
        <v>#DIV/0!</v>
      </c>
      <c r="E836" s="16">
        <v>0</v>
      </c>
      <c r="F836" s="16">
        <f t="shared" si="37"/>
        <v>0</v>
      </c>
      <c r="G836" s="17" t="e">
        <f t="shared" si="38"/>
        <v>#DIV/0!</v>
      </c>
    </row>
    <row r="837" spans="1:7" ht="20.25" hidden="1">
      <c r="A837" s="19" t="s">
        <v>37</v>
      </c>
      <c r="B837" s="16">
        <v>0</v>
      </c>
      <c r="C837" s="16"/>
      <c r="D837" s="17" t="e">
        <f t="shared" si="36"/>
        <v>#DIV/0!</v>
      </c>
      <c r="E837" s="16">
        <v>0</v>
      </c>
      <c r="F837" s="16">
        <f t="shared" si="37"/>
        <v>0</v>
      </c>
      <c r="G837" s="17" t="e">
        <f t="shared" si="38"/>
        <v>#DIV/0!</v>
      </c>
    </row>
    <row r="838" spans="1:7" ht="20.25">
      <c r="A838" s="19" t="s">
        <v>648</v>
      </c>
      <c r="B838" s="16">
        <v>1729</v>
      </c>
      <c r="C838" s="16">
        <v>1537.3</v>
      </c>
      <c r="D838" s="17">
        <f t="shared" si="36"/>
        <v>112.46991478566318</v>
      </c>
      <c r="E838" s="16">
        <v>1558</v>
      </c>
      <c r="F838" s="16">
        <f t="shared" si="37"/>
        <v>171</v>
      </c>
      <c r="G838" s="17">
        <f t="shared" si="38"/>
        <v>10.975609756097562</v>
      </c>
    </row>
    <row r="839" spans="1:7" ht="20.25" hidden="1">
      <c r="A839" s="19" t="s">
        <v>649</v>
      </c>
      <c r="B839" s="16">
        <v>0</v>
      </c>
      <c r="C839" s="16"/>
      <c r="D839" s="17" t="e">
        <f t="shared" si="36"/>
        <v>#DIV/0!</v>
      </c>
      <c r="E839" s="16">
        <v>0</v>
      </c>
      <c r="F839" s="16">
        <f t="shared" si="37"/>
        <v>0</v>
      </c>
      <c r="G839" s="17" t="e">
        <f t="shared" si="38"/>
        <v>#DIV/0!</v>
      </c>
    </row>
    <row r="840" spans="1:7" ht="20.25" hidden="1">
      <c r="A840" s="19" t="s">
        <v>650</v>
      </c>
      <c r="B840" s="16">
        <v>0</v>
      </c>
      <c r="C840" s="16"/>
      <c r="D840" s="17" t="e">
        <f t="shared" si="36"/>
        <v>#DIV/0!</v>
      </c>
      <c r="E840" s="16">
        <v>0</v>
      </c>
      <c r="F840" s="16">
        <f t="shared" si="37"/>
        <v>0</v>
      </c>
      <c r="G840" s="17" t="e">
        <f t="shared" si="38"/>
        <v>#DIV/0!</v>
      </c>
    </row>
    <row r="841" spans="1:7" ht="20.25" hidden="1">
      <c r="A841" s="19" t="s">
        <v>651</v>
      </c>
      <c r="B841" s="16">
        <v>0</v>
      </c>
      <c r="C841" s="16"/>
      <c r="D841" s="17" t="e">
        <f t="shared" si="36"/>
        <v>#DIV/0!</v>
      </c>
      <c r="E841" s="16">
        <v>0</v>
      </c>
      <c r="F841" s="16">
        <f t="shared" si="37"/>
        <v>0</v>
      </c>
      <c r="G841" s="17" t="e">
        <f t="shared" si="38"/>
        <v>#DIV/0!</v>
      </c>
    </row>
    <row r="842" spans="1:7" ht="20.25">
      <c r="A842" s="19" t="s">
        <v>652</v>
      </c>
      <c r="B842" s="16">
        <v>232</v>
      </c>
      <c r="C842" s="16">
        <v>224</v>
      </c>
      <c r="D842" s="17">
        <f t="shared" ref="D842:D905" si="39">B842/C842*100</f>
        <v>103.57142857142858</v>
      </c>
      <c r="E842" s="16">
        <v>575</v>
      </c>
      <c r="F842" s="16">
        <f t="shared" ref="F842:F905" si="40">B842-E842</f>
        <v>-343</v>
      </c>
      <c r="G842" s="17">
        <f t="shared" ref="G842:G905" si="41">F842/E842*100</f>
        <v>-59.652173913043484</v>
      </c>
    </row>
    <row r="843" spans="1:7" ht="20.25" hidden="1">
      <c r="A843" s="19" t="s">
        <v>653</v>
      </c>
      <c r="B843" s="16">
        <v>0</v>
      </c>
      <c r="C843" s="16"/>
      <c r="D843" s="17" t="e">
        <f t="shared" si="39"/>
        <v>#DIV/0!</v>
      </c>
      <c r="E843" s="16">
        <v>0</v>
      </c>
      <c r="F843" s="16">
        <f t="shared" si="40"/>
        <v>0</v>
      </c>
      <c r="G843" s="17" t="e">
        <f t="shared" si="41"/>
        <v>#DIV/0!</v>
      </c>
    </row>
    <row r="844" spans="1:7" ht="20.25">
      <c r="A844" s="19" t="s">
        <v>654</v>
      </c>
      <c r="B844" s="16">
        <v>47</v>
      </c>
      <c r="C844" s="16">
        <v>46</v>
      </c>
      <c r="D844" s="17">
        <f t="shared" si="39"/>
        <v>102.17391304347827</v>
      </c>
      <c r="E844" s="16">
        <v>246</v>
      </c>
      <c r="F844" s="16">
        <f t="shared" si="40"/>
        <v>-199</v>
      </c>
      <c r="G844" s="17">
        <f t="shared" si="41"/>
        <v>-80.894308943089428</v>
      </c>
    </row>
    <row r="845" spans="1:7" ht="20.25">
      <c r="A845" s="18" t="s">
        <v>655</v>
      </c>
      <c r="B845" s="16">
        <f>B846</f>
        <v>1009</v>
      </c>
      <c r="C845" s="16">
        <f>C846</f>
        <v>1026.5</v>
      </c>
      <c r="D845" s="17">
        <f t="shared" si="39"/>
        <v>98.295177788602047</v>
      </c>
      <c r="E845" s="16">
        <f>E846</f>
        <v>1429</v>
      </c>
      <c r="F845" s="16">
        <f t="shared" si="40"/>
        <v>-420</v>
      </c>
      <c r="G845" s="17">
        <f t="shared" si="41"/>
        <v>-29.391182645206438</v>
      </c>
    </row>
    <row r="846" spans="1:7" ht="20.25">
      <c r="A846" s="19" t="s">
        <v>656</v>
      </c>
      <c r="B846" s="16">
        <v>1009</v>
      </c>
      <c r="C846" s="16">
        <v>1026.5</v>
      </c>
      <c r="D846" s="17">
        <f t="shared" si="39"/>
        <v>98.295177788602047</v>
      </c>
      <c r="E846" s="16">
        <v>1429</v>
      </c>
      <c r="F846" s="16">
        <f t="shared" si="40"/>
        <v>-420</v>
      </c>
      <c r="G846" s="17">
        <f t="shared" si="41"/>
        <v>-29.391182645206438</v>
      </c>
    </row>
    <row r="847" spans="1:7" ht="20.25">
      <c r="A847" s="18" t="s">
        <v>657</v>
      </c>
      <c r="B847" s="16">
        <f>SUM(B848:B849)</f>
        <v>61202</v>
      </c>
      <c r="C847" s="16">
        <f>SUM(C848:C849)</f>
        <v>64187.5</v>
      </c>
      <c r="D847" s="17">
        <f t="shared" si="39"/>
        <v>95.348782862706912</v>
      </c>
      <c r="E847" s="16">
        <f>SUM(E848:E849)</f>
        <v>37662</v>
      </c>
      <c r="F847" s="16">
        <f t="shared" si="40"/>
        <v>23540</v>
      </c>
      <c r="G847" s="17">
        <f t="shared" si="41"/>
        <v>62.503318995273752</v>
      </c>
    </row>
    <row r="848" spans="1:7" ht="20.25" hidden="1">
      <c r="A848" s="19" t="s">
        <v>658</v>
      </c>
      <c r="B848" s="16">
        <v>0</v>
      </c>
      <c r="C848" s="16">
        <v>0</v>
      </c>
      <c r="D848" s="17" t="e">
        <f t="shared" si="39"/>
        <v>#DIV/0!</v>
      </c>
      <c r="E848" s="16">
        <v>0</v>
      </c>
      <c r="F848" s="16">
        <f t="shared" si="40"/>
        <v>0</v>
      </c>
      <c r="G848" s="17" t="e">
        <f t="shared" si="41"/>
        <v>#DIV/0!</v>
      </c>
    </row>
    <row r="849" spans="1:7" ht="20.25">
      <c r="A849" s="19" t="s">
        <v>659</v>
      </c>
      <c r="B849" s="16">
        <v>61202</v>
      </c>
      <c r="C849" s="16">
        <v>64187.5</v>
      </c>
      <c r="D849" s="17">
        <f t="shared" si="39"/>
        <v>95.348782862706912</v>
      </c>
      <c r="E849" s="16">
        <v>37662</v>
      </c>
      <c r="F849" s="16">
        <f t="shared" si="40"/>
        <v>23540</v>
      </c>
      <c r="G849" s="17">
        <f t="shared" si="41"/>
        <v>62.503318995273752</v>
      </c>
    </row>
    <row r="850" spans="1:7" ht="20.25">
      <c r="A850" s="18" t="s">
        <v>660</v>
      </c>
      <c r="B850" s="16">
        <f>B851</f>
        <v>6125</v>
      </c>
      <c r="C850" s="16">
        <f>C851</f>
        <v>5658</v>
      </c>
      <c r="D850" s="17">
        <f t="shared" si="39"/>
        <v>108.25379992930364</v>
      </c>
      <c r="E850" s="16">
        <f>E851</f>
        <v>7774</v>
      </c>
      <c r="F850" s="16">
        <f t="shared" si="40"/>
        <v>-1649</v>
      </c>
      <c r="G850" s="17">
        <f t="shared" si="41"/>
        <v>-21.211731412400308</v>
      </c>
    </row>
    <row r="851" spans="1:7" ht="20.25">
      <c r="A851" s="19" t="s">
        <v>661</v>
      </c>
      <c r="B851" s="16">
        <v>6125</v>
      </c>
      <c r="C851" s="16">
        <v>5658</v>
      </c>
      <c r="D851" s="17">
        <f t="shared" si="39"/>
        <v>108.25379992930364</v>
      </c>
      <c r="E851" s="16">
        <v>7774</v>
      </c>
      <c r="F851" s="16">
        <f t="shared" si="40"/>
        <v>-1649</v>
      </c>
      <c r="G851" s="17">
        <f t="shared" si="41"/>
        <v>-21.211731412400308</v>
      </c>
    </row>
    <row r="852" spans="1:7" ht="20.25">
      <c r="A852" s="18" t="s">
        <v>662</v>
      </c>
      <c r="B852" s="16">
        <f>B853</f>
        <v>173</v>
      </c>
      <c r="C852" s="16">
        <f>C853</f>
        <v>165.5</v>
      </c>
      <c r="D852" s="17">
        <f t="shared" si="39"/>
        <v>104.53172205438067</v>
      </c>
      <c r="E852" s="16">
        <f>E853</f>
        <v>156</v>
      </c>
      <c r="F852" s="16">
        <f t="shared" si="40"/>
        <v>17</v>
      </c>
      <c r="G852" s="17">
        <f t="shared" si="41"/>
        <v>10.897435897435898</v>
      </c>
    </row>
    <row r="853" spans="1:7" ht="20.25">
      <c r="A853" s="19" t="s">
        <v>663</v>
      </c>
      <c r="B853" s="16">
        <v>173</v>
      </c>
      <c r="C853" s="16">
        <v>165.5</v>
      </c>
      <c r="D853" s="17">
        <f t="shared" si="39"/>
        <v>104.53172205438067</v>
      </c>
      <c r="E853" s="16">
        <v>156</v>
      </c>
      <c r="F853" s="16">
        <f t="shared" si="40"/>
        <v>17</v>
      </c>
      <c r="G853" s="17">
        <f t="shared" si="41"/>
        <v>10.897435897435898</v>
      </c>
    </row>
    <row r="854" spans="1:7" ht="20.25">
      <c r="A854" s="18" t="s">
        <v>664</v>
      </c>
      <c r="B854" s="16">
        <f>B855</f>
        <v>22</v>
      </c>
      <c r="C854" s="16">
        <f>C855</f>
        <v>22</v>
      </c>
      <c r="D854" s="17">
        <f t="shared" si="39"/>
        <v>100</v>
      </c>
      <c r="E854" s="16">
        <f>E855</f>
        <v>800</v>
      </c>
      <c r="F854" s="16">
        <f t="shared" si="40"/>
        <v>-778</v>
      </c>
      <c r="G854" s="17">
        <f t="shared" si="41"/>
        <v>-97.25</v>
      </c>
    </row>
    <row r="855" spans="1:7" ht="20.25">
      <c r="A855" s="19" t="s">
        <v>665</v>
      </c>
      <c r="B855" s="16">
        <v>22</v>
      </c>
      <c r="C855" s="16">
        <v>22</v>
      </c>
      <c r="D855" s="17">
        <f t="shared" si="39"/>
        <v>100</v>
      </c>
      <c r="E855" s="16">
        <v>800</v>
      </c>
      <c r="F855" s="16">
        <f t="shared" si="40"/>
        <v>-778</v>
      </c>
      <c r="G855" s="17">
        <f t="shared" si="41"/>
        <v>-97.25</v>
      </c>
    </row>
    <row r="856" spans="1:7" ht="20.25">
      <c r="A856" s="18" t="s">
        <v>666</v>
      </c>
      <c r="B856" s="16">
        <f>SUM(B857,B883,B908,B936,B947,B954,B961,B964)</f>
        <v>77067</v>
      </c>
      <c r="C856" s="16">
        <f>SUM(C857,C883,C908,C936,C947,C954,C961,C964)</f>
        <v>68498.239999999991</v>
      </c>
      <c r="D856" s="17">
        <f t="shared" si="39"/>
        <v>112.50946009707697</v>
      </c>
      <c r="E856" s="16">
        <f>SUM(E857,E883,E908,E936,E947,E954,E961,E964)</f>
        <v>74036</v>
      </c>
      <c r="F856" s="16">
        <f t="shared" si="40"/>
        <v>3031</v>
      </c>
      <c r="G856" s="17">
        <f t="shared" si="41"/>
        <v>4.0939542925063481</v>
      </c>
    </row>
    <row r="857" spans="1:7" ht="20.25">
      <c r="A857" s="18" t="s">
        <v>667</v>
      </c>
      <c r="B857" s="16">
        <f>SUM(B858:B882)</f>
        <v>25655</v>
      </c>
      <c r="C857" s="16">
        <f>SUM(C858:C882)</f>
        <v>23000</v>
      </c>
      <c r="D857" s="17">
        <f t="shared" si="39"/>
        <v>111.54347826086956</v>
      </c>
      <c r="E857" s="16">
        <f>SUM(E858:E882)</f>
        <v>23396</v>
      </c>
      <c r="F857" s="16">
        <f t="shared" si="40"/>
        <v>2259</v>
      </c>
      <c r="G857" s="17">
        <f t="shared" si="41"/>
        <v>9.6554966660967683</v>
      </c>
    </row>
    <row r="858" spans="1:7" ht="20.25">
      <c r="A858" s="19" t="s">
        <v>35</v>
      </c>
      <c r="B858" s="16">
        <v>520</v>
      </c>
      <c r="C858" s="16">
        <v>460</v>
      </c>
      <c r="D858" s="17">
        <f t="shared" si="39"/>
        <v>113.04347826086956</v>
      </c>
      <c r="E858" s="16">
        <v>545</v>
      </c>
      <c r="F858" s="16">
        <f t="shared" si="40"/>
        <v>-25</v>
      </c>
      <c r="G858" s="17">
        <f t="shared" si="41"/>
        <v>-4.5871559633027523</v>
      </c>
    </row>
    <row r="859" spans="1:7" ht="20.25" hidden="1">
      <c r="A859" s="19" t="s">
        <v>36</v>
      </c>
      <c r="B859" s="16"/>
      <c r="C859" s="16"/>
      <c r="D859" s="17" t="e">
        <f t="shared" si="39"/>
        <v>#DIV/0!</v>
      </c>
      <c r="E859" s="16"/>
      <c r="F859" s="16">
        <f t="shared" si="40"/>
        <v>0</v>
      </c>
      <c r="G859" s="17" t="e">
        <f t="shared" si="41"/>
        <v>#DIV/0!</v>
      </c>
    </row>
    <row r="860" spans="1:7" ht="20.25" hidden="1">
      <c r="A860" s="19" t="s">
        <v>37</v>
      </c>
      <c r="B860" s="16">
        <v>0</v>
      </c>
      <c r="C860" s="16"/>
      <c r="D860" s="17" t="e">
        <f t="shared" si="39"/>
        <v>#DIV/0!</v>
      </c>
      <c r="E860" s="16">
        <v>0</v>
      </c>
      <c r="F860" s="16">
        <f t="shared" si="40"/>
        <v>0</v>
      </c>
      <c r="G860" s="17" t="e">
        <f t="shared" si="41"/>
        <v>#DIV/0!</v>
      </c>
    </row>
    <row r="861" spans="1:7" ht="20.25">
      <c r="A861" s="19" t="s">
        <v>44</v>
      </c>
      <c r="B861" s="16">
        <v>5035</v>
      </c>
      <c r="C861" s="16">
        <v>4911</v>
      </c>
      <c r="D861" s="17">
        <f t="shared" si="39"/>
        <v>102.524944003258</v>
      </c>
      <c r="E861" s="16">
        <v>5474</v>
      </c>
      <c r="F861" s="16">
        <f t="shared" si="40"/>
        <v>-439</v>
      </c>
      <c r="G861" s="17">
        <f t="shared" si="41"/>
        <v>-8.0197296309828268</v>
      </c>
    </row>
    <row r="862" spans="1:7" ht="20.25" hidden="1">
      <c r="A862" s="19" t="s">
        <v>668</v>
      </c>
      <c r="B862" s="16">
        <v>0</v>
      </c>
      <c r="C862" s="16"/>
      <c r="D862" s="17" t="e">
        <f t="shared" si="39"/>
        <v>#DIV/0!</v>
      </c>
      <c r="E862" s="16">
        <v>0</v>
      </c>
      <c r="F862" s="16">
        <f t="shared" si="40"/>
        <v>0</v>
      </c>
      <c r="G862" s="17" t="e">
        <f t="shared" si="41"/>
        <v>#DIV/0!</v>
      </c>
    </row>
    <row r="863" spans="1:7" ht="20.25">
      <c r="A863" s="19" t="s">
        <v>669</v>
      </c>
      <c r="B863" s="16">
        <v>90</v>
      </c>
      <c r="C863" s="16">
        <v>90</v>
      </c>
      <c r="D863" s="17">
        <f t="shared" si="39"/>
        <v>100</v>
      </c>
      <c r="E863" s="16">
        <v>874</v>
      </c>
      <c r="F863" s="16">
        <f t="shared" si="40"/>
        <v>-784</v>
      </c>
      <c r="G863" s="17">
        <f t="shared" si="41"/>
        <v>-89.702517162471395</v>
      </c>
    </row>
    <row r="864" spans="1:7" ht="20.25">
      <c r="A864" s="19" t="s">
        <v>670</v>
      </c>
      <c r="B864" s="16">
        <v>370</v>
      </c>
      <c r="C864" s="16">
        <v>248</v>
      </c>
      <c r="D864" s="17">
        <f t="shared" si="39"/>
        <v>149.19354838709677</v>
      </c>
      <c r="E864" s="16">
        <v>264</v>
      </c>
      <c r="F864" s="16">
        <f t="shared" si="40"/>
        <v>106</v>
      </c>
      <c r="G864" s="17">
        <f t="shared" si="41"/>
        <v>40.151515151515149</v>
      </c>
    </row>
    <row r="865" spans="1:7" ht="20.25" hidden="1">
      <c r="A865" s="19" t="s">
        <v>671</v>
      </c>
      <c r="B865" s="16">
        <v>0</v>
      </c>
      <c r="C865" s="16"/>
      <c r="D865" s="17" t="e">
        <f t="shared" si="39"/>
        <v>#DIV/0!</v>
      </c>
      <c r="E865" s="16">
        <v>0</v>
      </c>
      <c r="F865" s="16">
        <f t="shared" si="40"/>
        <v>0</v>
      </c>
      <c r="G865" s="17" t="e">
        <f t="shared" si="41"/>
        <v>#DIV/0!</v>
      </c>
    </row>
    <row r="866" spans="1:7" ht="20.25" hidden="1">
      <c r="A866" s="19" t="s">
        <v>672</v>
      </c>
      <c r="B866" s="16">
        <v>0</v>
      </c>
      <c r="C866" s="16"/>
      <c r="D866" s="17" t="e">
        <f t="shared" si="39"/>
        <v>#DIV/0!</v>
      </c>
      <c r="E866" s="16">
        <v>0</v>
      </c>
      <c r="F866" s="16">
        <f t="shared" si="40"/>
        <v>0</v>
      </c>
      <c r="G866" s="17" t="e">
        <f t="shared" si="41"/>
        <v>#DIV/0!</v>
      </c>
    </row>
    <row r="867" spans="1:7" ht="20.25" hidden="1">
      <c r="A867" s="19" t="s">
        <v>673</v>
      </c>
      <c r="B867" s="16">
        <v>0</v>
      </c>
      <c r="C867" s="16"/>
      <c r="D867" s="17" t="e">
        <f t="shared" si="39"/>
        <v>#DIV/0!</v>
      </c>
      <c r="E867" s="16">
        <v>0</v>
      </c>
      <c r="F867" s="16">
        <f t="shared" si="40"/>
        <v>0</v>
      </c>
      <c r="G867" s="17" t="e">
        <f t="shared" si="41"/>
        <v>#DIV/0!</v>
      </c>
    </row>
    <row r="868" spans="1:7" ht="20.25" hidden="1">
      <c r="A868" s="19" t="s">
        <v>674</v>
      </c>
      <c r="B868" s="16">
        <v>0</v>
      </c>
      <c r="C868" s="16"/>
      <c r="D868" s="17" t="e">
        <f t="shared" si="39"/>
        <v>#DIV/0!</v>
      </c>
      <c r="E868" s="16">
        <v>0</v>
      </c>
      <c r="F868" s="16">
        <f t="shared" si="40"/>
        <v>0</v>
      </c>
      <c r="G868" s="17" t="e">
        <f t="shared" si="41"/>
        <v>#DIV/0!</v>
      </c>
    </row>
    <row r="869" spans="1:7" ht="20.25" hidden="1">
      <c r="A869" s="19" t="s">
        <v>675</v>
      </c>
      <c r="B869" s="16">
        <v>0</v>
      </c>
      <c r="C869" s="16"/>
      <c r="D869" s="17" t="e">
        <f t="shared" si="39"/>
        <v>#DIV/0!</v>
      </c>
      <c r="E869" s="16">
        <v>0</v>
      </c>
      <c r="F869" s="16">
        <f t="shared" si="40"/>
        <v>0</v>
      </c>
      <c r="G869" s="17" t="e">
        <f t="shared" si="41"/>
        <v>#DIV/0!</v>
      </c>
    </row>
    <row r="870" spans="1:7" ht="20.25">
      <c r="A870" s="19" t="s">
        <v>676</v>
      </c>
      <c r="B870" s="16">
        <v>104</v>
      </c>
      <c r="C870" s="16">
        <v>28</v>
      </c>
      <c r="D870" s="17">
        <f t="shared" si="39"/>
        <v>371.42857142857144</v>
      </c>
      <c r="E870" s="16">
        <v>360</v>
      </c>
      <c r="F870" s="16">
        <f t="shared" si="40"/>
        <v>-256</v>
      </c>
      <c r="G870" s="17">
        <f t="shared" si="41"/>
        <v>-71.111111111111114</v>
      </c>
    </row>
    <row r="871" spans="1:7" ht="20.25" hidden="1">
      <c r="A871" s="19" t="s">
        <v>677</v>
      </c>
      <c r="B871" s="16">
        <v>0</v>
      </c>
      <c r="C871" s="16"/>
      <c r="D871" s="17" t="e">
        <f t="shared" si="39"/>
        <v>#DIV/0!</v>
      </c>
      <c r="E871" s="16">
        <v>0</v>
      </c>
      <c r="F871" s="16">
        <f t="shared" si="40"/>
        <v>0</v>
      </c>
      <c r="G871" s="17" t="e">
        <f t="shared" si="41"/>
        <v>#DIV/0!</v>
      </c>
    </row>
    <row r="872" spans="1:7" ht="20.25">
      <c r="A872" s="19" t="s">
        <v>678</v>
      </c>
      <c r="B872" s="16">
        <v>33</v>
      </c>
      <c r="C872" s="16">
        <v>33</v>
      </c>
      <c r="D872" s="17">
        <f t="shared" si="39"/>
        <v>100</v>
      </c>
      <c r="E872" s="16">
        <v>1276</v>
      </c>
      <c r="F872" s="16">
        <f t="shared" si="40"/>
        <v>-1243</v>
      </c>
      <c r="G872" s="17">
        <f t="shared" si="41"/>
        <v>-97.41379310344827</v>
      </c>
    </row>
    <row r="873" spans="1:7" ht="20.25">
      <c r="A873" s="19" t="s">
        <v>679</v>
      </c>
      <c r="B873" s="16">
        <v>12017</v>
      </c>
      <c r="C873" s="16">
        <v>10838</v>
      </c>
      <c r="D873" s="17">
        <f t="shared" si="39"/>
        <v>110.87839084701973</v>
      </c>
      <c r="E873" s="16">
        <v>9055</v>
      </c>
      <c r="F873" s="16">
        <f t="shared" si="40"/>
        <v>2962</v>
      </c>
      <c r="G873" s="17">
        <f t="shared" si="41"/>
        <v>32.711209276642741</v>
      </c>
    </row>
    <row r="874" spans="1:7" ht="20.25">
      <c r="A874" s="19" t="s">
        <v>680</v>
      </c>
      <c r="B874" s="16">
        <v>1156</v>
      </c>
      <c r="C874" s="16">
        <v>1071</v>
      </c>
      <c r="D874" s="17">
        <f t="shared" si="39"/>
        <v>107.93650793650794</v>
      </c>
      <c r="E874" s="16">
        <v>14</v>
      </c>
      <c r="F874" s="16">
        <f t="shared" si="40"/>
        <v>1142</v>
      </c>
      <c r="G874" s="17">
        <f t="shared" si="41"/>
        <v>8157.1428571428569</v>
      </c>
    </row>
    <row r="875" spans="1:7" ht="20.25">
      <c r="A875" s="19" t="s">
        <v>681</v>
      </c>
      <c r="B875" s="16">
        <v>1321</v>
      </c>
      <c r="C875" s="16">
        <v>1181</v>
      </c>
      <c r="D875" s="17">
        <f t="shared" si="39"/>
        <v>111.85436071126165</v>
      </c>
      <c r="E875" s="16">
        <v>665</v>
      </c>
      <c r="F875" s="16">
        <f t="shared" si="40"/>
        <v>656</v>
      </c>
      <c r="G875" s="17">
        <f t="shared" si="41"/>
        <v>98.646616541353382</v>
      </c>
    </row>
    <row r="876" spans="1:7" ht="20.25">
      <c r="A876" s="19" t="s">
        <v>682</v>
      </c>
      <c r="B876" s="16">
        <v>520</v>
      </c>
      <c r="C876" s="16">
        <v>520</v>
      </c>
      <c r="D876" s="17">
        <f t="shared" si="39"/>
        <v>100</v>
      </c>
      <c r="E876" s="16">
        <v>300</v>
      </c>
      <c r="F876" s="16">
        <f t="shared" si="40"/>
        <v>220</v>
      </c>
      <c r="G876" s="17">
        <f t="shared" si="41"/>
        <v>73.333333333333329</v>
      </c>
    </row>
    <row r="877" spans="1:7" ht="20.25">
      <c r="A877" s="19" t="s">
        <v>683</v>
      </c>
      <c r="B877" s="16">
        <v>2021</v>
      </c>
      <c r="C877" s="16">
        <v>1497</v>
      </c>
      <c r="D877" s="17">
        <f t="shared" si="39"/>
        <v>135.00334001336006</v>
      </c>
      <c r="E877" s="16">
        <v>1269</v>
      </c>
      <c r="F877" s="16">
        <f t="shared" si="40"/>
        <v>752</v>
      </c>
      <c r="G877" s="17">
        <f t="shared" si="41"/>
        <v>59.259259259259252</v>
      </c>
    </row>
    <row r="878" spans="1:7" ht="20.25">
      <c r="A878" s="19" t="s">
        <v>1598</v>
      </c>
      <c r="B878" s="16"/>
      <c r="C878" s="16"/>
      <c r="D878" s="17"/>
      <c r="E878" s="16">
        <v>16</v>
      </c>
      <c r="F878" s="16">
        <f t="shared" si="40"/>
        <v>-16</v>
      </c>
      <c r="G878" s="17">
        <f t="shared" si="41"/>
        <v>-100</v>
      </c>
    </row>
    <row r="879" spans="1:7" ht="20.25" hidden="1">
      <c r="A879" s="19" t="s">
        <v>1599</v>
      </c>
      <c r="B879" s="16">
        <v>0</v>
      </c>
      <c r="C879" s="16"/>
      <c r="D879" s="17" t="e">
        <f t="shared" si="39"/>
        <v>#DIV/0!</v>
      </c>
      <c r="E879" s="16"/>
      <c r="F879" s="16">
        <f t="shared" si="40"/>
        <v>0</v>
      </c>
      <c r="G879" s="17" t="e">
        <f t="shared" si="41"/>
        <v>#DIV/0!</v>
      </c>
    </row>
    <row r="880" spans="1:7" ht="20.25" hidden="1">
      <c r="A880" s="19" t="s">
        <v>684</v>
      </c>
      <c r="B880" s="16">
        <v>0</v>
      </c>
      <c r="C880" s="16"/>
      <c r="D880" s="17" t="e">
        <f t="shared" si="39"/>
        <v>#DIV/0!</v>
      </c>
      <c r="E880" s="16">
        <v>0</v>
      </c>
      <c r="F880" s="16">
        <f t="shared" si="40"/>
        <v>0</v>
      </c>
      <c r="G880" s="17" t="e">
        <f t="shared" si="41"/>
        <v>#DIV/0!</v>
      </c>
    </row>
    <row r="881" spans="1:7" ht="20.25">
      <c r="A881" s="19" t="s">
        <v>685</v>
      </c>
      <c r="B881" s="16">
        <v>948</v>
      </c>
      <c r="C881" s="16">
        <v>948</v>
      </c>
      <c r="D881" s="17">
        <f t="shared" si="39"/>
        <v>100</v>
      </c>
      <c r="E881" s="16">
        <v>1404</v>
      </c>
      <c r="F881" s="16">
        <f t="shared" si="40"/>
        <v>-456</v>
      </c>
      <c r="G881" s="17">
        <f t="shared" si="41"/>
        <v>-32.478632478632477</v>
      </c>
    </row>
    <row r="882" spans="1:7" ht="20.25">
      <c r="A882" s="19" t="s">
        <v>686</v>
      </c>
      <c r="B882" s="16">
        <v>1520</v>
      </c>
      <c r="C882" s="16">
        <v>1175</v>
      </c>
      <c r="D882" s="17">
        <f t="shared" si="39"/>
        <v>129.36170212765958</v>
      </c>
      <c r="E882" s="16">
        <v>1880</v>
      </c>
      <c r="F882" s="16">
        <f t="shared" si="40"/>
        <v>-360</v>
      </c>
      <c r="G882" s="17">
        <f t="shared" si="41"/>
        <v>-19.148936170212767</v>
      </c>
    </row>
    <row r="883" spans="1:7" ht="20.25">
      <c r="A883" s="18" t="s">
        <v>687</v>
      </c>
      <c r="B883" s="16">
        <f>SUM(B884:B907)</f>
        <v>8098</v>
      </c>
      <c r="C883" s="16">
        <f>SUM(C884:C907)</f>
        <v>7589</v>
      </c>
      <c r="D883" s="17">
        <f t="shared" si="39"/>
        <v>106.70707603109764</v>
      </c>
      <c r="E883" s="16">
        <f>SUM(E884:E907)</f>
        <v>7641</v>
      </c>
      <c r="F883" s="16">
        <f t="shared" si="40"/>
        <v>457</v>
      </c>
      <c r="G883" s="17">
        <f t="shared" si="41"/>
        <v>5.9808925533307162</v>
      </c>
    </row>
    <row r="884" spans="1:7" ht="20.25">
      <c r="A884" s="19" t="s">
        <v>35</v>
      </c>
      <c r="B884" s="16">
        <v>161</v>
      </c>
      <c r="C884" s="16">
        <v>156.5</v>
      </c>
      <c r="D884" s="17">
        <f t="shared" si="39"/>
        <v>102.87539936102237</v>
      </c>
      <c r="E884" s="16">
        <v>271</v>
      </c>
      <c r="F884" s="16">
        <f t="shared" si="40"/>
        <v>-110</v>
      </c>
      <c r="G884" s="17">
        <f t="shared" si="41"/>
        <v>-40.59040590405904</v>
      </c>
    </row>
    <row r="885" spans="1:7" ht="20.25">
      <c r="A885" s="19" t="s">
        <v>36</v>
      </c>
      <c r="B885" s="16">
        <v>22</v>
      </c>
      <c r="C885" s="16"/>
      <c r="D885" s="17"/>
      <c r="E885" s="16"/>
      <c r="F885" s="16">
        <f t="shared" si="40"/>
        <v>22</v>
      </c>
      <c r="G885" s="17"/>
    </row>
    <row r="886" spans="1:7" ht="20.25">
      <c r="A886" s="19" t="s">
        <v>37</v>
      </c>
      <c r="B886" s="16"/>
      <c r="C886" s="16"/>
      <c r="D886" s="17"/>
      <c r="E886" s="16">
        <v>5</v>
      </c>
      <c r="F886" s="16">
        <f t="shared" si="40"/>
        <v>-5</v>
      </c>
      <c r="G886" s="17">
        <f t="shared" si="41"/>
        <v>-100</v>
      </c>
    </row>
    <row r="887" spans="1:7" ht="20.25">
      <c r="A887" s="19" t="s">
        <v>688</v>
      </c>
      <c r="B887" s="16">
        <v>2678</v>
      </c>
      <c r="C887" s="16">
        <v>2648.5</v>
      </c>
      <c r="D887" s="17">
        <f t="shared" si="39"/>
        <v>101.1138380215216</v>
      </c>
      <c r="E887" s="16">
        <v>2567</v>
      </c>
      <c r="F887" s="16">
        <f t="shared" si="40"/>
        <v>111</v>
      </c>
      <c r="G887" s="17">
        <f t="shared" si="41"/>
        <v>4.3241137514608496</v>
      </c>
    </row>
    <row r="888" spans="1:7" ht="20.25">
      <c r="A888" s="19" t="s">
        <v>689</v>
      </c>
      <c r="B888" s="16">
        <v>2616</v>
      </c>
      <c r="C888" s="16">
        <v>2182</v>
      </c>
      <c r="D888" s="17">
        <f t="shared" si="39"/>
        <v>119.89000916590284</v>
      </c>
      <c r="E888" s="16">
        <v>1759</v>
      </c>
      <c r="F888" s="16">
        <f t="shared" si="40"/>
        <v>857</v>
      </c>
      <c r="G888" s="17">
        <f t="shared" si="41"/>
        <v>48.720864127345081</v>
      </c>
    </row>
    <row r="889" spans="1:7" ht="20.25">
      <c r="A889" s="19" t="s">
        <v>690</v>
      </c>
      <c r="B889" s="16">
        <v>3</v>
      </c>
      <c r="C889" s="16"/>
      <c r="D889" s="17"/>
      <c r="E889" s="16">
        <v>37</v>
      </c>
      <c r="F889" s="16">
        <f t="shared" si="40"/>
        <v>-34</v>
      </c>
      <c r="G889" s="17">
        <f t="shared" si="41"/>
        <v>-91.891891891891902</v>
      </c>
    </row>
    <row r="890" spans="1:7" ht="20.25" hidden="1">
      <c r="A890" s="19" t="s">
        <v>691</v>
      </c>
      <c r="B890" s="16">
        <v>0</v>
      </c>
      <c r="C890" s="16"/>
      <c r="D890" s="17" t="e">
        <f t="shared" si="39"/>
        <v>#DIV/0!</v>
      </c>
      <c r="E890" s="16">
        <v>0</v>
      </c>
      <c r="F890" s="16">
        <f t="shared" si="40"/>
        <v>0</v>
      </c>
      <c r="G890" s="17" t="e">
        <f t="shared" si="41"/>
        <v>#DIV/0!</v>
      </c>
    </row>
    <row r="891" spans="1:7" ht="20.25">
      <c r="A891" s="19" t="s">
        <v>692</v>
      </c>
      <c r="B891" s="16">
        <v>1740</v>
      </c>
      <c r="C891" s="16">
        <v>1740</v>
      </c>
      <c r="D891" s="17">
        <f t="shared" si="39"/>
        <v>100</v>
      </c>
      <c r="E891" s="16">
        <v>893</v>
      </c>
      <c r="F891" s="16">
        <f t="shared" si="40"/>
        <v>847</v>
      </c>
      <c r="G891" s="17">
        <f t="shared" si="41"/>
        <v>94.848824188129896</v>
      </c>
    </row>
    <row r="892" spans="1:7" ht="20.25">
      <c r="A892" s="19" t="s">
        <v>693</v>
      </c>
      <c r="B892" s="16"/>
      <c r="C892" s="16"/>
      <c r="D892" s="17"/>
      <c r="E892" s="16">
        <v>525</v>
      </c>
      <c r="F892" s="16">
        <f t="shared" si="40"/>
        <v>-525</v>
      </c>
      <c r="G892" s="17">
        <f t="shared" si="41"/>
        <v>-100</v>
      </c>
    </row>
    <row r="893" spans="1:7" ht="20.25">
      <c r="A893" s="19" t="s">
        <v>694</v>
      </c>
      <c r="B893" s="16">
        <v>130</v>
      </c>
      <c r="C893" s="16">
        <v>130</v>
      </c>
      <c r="D893" s="17">
        <f t="shared" si="39"/>
        <v>100</v>
      </c>
      <c r="E893" s="16">
        <v>63</v>
      </c>
      <c r="F893" s="16">
        <f t="shared" si="40"/>
        <v>67</v>
      </c>
      <c r="G893" s="17">
        <f t="shared" si="41"/>
        <v>106.34920634920636</v>
      </c>
    </row>
    <row r="894" spans="1:7" ht="20.25" hidden="1">
      <c r="A894" s="19" t="s">
        <v>695</v>
      </c>
      <c r="B894" s="16"/>
      <c r="C894" s="16"/>
      <c r="D894" s="17" t="e">
        <f t="shared" si="39"/>
        <v>#DIV/0!</v>
      </c>
      <c r="E894" s="16"/>
      <c r="F894" s="16">
        <f t="shared" si="40"/>
        <v>0</v>
      </c>
      <c r="G894" s="17" t="e">
        <f t="shared" si="41"/>
        <v>#DIV/0!</v>
      </c>
    </row>
    <row r="895" spans="1:7" ht="20.25" hidden="1">
      <c r="A895" s="19" t="s">
        <v>696</v>
      </c>
      <c r="B895" s="16"/>
      <c r="C895" s="16"/>
      <c r="D895" s="17" t="e">
        <f t="shared" si="39"/>
        <v>#DIV/0!</v>
      </c>
      <c r="E895" s="16"/>
      <c r="F895" s="16">
        <f t="shared" si="40"/>
        <v>0</v>
      </c>
      <c r="G895" s="17" t="e">
        <f t="shared" si="41"/>
        <v>#DIV/0!</v>
      </c>
    </row>
    <row r="896" spans="1:7" ht="20.25" hidden="1">
      <c r="A896" s="19" t="s">
        <v>697</v>
      </c>
      <c r="B896" s="16"/>
      <c r="C896" s="16"/>
      <c r="D896" s="17" t="e">
        <f t="shared" si="39"/>
        <v>#DIV/0!</v>
      </c>
      <c r="E896" s="16"/>
      <c r="F896" s="16">
        <f t="shared" si="40"/>
        <v>0</v>
      </c>
      <c r="G896" s="17" t="e">
        <f t="shared" si="41"/>
        <v>#DIV/0!</v>
      </c>
    </row>
    <row r="897" spans="1:7" ht="20.25" hidden="1">
      <c r="A897" s="19" t="s">
        <v>698</v>
      </c>
      <c r="B897" s="16"/>
      <c r="C897" s="16"/>
      <c r="D897" s="17" t="e">
        <f t="shared" si="39"/>
        <v>#DIV/0!</v>
      </c>
      <c r="E897" s="16"/>
      <c r="F897" s="16">
        <f t="shared" si="40"/>
        <v>0</v>
      </c>
      <c r="G897" s="17" t="e">
        <f t="shared" si="41"/>
        <v>#DIV/0!</v>
      </c>
    </row>
    <row r="898" spans="1:7" ht="20.25" hidden="1">
      <c r="A898" s="19" t="s">
        <v>699</v>
      </c>
      <c r="B898" s="16"/>
      <c r="C898" s="16"/>
      <c r="D898" s="17" t="e">
        <f t="shared" si="39"/>
        <v>#DIV/0!</v>
      </c>
      <c r="E898" s="16"/>
      <c r="F898" s="16">
        <f t="shared" si="40"/>
        <v>0</v>
      </c>
      <c r="G898" s="17" t="e">
        <f t="shared" si="41"/>
        <v>#DIV/0!</v>
      </c>
    </row>
    <row r="899" spans="1:7" ht="20.25" hidden="1">
      <c r="A899" s="19" t="s">
        <v>700</v>
      </c>
      <c r="B899" s="16"/>
      <c r="C899" s="16"/>
      <c r="D899" s="17" t="e">
        <f t="shared" si="39"/>
        <v>#DIV/0!</v>
      </c>
      <c r="E899" s="16"/>
      <c r="F899" s="16">
        <f t="shared" si="40"/>
        <v>0</v>
      </c>
      <c r="G899" s="17" t="e">
        <f t="shared" si="41"/>
        <v>#DIV/0!</v>
      </c>
    </row>
    <row r="900" spans="1:7" ht="20.25" hidden="1">
      <c r="A900" s="19" t="s">
        <v>701</v>
      </c>
      <c r="B900" s="16"/>
      <c r="C900" s="16"/>
      <c r="D900" s="17" t="e">
        <f t="shared" si="39"/>
        <v>#DIV/0!</v>
      </c>
      <c r="E900" s="16"/>
      <c r="F900" s="16">
        <f t="shared" si="40"/>
        <v>0</v>
      </c>
      <c r="G900" s="17" t="e">
        <f t="shared" si="41"/>
        <v>#DIV/0!</v>
      </c>
    </row>
    <row r="901" spans="1:7" ht="20.25" hidden="1">
      <c r="A901" s="19" t="s">
        <v>702</v>
      </c>
      <c r="B901" s="16"/>
      <c r="C901" s="16"/>
      <c r="D901" s="17" t="e">
        <f t="shared" si="39"/>
        <v>#DIV/0!</v>
      </c>
      <c r="E901" s="16"/>
      <c r="F901" s="16">
        <f t="shared" si="40"/>
        <v>0</v>
      </c>
      <c r="G901" s="17" t="e">
        <f t="shared" si="41"/>
        <v>#DIV/0!</v>
      </c>
    </row>
    <row r="902" spans="1:7" ht="20.25" hidden="1">
      <c r="A902" s="19" t="s">
        <v>703</v>
      </c>
      <c r="B902" s="16">
        <v>0</v>
      </c>
      <c r="C902" s="16"/>
      <c r="D902" s="17" t="e">
        <f t="shared" si="39"/>
        <v>#DIV/0!</v>
      </c>
      <c r="E902" s="16">
        <v>0</v>
      </c>
      <c r="F902" s="16">
        <f t="shared" si="40"/>
        <v>0</v>
      </c>
      <c r="G902" s="17" t="e">
        <f t="shared" si="41"/>
        <v>#DIV/0!</v>
      </c>
    </row>
    <row r="903" spans="1:7" ht="20.25">
      <c r="A903" s="19" t="s">
        <v>704</v>
      </c>
      <c r="B903" s="16">
        <v>25</v>
      </c>
      <c r="C903" s="16">
        <v>10</v>
      </c>
      <c r="D903" s="17">
        <f t="shared" si="39"/>
        <v>250</v>
      </c>
      <c r="E903" s="16">
        <v>24</v>
      </c>
      <c r="F903" s="16">
        <f t="shared" si="40"/>
        <v>1</v>
      </c>
      <c r="G903" s="17">
        <f t="shared" si="41"/>
        <v>4.1666666666666661</v>
      </c>
    </row>
    <row r="904" spans="1:7" ht="20.25" hidden="1">
      <c r="A904" s="19" t="s">
        <v>705</v>
      </c>
      <c r="B904" s="16">
        <v>0</v>
      </c>
      <c r="C904" s="16"/>
      <c r="D904" s="17" t="e">
        <f t="shared" si="39"/>
        <v>#DIV/0!</v>
      </c>
      <c r="E904" s="16">
        <v>0</v>
      </c>
      <c r="F904" s="16">
        <f t="shared" si="40"/>
        <v>0</v>
      </c>
      <c r="G904" s="17" t="e">
        <f t="shared" si="41"/>
        <v>#DIV/0!</v>
      </c>
    </row>
    <row r="905" spans="1:7" ht="20.25">
      <c r="A905" s="19" t="s">
        <v>706</v>
      </c>
      <c r="B905" s="16">
        <v>384</v>
      </c>
      <c r="C905" s="16">
        <v>384</v>
      </c>
      <c r="D905" s="17">
        <f t="shared" si="39"/>
        <v>100</v>
      </c>
      <c r="E905" s="16">
        <v>262</v>
      </c>
      <c r="F905" s="16">
        <f t="shared" si="40"/>
        <v>122</v>
      </c>
      <c r="G905" s="17">
        <f t="shared" si="41"/>
        <v>46.564885496183209</v>
      </c>
    </row>
    <row r="906" spans="1:7" ht="20.25" hidden="1">
      <c r="A906" s="19" t="s">
        <v>674</v>
      </c>
      <c r="B906" s="16">
        <v>0</v>
      </c>
      <c r="C906" s="16"/>
      <c r="D906" s="17" t="e">
        <f t="shared" ref="D906:D969" si="42">B906/C906*100</f>
        <v>#DIV/0!</v>
      </c>
      <c r="E906" s="16">
        <v>0</v>
      </c>
      <c r="F906" s="16">
        <f t="shared" ref="F906:F969" si="43">B906-E906</f>
        <v>0</v>
      </c>
      <c r="G906" s="17" t="e">
        <f t="shared" ref="G906:G969" si="44">F906/E906*100</f>
        <v>#DIV/0!</v>
      </c>
    </row>
    <row r="907" spans="1:7" ht="20.25">
      <c r="A907" s="19" t="s">
        <v>707</v>
      </c>
      <c r="B907" s="16">
        <v>339</v>
      </c>
      <c r="C907" s="16">
        <v>338</v>
      </c>
      <c r="D907" s="17">
        <f t="shared" si="42"/>
        <v>100.29585798816566</v>
      </c>
      <c r="E907" s="16">
        <v>1235</v>
      </c>
      <c r="F907" s="16">
        <f t="shared" si="43"/>
        <v>-896</v>
      </c>
      <c r="G907" s="17">
        <f t="shared" si="44"/>
        <v>-72.550607287449395</v>
      </c>
    </row>
    <row r="908" spans="1:7" ht="20.25">
      <c r="A908" s="18" t="s">
        <v>708</v>
      </c>
      <c r="B908" s="16">
        <f>SUM(B909:B935)</f>
        <v>10787</v>
      </c>
      <c r="C908" s="16">
        <f>SUM(C909:C935)</f>
        <v>10302.64</v>
      </c>
      <c r="D908" s="17">
        <f t="shared" si="42"/>
        <v>104.70131927350661</v>
      </c>
      <c r="E908" s="16">
        <f>SUM(E909:E935)</f>
        <v>14473</v>
      </c>
      <c r="F908" s="16">
        <f t="shared" si="43"/>
        <v>-3686</v>
      </c>
      <c r="G908" s="17">
        <f t="shared" si="44"/>
        <v>-25.468113038070889</v>
      </c>
    </row>
    <row r="909" spans="1:7" ht="20.25">
      <c r="A909" s="19" t="s">
        <v>35</v>
      </c>
      <c r="B909" s="16">
        <v>174</v>
      </c>
      <c r="C909" s="16">
        <v>172.75</v>
      </c>
      <c r="D909" s="17">
        <f t="shared" si="42"/>
        <v>100.72358900144718</v>
      </c>
      <c r="E909" s="16">
        <v>169</v>
      </c>
      <c r="F909" s="16">
        <f t="shared" si="43"/>
        <v>5</v>
      </c>
      <c r="G909" s="17">
        <f t="shared" si="44"/>
        <v>2.9585798816568047</v>
      </c>
    </row>
    <row r="910" spans="1:7" ht="20.25" hidden="1">
      <c r="A910" s="19" t="s">
        <v>36</v>
      </c>
      <c r="B910" s="16">
        <v>0</v>
      </c>
      <c r="C910" s="16"/>
      <c r="D910" s="17" t="e">
        <f t="shared" si="42"/>
        <v>#DIV/0!</v>
      </c>
      <c r="E910" s="16">
        <v>0</v>
      </c>
      <c r="F910" s="16">
        <f t="shared" si="43"/>
        <v>0</v>
      </c>
      <c r="G910" s="17" t="e">
        <f t="shared" si="44"/>
        <v>#DIV/0!</v>
      </c>
    </row>
    <row r="911" spans="1:7" ht="20.25" hidden="1">
      <c r="A911" s="19" t="s">
        <v>37</v>
      </c>
      <c r="B911" s="16">
        <v>0</v>
      </c>
      <c r="C911" s="16"/>
      <c r="D911" s="17" t="e">
        <f t="shared" si="42"/>
        <v>#DIV/0!</v>
      </c>
      <c r="E911" s="16">
        <v>0</v>
      </c>
      <c r="F911" s="16">
        <f t="shared" si="43"/>
        <v>0</v>
      </c>
      <c r="G911" s="17" t="e">
        <f t="shared" si="44"/>
        <v>#DIV/0!</v>
      </c>
    </row>
    <row r="912" spans="1:7" ht="20.25">
      <c r="A912" s="19" t="s">
        <v>709</v>
      </c>
      <c r="B912" s="16">
        <v>1289</v>
      </c>
      <c r="C912" s="16">
        <v>1254.67</v>
      </c>
      <c r="D912" s="17">
        <f t="shared" si="42"/>
        <v>102.7361776403357</v>
      </c>
      <c r="E912" s="16">
        <v>1213</v>
      </c>
      <c r="F912" s="16">
        <f t="shared" si="43"/>
        <v>76</v>
      </c>
      <c r="G912" s="17">
        <f t="shared" si="44"/>
        <v>6.265457543281121</v>
      </c>
    </row>
    <row r="913" spans="1:7" ht="20.25">
      <c r="A913" s="19" t="s">
        <v>710</v>
      </c>
      <c r="B913" s="16">
        <v>341</v>
      </c>
      <c r="C913" s="16">
        <v>312</v>
      </c>
      <c r="D913" s="17">
        <f t="shared" si="42"/>
        <v>109.29487179487178</v>
      </c>
      <c r="E913" s="16">
        <v>2788</v>
      </c>
      <c r="F913" s="16">
        <f t="shared" si="43"/>
        <v>-2447</v>
      </c>
      <c r="G913" s="17">
        <f t="shared" si="44"/>
        <v>-87.769010043041604</v>
      </c>
    </row>
    <row r="914" spans="1:7" ht="20.25">
      <c r="A914" s="19" t="s">
        <v>711</v>
      </c>
      <c r="B914" s="16">
        <v>73</v>
      </c>
      <c r="C914" s="16">
        <v>73</v>
      </c>
      <c r="D914" s="17">
        <f t="shared" si="42"/>
        <v>100</v>
      </c>
      <c r="E914" s="16">
        <v>35</v>
      </c>
      <c r="F914" s="16">
        <f t="shared" si="43"/>
        <v>38</v>
      </c>
      <c r="G914" s="17">
        <f t="shared" si="44"/>
        <v>108.57142857142857</v>
      </c>
    </row>
    <row r="915" spans="1:7" ht="20.25" hidden="1">
      <c r="A915" s="19" t="s">
        <v>712</v>
      </c>
      <c r="B915" s="16">
        <v>0</v>
      </c>
      <c r="C915" s="16"/>
      <c r="D915" s="17" t="e">
        <f t="shared" si="42"/>
        <v>#DIV/0!</v>
      </c>
      <c r="E915" s="16">
        <v>0</v>
      </c>
      <c r="F915" s="16">
        <f t="shared" si="43"/>
        <v>0</v>
      </c>
      <c r="G915" s="17" t="e">
        <f t="shared" si="44"/>
        <v>#DIV/0!</v>
      </c>
    </row>
    <row r="916" spans="1:7" ht="20.25" hidden="1">
      <c r="A916" s="19" t="s">
        <v>713</v>
      </c>
      <c r="B916" s="16">
        <v>0</v>
      </c>
      <c r="C916" s="16"/>
      <c r="D916" s="17" t="e">
        <f t="shared" si="42"/>
        <v>#DIV/0!</v>
      </c>
      <c r="E916" s="16">
        <v>0</v>
      </c>
      <c r="F916" s="16">
        <f t="shared" si="43"/>
        <v>0</v>
      </c>
      <c r="G916" s="17" t="e">
        <f t="shared" si="44"/>
        <v>#DIV/0!</v>
      </c>
    </row>
    <row r="917" spans="1:7" ht="20.25">
      <c r="A917" s="19" t="s">
        <v>714</v>
      </c>
      <c r="B917" s="16"/>
      <c r="C917" s="16"/>
      <c r="D917" s="17"/>
      <c r="E917" s="16">
        <v>137</v>
      </c>
      <c r="F917" s="16">
        <f t="shared" si="43"/>
        <v>-137</v>
      </c>
      <c r="G917" s="17">
        <f t="shared" si="44"/>
        <v>-100</v>
      </c>
    </row>
    <row r="918" spans="1:7" ht="20.25">
      <c r="A918" s="19" t="s">
        <v>715</v>
      </c>
      <c r="B918" s="16">
        <v>643</v>
      </c>
      <c r="C918" s="16">
        <v>618</v>
      </c>
      <c r="D918" s="17">
        <f t="shared" si="42"/>
        <v>104.04530744336569</v>
      </c>
      <c r="E918" s="16">
        <v>1671</v>
      </c>
      <c r="F918" s="16">
        <f t="shared" si="43"/>
        <v>-1028</v>
      </c>
      <c r="G918" s="17">
        <f t="shared" si="44"/>
        <v>-61.520047875523645</v>
      </c>
    </row>
    <row r="919" spans="1:7" ht="20.25">
      <c r="A919" s="19" t="s">
        <v>716</v>
      </c>
      <c r="B919" s="16">
        <v>34</v>
      </c>
      <c r="C919" s="16">
        <v>34</v>
      </c>
      <c r="D919" s="17">
        <f t="shared" si="42"/>
        <v>100</v>
      </c>
      <c r="E919" s="16">
        <v>17</v>
      </c>
      <c r="F919" s="16">
        <f t="shared" si="43"/>
        <v>17</v>
      </c>
      <c r="G919" s="17">
        <f t="shared" si="44"/>
        <v>100</v>
      </c>
    </row>
    <row r="920" spans="1:7" ht="20.25" hidden="1">
      <c r="A920" s="19" t="s">
        <v>717</v>
      </c>
      <c r="B920" s="16">
        <v>0</v>
      </c>
      <c r="C920" s="16"/>
      <c r="D920" s="17" t="e">
        <f t="shared" si="42"/>
        <v>#DIV/0!</v>
      </c>
      <c r="E920" s="16">
        <v>0</v>
      </c>
      <c r="F920" s="16">
        <f t="shared" si="43"/>
        <v>0</v>
      </c>
      <c r="G920" s="17" t="e">
        <f t="shared" si="44"/>
        <v>#DIV/0!</v>
      </c>
    </row>
    <row r="921" spans="1:7" ht="20.25" hidden="1">
      <c r="A921" s="19" t="s">
        <v>718</v>
      </c>
      <c r="B921" s="16">
        <v>0</v>
      </c>
      <c r="C921" s="16"/>
      <c r="D921" s="17" t="e">
        <f t="shared" si="42"/>
        <v>#DIV/0!</v>
      </c>
      <c r="E921" s="16">
        <v>0</v>
      </c>
      <c r="F921" s="16">
        <f t="shared" si="43"/>
        <v>0</v>
      </c>
      <c r="G921" s="17" t="e">
        <f t="shared" si="44"/>
        <v>#DIV/0!</v>
      </c>
    </row>
    <row r="922" spans="1:7" ht="20.25">
      <c r="A922" s="19" t="s">
        <v>719</v>
      </c>
      <c r="B922" s="16">
        <v>252</v>
      </c>
      <c r="C922" s="16">
        <v>165</v>
      </c>
      <c r="D922" s="17">
        <f t="shared" si="42"/>
        <v>152.72727272727275</v>
      </c>
      <c r="E922" s="16">
        <v>204</v>
      </c>
      <c r="F922" s="16">
        <f t="shared" si="43"/>
        <v>48</v>
      </c>
      <c r="G922" s="17">
        <f t="shared" si="44"/>
        <v>23.52941176470588</v>
      </c>
    </row>
    <row r="923" spans="1:7" ht="20.25">
      <c r="A923" s="19" t="s">
        <v>720</v>
      </c>
      <c r="B923" s="16"/>
      <c r="C923" s="16"/>
      <c r="D923" s="17"/>
      <c r="E923" s="16">
        <v>350</v>
      </c>
      <c r="F923" s="16">
        <f t="shared" si="43"/>
        <v>-350</v>
      </c>
      <c r="G923" s="17">
        <f t="shared" si="44"/>
        <v>-100</v>
      </c>
    </row>
    <row r="924" spans="1:7" ht="20.25">
      <c r="A924" s="19" t="s">
        <v>721</v>
      </c>
      <c r="B924" s="16">
        <v>963</v>
      </c>
      <c r="C924" s="16">
        <v>963</v>
      </c>
      <c r="D924" s="17">
        <f t="shared" si="42"/>
        <v>100</v>
      </c>
      <c r="E924" s="16">
        <v>778</v>
      </c>
      <c r="F924" s="16">
        <f t="shared" si="43"/>
        <v>185</v>
      </c>
      <c r="G924" s="17">
        <f t="shared" si="44"/>
        <v>23.77892030848329</v>
      </c>
    </row>
    <row r="925" spans="1:7" ht="20.25" hidden="1">
      <c r="A925" s="19" t="s">
        <v>722</v>
      </c>
      <c r="B925" s="16">
        <v>0</v>
      </c>
      <c r="C925" s="16"/>
      <c r="D925" s="17" t="e">
        <f t="shared" si="42"/>
        <v>#DIV/0!</v>
      </c>
      <c r="E925" s="16">
        <v>0</v>
      </c>
      <c r="F925" s="16">
        <f t="shared" si="43"/>
        <v>0</v>
      </c>
      <c r="G925" s="17" t="e">
        <f t="shared" si="44"/>
        <v>#DIV/0!</v>
      </c>
    </row>
    <row r="926" spans="1:7" ht="20.25" hidden="1">
      <c r="A926" s="19" t="s">
        <v>723</v>
      </c>
      <c r="B926" s="16">
        <v>0</v>
      </c>
      <c r="C926" s="16"/>
      <c r="D926" s="17" t="e">
        <f t="shared" si="42"/>
        <v>#DIV/0!</v>
      </c>
      <c r="E926" s="16">
        <v>0</v>
      </c>
      <c r="F926" s="16">
        <f t="shared" si="43"/>
        <v>0</v>
      </c>
      <c r="G926" s="17" t="e">
        <f t="shared" si="44"/>
        <v>#DIV/0!</v>
      </c>
    </row>
    <row r="927" spans="1:7" ht="20.25">
      <c r="A927" s="19" t="s">
        <v>724</v>
      </c>
      <c r="B927" s="16">
        <v>2307</v>
      </c>
      <c r="C927" s="16">
        <v>2303</v>
      </c>
      <c r="D927" s="17">
        <f t="shared" si="42"/>
        <v>100.17368649587495</v>
      </c>
      <c r="E927" s="16">
        <v>2665</v>
      </c>
      <c r="F927" s="16">
        <f t="shared" si="43"/>
        <v>-358</v>
      </c>
      <c r="G927" s="17">
        <f t="shared" si="44"/>
        <v>-13.433395872420261</v>
      </c>
    </row>
    <row r="928" spans="1:7" ht="20.25">
      <c r="A928" s="19" t="s">
        <v>725</v>
      </c>
      <c r="B928" s="16">
        <v>1138</v>
      </c>
      <c r="C928" s="16">
        <v>1137.17</v>
      </c>
      <c r="D928" s="17">
        <f t="shared" si="42"/>
        <v>100.07298820756792</v>
      </c>
      <c r="E928" s="16">
        <v>337</v>
      </c>
      <c r="F928" s="16">
        <f t="shared" si="43"/>
        <v>801</v>
      </c>
      <c r="G928" s="17">
        <f t="shared" si="44"/>
        <v>237.68545994065283</v>
      </c>
    </row>
    <row r="929" spans="1:7" ht="20.25" hidden="1">
      <c r="A929" s="19" t="s">
        <v>726</v>
      </c>
      <c r="B929" s="16">
        <v>0</v>
      </c>
      <c r="C929" s="16"/>
      <c r="D929" s="17" t="e">
        <f t="shared" si="42"/>
        <v>#DIV/0!</v>
      </c>
      <c r="E929" s="16">
        <v>0</v>
      </c>
      <c r="F929" s="16">
        <f t="shared" si="43"/>
        <v>0</v>
      </c>
      <c r="G929" s="17" t="e">
        <f t="shared" si="44"/>
        <v>#DIV/0!</v>
      </c>
    </row>
    <row r="930" spans="1:7" ht="20.25" hidden="1">
      <c r="A930" s="19" t="s">
        <v>700</v>
      </c>
      <c r="B930" s="16">
        <v>0</v>
      </c>
      <c r="C930" s="16"/>
      <c r="D930" s="17" t="e">
        <f t="shared" si="42"/>
        <v>#DIV/0!</v>
      </c>
      <c r="E930" s="16">
        <v>0</v>
      </c>
      <c r="F930" s="16">
        <f t="shared" si="43"/>
        <v>0</v>
      </c>
      <c r="G930" s="17" t="e">
        <f t="shared" si="44"/>
        <v>#DIV/0!</v>
      </c>
    </row>
    <row r="931" spans="1:7" ht="20.25" hidden="1">
      <c r="A931" s="19" t="s">
        <v>727</v>
      </c>
      <c r="B931" s="16">
        <v>0</v>
      </c>
      <c r="C931" s="16"/>
      <c r="D931" s="17" t="e">
        <f t="shared" si="42"/>
        <v>#DIV/0!</v>
      </c>
      <c r="E931" s="16">
        <v>0</v>
      </c>
      <c r="F931" s="16">
        <f t="shared" si="43"/>
        <v>0</v>
      </c>
      <c r="G931" s="17" t="e">
        <f t="shared" si="44"/>
        <v>#DIV/0!</v>
      </c>
    </row>
    <row r="932" spans="1:7" ht="20.25">
      <c r="A932" s="19" t="s">
        <v>1637</v>
      </c>
      <c r="B932" s="16">
        <v>432</v>
      </c>
      <c r="C932" s="16">
        <v>432.05</v>
      </c>
      <c r="D932" s="17">
        <f t="shared" si="42"/>
        <v>99.988427265362802</v>
      </c>
      <c r="E932" s="16">
        <v>102</v>
      </c>
      <c r="F932" s="16">
        <f t="shared" si="43"/>
        <v>330</v>
      </c>
      <c r="G932" s="17">
        <f t="shared" si="44"/>
        <v>323.52941176470591</v>
      </c>
    </row>
    <row r="933" spans="1:7" ht="20.25" hidden="1">
      <c r="A933" s="19" t="s">
        <v>728</v>
      </c>
      <c r="B933" s="16">
        <v>0</v>
      </c>
      <c r="C933" s="16"/>
      <c r="D933" s="17" t="e">
        <f t="shared" si="42"/>
        <v>#DIV/0!</v>
      </c>
      <c r="E933" s="16">
        <v>0</v>
      </c>
      <c r="F933" s="16">
        <f t="shared" si="43"/>
        <v>0</v>
      </c>
      <c r="G933" s="17" t="e">
        <f t="shared" si="44"/>
        <v>#DIV/0!</v>
      </c>
    </row>
    <row r="934" spans="1:7" ht="20.25" hidden="1">
      <c r="A934" s="19" t="s">
        <v>729</v>
      </c>
      <c r="B934" s="16">
        <v>0</v>
      </c>
      <c r="C934" s="16"/>
      <c r="D934" s="17" t="e">
        <f t="shared" si="42"/>
        <v>#DIV/0!</v>
      </c>
      <c r="E934" s="16">
        <v>0</v>
      </c>
      <c r="F934" s="16">
        <f t="shared" si="43"/>
        <v>0</v>
      </c>
      <c r="G934" s="17" t="e">
        <f t="shared" si="44"/>
        <v>#DIV/0!</v>
      </c>
    </row>
    <row r="935" spans="1:7" ht="20.25">
      <c r="A935" s="19" t="s">
        <v>730</v>
      </c>
      <c r="B935" s="16">
        <v>3141</v>
      </c>
      <c r="C935" s="16">
        <v>2838</v>
      </c>
      <c r="D935" s="17">
        <f t="shared" si="42"/>
        <v>110.67653276955602</v>
      </c>
      <c r="E935" s="16">
        <v>4007</v>
      </c>
      <c r="F935" s="16">
        <f t="shared" si="43"/>
        <v>-866</v>
      </c>
      <c r="G935" s="17">
        <f t="shared" si="44"/>
        <v>-21.612178687297227</v>
      </c>
    </row>
    <row r="936" spans="1:7" ht="20.25">
      <c r="A936" s="18" t="s">
        <v>1600</v>
      </c>
      <c r="B936" s="16">
        <f>SUM(B937:B946)</f>
        <v>12112</v>
      </c>
      <c r="C936" s="16">
        <f>SUM(C937:C946)</f>
        <v>9886.5999999999985</v>
      </c>
      <c r="D936" s="17">
        <f t="shared" si="42"/>
        <v>122.50925495114602</v>
      </c>
      <c r="E936" s="16">
        <f>SUM(E937:E946)</f>
        <v>11476</v>
      </c>
      <c r="F936" s="16">
        <f t="shared" si="43"/>
        <v>636</v>
      </c>
      <c r="G936" s="17">
        <f t="shared" si="44"/>
        <v>5.5420006971070057</v>
      </c>
    </row>
    <row r="937" spans="1:7" ht="20.25">
      <c r="A937" s="19" t="s">
        <v>35</v>
      </c>
      <c r="B937" s="16">
        <v>46</v>
      </c>
      <c r="C937" s="16">
        <v>46</v>
      </c>
      <c r="D937" s="17">
        <f t="shared" si="42"/>
        <v>100</v>
      </c>
      <c r="E937" s="16">
        <v>42</v>
      </c>
      <c r="F937" s="16">
        <f t="shared" si="43"/>
        <v>4</v>
      </c>
      <c r="G937" s="17">
        <f t="shared" si="44"/>
        <v>9.5238095238095237</v>
      </c>
    </row>
    <row r="938" spans="1:7" ht="20.25" hidden="1">
      <c r="A938" s="19" t="s">
        <v>36</v>
      </c>
      <c r="B938" s="16">
        <v>0</v>
      </c>
      <c r="C938" s="16"/>
      <c r="D938" s="17" t="e">
        <f t="shared" si="42"/>
        <v>#DIV/0!</v>
      </c>
      <c r="E938" s="16">
        <v>0</v>
      </c>
      <c r="F938" s="16">
        <f t="shared" si="43"/>
        <v>0</v>
      </c>
      <c r="G938" s="17" t="e">
        <f t="shared" si="44"/>
        <v>#DIV/0!</v>
      </c>
    </row>
    <row r="939" spans="1:7" ht="20.25" hidden="1">
      <c r="A939" s="19" t="s">
        <v>37</v>
      </c>
      <c r="B939" s="16">
        <v>0</v>
      </c>
      <c r="C939" s="16"/>
      <c r="D939" s="17" t="e">
        <f t="shared" si="42"/>
        <v>#DIV/0!</v>
      </c>
      <c r="E939" s="16">
        <v>0</v>
      </c>
      <c r="F939" s="16">
        <f t="shared" si="43"/>
        <v>0</v>
      </c>
      <c r="G939" s="17" t="e">
        <f t="shared" si="44"/>
        <v>#DIV/0!</v>
      </c>
    </row>
    <row r="940" spans="1:7" ht="20.25" hidden="1">
      <c r="A940" s="19" t="s">
        <v>731</v>
      </c>
      <c r="B940" s="16"/>
      <c r="C940" s="16"/>
      <c r="D940" s="17" t="e">
        <f t="shared" si="42"/>
        <v>#DIV/0!</v>
      </c>
      <c r="E940" s="16"/>
      <c r="F940" s="16">
        <f t="shared" si="43"/>
        <v>0</v>
      </c>
      <c r="G940" s="17" t="e">
        <f t="shared" si="44"/>
        <v>#DIV/0!</v>
      </c>
    </row>
    <row r="941" spans="1:7" ht="20.25">
      <c r="A941" s="19" t="s">
        <v>732</v>
      </c>
      <c r="B941" s="16">
        <v>570</v>
      </c>
      <c r="C941" s="16">
        <v>550</v>
      </c>
      <c r="D941" s="17">
        <f t="shared" si="42"/>
        <v>103.63636363636364</v>
      </c>
      <c r="E941" s="16"/>
      <c r="F941" s="16">
        <f t="shared" si="43"/>
        <v>570</v>
      </c>
      <c r="G941" s="17"/>
    </row>
    <row r="942" spans="1:7" ht="20.25" hidden="1">
      <c r="A942" s="19" t="s">
        <v>733</v>
      </c>
      <c r="B942" s="16">
        <v>0</v>
      </c>
      <c r="C942" s="16"/>
      <c r="D942" s="17" t="e">
        <f t="shared" si="42"/>
        <v>#DIV/0!</v>
      </c>
      <c r="E942" s="16">
        <v>0</v>
      </c>
      <c r="F942" s="16">
        <f t="shared" si="43"/>
        <v>0</v>
      </c>
      <c r="G942" s="17" t="e">
        <f t="shared" si="44"/>
        <v>#DIV/0!</v>
      </c>
    </row>
    <row r="943" spans="1:7" ht="20.25" hidden="1">
      <c r="A943" s="19" t="s">
        <v>734</v>
      </c>
      <c r="B943" s="16">
        <v>0</v>
      </c>
      <c r="C943" s="16"/>
      <c r="D943" s="17" t="e">
        <f t="shared" si="42"/>
        <v>#DIV/0!</v>
      </c>
      <c r="E943" s="16">
        <v>0</v>
      </c>
      <c r="F943" s="16">
        <f t="shared" si="43"/>
        <v>0</v>
      </c>
      <c r="G943" s="17" t="e">
        <f t="shared" si="44"/>
        <v>#DIV/0!</v>
      </c>
    </row>
    <row r="944" spans="1:7" ht="20.25" hidden="1">
      <c r="A944" s="19" t="s">
        <v>735</v>
      </c>
      <c r="B944" s="16">
        <v>0</v>
      </c>
      <c r="C944" s="16"/>
      <c r="D944" s="17" t="e">
        <f t="shared" si="42"/>
        <v>#DIV/0!</v>
      </c>
      <c r="E944" s="16">
        <v>0</v>
      </c>
      <c r="F944" s="16">
        <f t="shared" si="43"/>
        <v>0</v>
      </c>
      <c r="G944" s="17" t="e">
        <f t="shared" si="44"/>
        <v>#DIV/0!</v>
      </c>
    </row>
    <row r="945" spans="1:7" ht="20.25">
      <c r="A945" s="19" t="s">
        <v>1601</v>
      </c>
      <c r="B945" s="16">
        <v>266</v>
      </c>
      <c r="C945" s="16">
        <v>245.3</v>
      </c>
      <c r="D945" s="17">
        <f t="shared" si="42"/>
        <v>108.43864655523848</v>
      </c>
      <c r="E945" s="16">
        <v>305</v>
      </c>
      <c r="F945" s="16">
        <f t="shared" si="43"/>
        <v>-39</v>
      </c>
      <c r="G945" s="17">
        <f t="shared" si="44"/>
        <v>-12.786885245901638</v>
      </c>
    </row>
    <row r="946" spans="1:7" ht="20.25">
      <c r="A946" s="19" t="s">
        <v>1602</v>
      </c>
      <c r="B946" s="16">
        <v>11230</v>
      </c>
      <c r="C946" s="16">
        <v>9045.2999999999993</v>
      </c>
      <c r="D946" s="17">
        <f t="shared" si="42"/>
        <v>124.15287497374328</v>
      </c>
      <c r="E946" s="16">
        <v>11129</v>
      </c>
      <c r="F946" s="16">
        <f t="shared" si="43"/>
        <v>101</v>
      </c>
      <c r="G946" s="17">
        <f t="shared" si="44"/>
        <v>0.90753886243148529</v>
      </c>
    </row>
    <row r="947" spans="1:7" ht="20.25">
      <c r="A947" s="18" t="s">
        <v>736</v>
      </c>
      <c r="B947" s="16">
        <f>SUM(B948:B953)</f>
        <v>7483</v>
      </c>
      <c r="C947" s="16">
        <f>SUM(C948:C953)</f>
        <v>5840</v>
      </c>
      <c r="D947" s="17">
        <f t="shared" si="42"/>
        <v>128.13356164383563</v>
      </c>
      <c r="E947" s="16">
        <f>SUM(E948:E953)</f>
        <v>7509</v>
      </c>
      <c r="F947" s="16">
        <f t="shared" si="43"/>
        <v>-26</v>
      </c>
      <c r="G947" s="17">
        <f t="shared" si="44"/>
        <v>-0.34625116526834465</v>
      </c>
    </row>
    <row r="948" spans="1:7" ht="20.25">
      <c r="A948" s="19" t="s">
        <v>737</v>
      </c>
      <c r="B948" s="16">
        <v>2163</v>
      </c>
      <c r="C948" s="16">
        <v>1732</v>
      </c>
      <c r="D948" s="17">
        <f t="shared" si="42"/>
        <v>124.88452655889147</v>
      </c>
      <c r="E948" s="16">
        <v>2276</v>
      </c>
      <c r="F948" s="16">
        <f t="shared" si="43"/>
        <v>-113</v>
      </c>
      <c r="G948" s="17">
        <f t="shared" si="44"/>
        <v>-4.9648506151142353</v>
      </c>
    </row>
    <row r="949" spans="1:7" ht="20.25" hidden="1">
      <c r="A949" s="19" t="s">
        <v>738</v>
      </c>
      <c r="B949" s="16">
        <v>0</v>
      </c>
      <c r="C949" s="16"/>
      <c r="D949" s="17" t="e">
        <f t="shared" si="42"/>
        <v>#DIV/0!</v>
      </c>
      <c r="E949" s="16">
        <v>0</v>
      </c>
      <c r="F949" s="16">
        <f t="shared" si="43"/>
        <v>0</v>
      </c>
      <c r="G949" s="17" t="e">
        <f t="shared" si="44"/>
        <v>#DIV/0!</v>
      </c>
    </row>
    <row r="950" spans="1:7" ht="20.25">
      <c r="A950" s="19" t="s">
        <v>739</v>
      </c>
      <c r="B950" s="16">
        <v>3660</v>
      </c>
      <c r="C950" s="16">
        <v>2689</v>
      </c>
      <c r="D950" s="17">
        <f t="shared" si="42"/>
        <v>136.11007809594645</v>
      </c>
      <c r="E950" s="16">
        <v>3978</v>
      </c>
      <c r="F950" s="16">
        <f t="shared" si="43"/>
        <v>-318</v>
      </c>
      <c r="G950" s="17">
        <f t="shared" si="44"/>
        <v>-7.9939668174962284</v>
      </c>
    </row>
    <row r="951" spans="1:7" ht="20.25">
      <c r="A951" s="19" t="s">
        <v>740</v>
      </c>
      <c r="B951" s="16">
        <v>927</v>
      </c>
      <c r="C951" s="16">
        <v>887</v>
      </c>
      <c r="D951" s="17">
        <f t="shared" si="42"/>
        <v>104.50958286358511</v>
      </c>
      <c r="E951" s="16">
        <v>577</v>
      </c>
      <c r="F951" s="16">
        <f t="shared" si="43"/>
        <v>350</v>
      </c>
      <c r="G951" s="17">
        <f t="shared" si="44"/>
        <v>60.658578856152509</v>
      </c>
    </row>
    <row r="952" spans="1:7" ht="20.25">
      <c r="A952" s="19" t="s">
        <v>741</v>
      </c>
      <c r="B952" s="16">
        <v>528</v>
      </c>
      <c r="C952" s="16">
        <v>327.5</v>
      </c>
      <c r="D952" s="17">
        <f t="shared" si="42"/>
        <v>161.22137404580153</v>
      </c>
      <c r="E952" s="16">
        <v>478</v>
      </c>
      <c r="F952" s="16">
        <f t="shared" si="43"/>
        <v>50</v>
      </c>
      <c r="G952" s="17">
        <f t="shared" si="44"/>
        <v>10.460251046025103</v>
      </c>
    </row>
    <row r="953" spans="1:7" ht="20.25">
      <c r="A953" s="19" t="s">
        <v>742</v>
      </c>
      <c r="B953" s="16">
        <v>205</v>
      </c>
      <c r="C953" s="16">
        <v>204.5</v>
      </c>
      <c r="D953" s="17">
        <f t="shared" si="42"/>
        <v>100.24449877750612</v>
      </c>
      <c r="E953" s="16">
        <v>200</v>
      </c>
      <c r="F953" s="16">
        <f t="shared" si="43"/>
        <v>5</v>
      </c>
      <c r="G953" s="17">
        <f t="shared" si="44"/>
        <v>2.5</v>
      </c>
    </row>
    <row r="954" spans="1:7" ht="20.25">
      <c r="A954" s="18" t="s">
        <v>743</v>
      </c>
      <c r="B954" s="16">
        <f>SUM(B955:B960)</f>
        <v>1912</v>
      </c>
      <c r="C954" s="16">
        <f>SUM(C955:C960)</f>
        <v>1879</v>
      </c>
      <c r="D954" s="17">
        <f t="shared" si="42"/>
        <v>101.75625332623737</v>
      </c>
      <c r="E954" s="16">
        <f>SUM(E955:E960)</f>
        <v>1051</v>
      </c>
      <c r="F954" s="16">
        <f t="shared" si="43"/>
        <v>861</v>
      </c>
      <c r="G954" s="17">
        <f t="shared" si="44"/>
        <v>81.921979067554702</v>
      </c>
    </row>
    <row r="955" spans="1:7" ht="20.25" hidden="1">
      <c r="A955" s="19" t="s">
        <v>744</v>
      </c>
      <c r="B955" s="16">
        <v>0</v>
      </c>
      <c r="C955" s="16">
        <v>0</v>
      </c>
      <c r="D955" s="17" t="e">
        <f t="shared" si="42"/>
        <v>#DIV/0!</v>
      </c>
      <c r="E955" s="16">
        <v>0</v>
      </c>
      <c r="F955" s="16">
        <f t="shared" si="43"/>
        <v>0</v>
      </c>
      <c r="G955" s="17" t="e">
        <f t="shared" si="44"/>
        <v>#DIV/0!</v>
      </c>
    </row>
    <row r="956" spans="1:7" ht="20.25" hidden="1">
      <c r="A956" s="19" t="s">
        <v>745</v>
      </c>
      <c r="B956" s="16"/>
      <c r="C956" s="16"/>
      <c r="D956" s="17" t="e">
        <f t="shared" si="42"/>
        <v>#DIV/0!</v>
      </c>
      <c r="E956" s="16"/>
      <c r="F956" s="16">
        <f t="shared" si="43"/>
        <v>0</v>
      </c>
      <c r="G956" s="17" t="e">
        <f t="shared" si="44"/>
        <v>#DIV/0!</v>
      </c>
    </row>
    <row r="957" spans="1:7" ht="20.25">
      <c r="A957" s="19" t="s">
        <v>1603</v>
      </c>
      <c r="B957" s="16">
        <v>385</v>
      </c>
      <c r="C957" s="16">
        <v>386</v>
      </c>
      <c r="D957" s="17">
        <f t="shared" si="42"/>
        <v>99.740932642487053</v>
      </c>
      <c r="E957" s="16">
        <v>34</v>
      </c>
      <c r="F957" s="16">
        <f t="shared" si="43"/>
        <v>351</v>
      </c>
      <c r="G957" s="17">
        <f t="shared" si="44"/>
        <v>1032.3529411764707</v>
      </c>
    </row>
    <row r="958" spans="1:7" ht="20.25">
      <c r="A958" s="19" t="s">
        <v>1604</v>
      </c>
      <c r="B958" s="16">
        <v>966</v>
      </c>
      <c r="C958" s="16">
        <v>966</v>
      </c>
      <c r="D958" s="17">
        <f t="shared" si="42"/>
        <v>100</v>
      </c>
      <c r="E958" s="16">
        <v>506</v>
      </c>
      <c r="F958" s="16">
        <f t="shared" si="43"/>
        <v>460</v>
      </c>
      <c r="G958" s="17">
        <f t="shared" si="44"/>
        <v>90.909090909090907</v>
      </c>
    </row>
    <row r="959" spans="1:7" ht="20.25" hidden="1">
      <c r="A959" s="19" t="s">
        <v>747</v>
      </c>
      <c r="B959" s="16">
        <v>0</v>
      </c>
      <c r="C959" s="16"/>
      <c r="D959" s="17" t="e">
        <f t="shared" si="42"/>
        <v>#DIV/0!</v>
      </c>
      <c r="E959" s="16">
        <v>0</v>
      </c>
      <c r="F959" s="16">
        <f t="shared" si="43"/>
        <v>0</v>
      </c>
      <c r="G959" s="17" t="e">
        <f t="shared" si="44"/>
        <v>#DIV/0!</v>
      </c>
    </row>
    <row r="960" spans="1:7" ht="20.25">
      <c r="A960" s="19" t="s">
        <v>748</v>
      </c>
      <c r="B960" s="16">
        <v>561</v>
      </c>
      <c r="C960" s="16">
        <v>527</v>
      </c>
      <c r="D960" s="17">
        <f t="shared" si="42"/>
        <v>106.45161290322579</v>
      </c>
      <c r="E960" s="16">
        <v>511</v>
      </c>
      <c r="F960" s="16">
        <f t="shared" si="43"/>
        <v>50</v>
      </c>
      <c r="G960" s="17">
        <f t="shared" si="44"/>
        <v>9.7847358121330714</v>
      </c>
    </row>
    <row r="961" spans="1:7" ht="20.25">
      <c r="A961" s="18" t="s">
        <v>749</v>
      </c>
      <c r="B961" s="16">
        <f>SUM(B962:B963)</f>
        <v>8746</v>
      </c>
      <c r="C961" s="16">
        <f>SUM(C962:C963)</f>
        <v>8629</v>
      </c>
      <c r="D961" s="17">
        <f t="shared" si="42"/>
        <v>101.35589291922587</v>
      </c>
      <c r="E961" s="16">
        <f>SUM(E962:E963)</f>
        <v>7990</v>
      </c>
      <c r="F961" s="16">
        <f t="shared" si="43"/>
        <v>756</v>
      </c>
      <c r="G961" s="17">
        <f t="shared" si="44"/>
        <v>9.4618272841051319</v>
      </c>
    </row>
    <row r="962" spans="1:7" ht="20.25" hidden="1">
      <c r="A962" s="19" t="s">
        <v>750</v>
      </c>
      <c r="B962" s="16">
        <v>0</v>
      </c>
      <c r="C962" s="16">
        <v>0</v>
      </c>
      <c r="D962" s="17" t="e">
        <f t="shared" si="42"/>
        <v>#DIV/0!</v>
      </c>
      <c r="E962" s="16">
        <v>0</v>
      </c>
      <c r="F962" s="16">
        <f t="shared" si="43"/>
        <v>0</v>
      </c>
      <c r="G962" s="17" t="e">
        <f t="shared" si="44"/>
        <v>#DIV/0!</v>
      </c>
    </row>
    <row r="963" spans="1:7" ht="20.25">
      <c r="A963" s="19" t="s">
        <v>751</v>
      </c>
      <c r="B963" s="16">
        <v>8746</v>
      </c>
      <c r="C963" s="16">
        <v>8629</v>
      </c>
      <c r="D963" s="17">
        <f t="shared" si="42"/>
        <v>101.35589291922587</v>
      </c>
      <c r="E963" s="16">
        <v>7990</v>
      </c>
      <c r="F963" s="16">
        <f t="shared" si="43"/>
        <v>756</v>
      </c>
      <c r="G963" s="17">
        <f t="shared" si="44"/>
        <v>9.4618272841051319</v>
      </c>
    </row>
    <row r="964" spans="1:7" ht="20.25">
      <c r="A964" s="18" t="s">
        <v>752</v>
      </c>
      <c r="B964" s="16">
        <f>B965+B966</f>
        <v>2274</v>
      </c>
      <c r="C964" s="16">
        <f>C965+C966</f>
        <v>1372</v>
      </c>
      <c r="D964" s="17">
        <f t="shared" si="42"/>
        <v>165.74344023323616</v>
      </c>
      <c r="E964" s="16">
        <f>E965+E966</f>
        <v>500</v>
      </c>
      <c r="F964" s="16">
        <f t="shared" si="43"/>
        <v>1774</v>
      </c>
      <c r="G964" s="17">
        <f t="shared" si="44"/>
        <v>354.8</v>
      </c>
    </row>
    <row r="965" spans="1:7" ht="20.25" hidden="1">
      <c r="A965" s="19" t="s">
        <v>753</v>
      </c>
      <c r="B965" s="16">
        <v>0</v>
      </c>
      <c r="C965" s="16">
        <v>0</v>
      </c>
      <c r="D965" s="17" t="e">
        <f t="shared" si="42"/>
        <v>#DIV/0!</v>
      </c>
      <c r="E965" s="16">
        <v>0</v>
      </c>
      <c r="F965" s="16">
        <f t="shared" si="43"/>
        <v>0</v>
      </c>
      <c r="G965" s="17" t="e">
        <f t="shared" si="44"/>
        <v>#DIV/0!</v>
      </c>
    </row>
    <row r="966" spans="1:7" ht="20.25">
      <c r="A966" s="19" t="s">
        <v>754</v>
      </c>
      <c r="B966" s="16">
        <v>2274</v>
      </c>
      <c r="C966" s="16">
        <v>1372</v>
      </c>
      <c r="D966" s="17">
        <f t="shared" si="42"/>
        <v>165.74344023323616</v>
      </c>
      <c r="E966" s="16">
        <v>500</v>
      </c>
      <c r="F966" s="16">
        <f t="shared" si="43"/>
        <v>1774</v>
      </c>
      <c r="G966" s="17">
        <f t="shared" si="44"/>
        <v>354.8</v>
      </c>
    </row>
    <row r="967" spans="1:7" ht="20.25">
      <c r="A967" s="18" t="s">
        <v>755</v>
      </c>
      <c r="B967" s="16">
        <f>SUM(B968,B991,B1001,B1011,B1016,B1023,B1028)</f>
        <v>13636</v>
      </c>
      <c r="C967" s="16">
        <f>SUM(C968,C991,C1001,C1011,C1016,C1023,C1028)</f>
        <v>12840</v>
      </c>
      <c r="D967" s="17">
        <f t="shared" si="42"/>
        <v>106.19937694704049</v>
      </c>
      <c r="E967" s="16">
        <f>SUM(E968,E991,E1001,E1011,E1016,E1023,E1028)</f>
        <v>11447</v>
      </c>
      <c r="F967" s="16">
        <f t="shared" si="43"/>
        <v>2189</v>
      </c>
      <c r="G967" s="17">
        <f t="shared" si="44"/>
        <v>19.122914300690137</v>
      </c>
    </row>
    <row r="968" spans="1:7" ht="20.25">
      <c r="A968" s="18" t="s">
        <v>756</v>
      </c>
      <c r="B968" s="16">
        <f>SUM(B969:B990)</f>
        <v>1329</v>
      </c>
      <c r="C968" s="16">
        <f>SUM(C969:C990)</f>
        <v>1372.5</v>
      </c>
      <c r="D968" s="17">
        <f t="shared" si="42"/>
        <v>96.830601092896174</v>
      </c>
      <c r="E968" s="16">
        <f>SUM(E969:E990)</f>
        <v>888</v>
      </c>
      <c r="F968" s="16">
        <f t="shared" si="43"/>
        <v>441</v>
      </c>
      <c r="G968" s="17">
        <f t="shared" si="44"/>
        <v>49.662162162162161</v>
      </c>
    </row>
    <row r="969" spans="1:7" ht="20.25">
      <c r="A969" s="19" t="s">
        <v>35</v>
      </c>
      <c r="B969" s="16">
        <v>268</v>
      </c>
      <c r="C969" s="16">
        <v>268.5</v>
      </c>
      <c r="D969" s="17">
        <f t="shared" si="42"/>
        <v>99.813780260707631</v>
      </c>
      <c r="E969" s="16">
        <v>128</v>
      </c>
      <c r="F969" s="16">
        <f t="shared" si="43"/>
        <v>140</v>
      </c>
      <c r="G969" s="17">
        <f t="shared" si="44"/>
        <v>109.375</v>
      </c>
    </row>
    <row r="970" spans="1:7" ht="20.25">
      <c r="A970" s="19" t="s">
        <v>36</v>
      </c>
      <c r="B970" s="16">
        <v>100</v>
      </c>
      <c r="C970" s="16">
        <v>100</v>
      </c>
      <c r="D970" s="17">
        <f t="shared" ref="D970:D1031" si="45">B970/C970*100</f>
        <v>100</v>
      </c>
      <c r="E970" s="16">
        <v>32</v>
      </c>
      <c r="F970" s="16">
        <f t="shared" ref="F970:F1031" si="46">B970-E970</f>
        <v>68</v>
      </c>
      <c r="G970" s="17">
        <f t="shared" ref="G970:G1031" si="47">F970/E970*100</f>
        <v>212.5</v>
      </c>
    </row>
    <row r="971" spans="1:7" ht="20.25" hidden="1">
      <c r="A971" s="19" t="s">
        <v>37</v>
      </c>
      <c r="B971" s="16">
        <v>0</v>
      </c>
      <c r="C971" s="16">
        <v>0</v>
      </c>
      <c r="D971" s="17" t="e">
        <f t="shared" si="45"/>
        <v>#DIV/0!</v>
      </c>
      <c r="E971" s="16">
        <v>0</v>
      </c>
      <c r="F971" s="16">
        <f t="shared" si="46"/>
        <v>0</v>
      </c>
      <c r="G971" s="17" t="e">
        <f t="shared" si="47"/>
        <v>#DIV/0!</v>
      </c>
    </row>
    <row r="972" spans="1:7" ht="20.25" hidden="1">
      <c r="A972" s="19" t="s">
        <v>757</v>
      </c>
      <c r="B972" s="16">
        <v>0</v>
      </c>
      <c r="C972" s="16">
        <v>0</v>
      </c>
      <c r="D972" s="17" t="e">
        <f t="shared" si="45"/>
        <v>#DIV/0!</v>
      </c>
      <c r="E972" s="16">
        <v>0</v>
      </c>
      <c r="F972" s="16">
        <f t="shared" si="46"/>
        <v>0</v>
      </c>
      <c r="G972" s="17" t="e">
        <f t="shared" si="47"/>
        <v>#DIV/0!</v>
      </c>
    </row>
    <row r="973" spans="1:7" ht="20.25">
      <c r="A973" s="19" t="s">
        <v>758</v>
      </c>
      <c r="B973" s="16"/>
      <c r="C973" s="16">
        <v>34</v>
      </c>
      <c r="D973" s="17"/>
      <c r="E973" s="16"/>
      <c r="F973" s="16"/>
      <c r="G973" s="17"/>
    </row>
    <row r="974" spans="1:7" ht="20.25" hidden="1">
      <c r="A974" s="19" t="s">
        <v>759</v>
      </c>
      <c r="B974" s="16">
        <v>0</v>
      </c>
      <c r="C974" s="16">
        <v>0</v>
      </c>
      <c r="D974" s="17" t="e">
        <f t="shared" si="45"/>
        <v>#DIV/0!</v>
      </c>
      <c r="E974" s="16">
        <v>0</v>
      </c>
      <c r="F974" s="16">
        <f t="shared" si="46"/>
        <v>0</v>
      </c>
      <c r="G974" s="17" t="e">
        <f t="shared" si="47"/>
        <v>#DIV/0!</v>
      </c>
    </row>
    <row r="975" spans="1:7" ht="20.25" hidden="1">
      <c r="A975" s="19" t="s">
        <v>760</v>
      </c>
      <c r="B975" s="16">
        <v>0</v>
      </c>
      <c r="C975" s="16">
        <v>0</v>
      </c>
      <c r="D975" s="17" t="e">
        <f t="shared" si="45"/>
        <v>#DIV/0!</v>
      </c>
      <c r="E975" s="16">
        <v>0</v>
      </c>
      <c r="F975" s="16">
        <f t="shared" si="46"/>
        <v>0</v>
      </c>
      <c r="G975" s="17" t="e">
        <f t="shared" si="47"/>
        <v>#DIV/0!</v>
      </c>
    </row>
    <row r="976" spans="1:7" ht="20.25" hidden="1">
      <c r="A976" s="19" t="s">
        <v>761</v>
      </c>
      <c r="B976" s="16">
        <v>0</v>
      </c>
      <c r="C976" s="16">
        <v>0</v>
      </c>
      <c r="D976" s="17" t="e">
        <f t="shared" si="45"/>
        <v>#DIV/0!</v>
      </c>
      <c r="E976" s="16">
        <v>0</v>
      </c>
      <c r="F976" s="16">
        <f t="shared" si="46"/>
        <v>0</v>
      </c>
      <c r="G976" s="17" t="e">
        <f t="shared" si="47"/>
        <v>#DIV/0!</v>
      </c>
    </row>
    <row r="977" spans="1:7" ht="20.25">
      <c r="A977" s="19" t="s">
        <v>762</v>
      </c>
      <c r="B977" s="16">
        <v>512</v>
      </c>
      <c r="C977" s="16">
        <v>516</v>
      </c>
      <c r="D977" s="17">
        <f t="shared" si="45"/>
        <v>99.224806201550393</v>
      </c>
      <c r="E977" s="16">
        <v>728</v>
      </c>
      <c r="F977" s="16">
        <f t="shared" si="46"/>
        <v>-216</v>
      </c>
      <c r="G977" s="17">
        <f t="shared" si="47"/>
        <v>-29.670329670329672</v>
      </c>
    </row>
    <row r="978" spans="1:7" ht="20.25" hidden="1">
      <c r="A978" s="19" t="s">
        <v>763</v>
      </c>
      <c r="B978" s="16">
        <v>0</v>
      </c>
      <c r="C978" s="16">
        <v>0</v>
      </c>
      <c r="D978" s="17" t="e">
        <f t="shared" si="45"/>
        <v>#DIV/0!</v>
      </c>
      <c r="E978" s="16">
        <v>0</v>
      </c>
      <c r="F978" s="16">
        <f t="shared" si="46"/>
        <v>0</v>
      </c>
      <c r="G978" s="17" t="e">
        <f t="shared" si="47"/>
        <v>#DIV/0!</v>
      </c>
    </row>
    <row r="979" spans="1:7" ht="20.25" hidden="1">
      <c r="A979" s="19" t="s">
        <v>764</v>
      </c>
      <c r="B979" s="16">
        <v>0</v>
      </c>
      <c r="C979" s="16">
        <v>0</v>
      </c>
      <c r="D979" s="17" t="e">
        <f t="shared" si="45"/>
        <v>#DIV/0!</v>
      </c>
      <c r="E979" s="16">
        <v>0</v>
      </c>
      <c r="F979" s="16">
        <f t="shared" si="46"/>
        <v>0</v>
      </c>
      <c r="G979" s="17" t="e">
        <f t="shared" si="47"/>
        <v>#DIV/0!</v>
      </c>
    </row>
    <row r="980" spans="1:7" ht="20.25" hidden="1">
      <c r="A980" s="19" t="s">
        <v>765</v>
      </c>
      <c r="B980" s="16">
        <v>0</v>
      </c>
      <c r="C980" s="16">
        <v>0</v>
      </c>
      <c r="D980" s="17" t="e">
        <f t="shared" si="45"/>
        <v>#DIV/0!</v>
      </c>
      <c r="E980" s="16">
        <v>0</v>
      </c>
      <c r="F980" s="16">
        <f t="shared" si="46"/>
        <v>0</v>
      </c>
      <c r="G980" s="17" t="e">
        <f t="shared" si="47"/>
        <v>#DIV/0!</v>
      </c>
    </row>
    <row r="981" spans="1:7" ht="20.25" hidden="1">
      <c r="A981" s="19" t="s">
        <v>766</v>
      </c>
      <c r="B981" s="16">
        <v>0</v>
      </c>
      <c r="C981" s="16">
        <v>0</v>
      </c>
      <c r="D981" s="17" t="e">
        <f t="shared" si="45"/>
        <v>#DIV/0!</v>
      </c>
      <c r="E981" s="16">
        <v>0</v>
      </c>
      <c r="F981" s="16">
        <f t="shared" si="46"/>
        <v>0</v>
      </c>
      <c r="G981" s="17" t="e">
        <f t="shared" si="47"/>
        <v>#DIV/0!</v>
      </c>
    </row>
    <row r="982" spans="1:7" ht="20.25" hidden="1">
      <c r="A982" s="19" t="s">
        <v>767</v>
      </c>
      <c r="B982" s="16">
        <v>0</v>
      </c>
      <c r="C982" s="16">
        <v>0</v>
      </c>
      <c r="D982" s="17" t="e">
        <f t="shared" si="45"/>
        <v>#DIV/0!</v>
      </c>
      <c r="E982" s="16">
        <v>0</v>
      </c>
      <c r="F982" s="16">
        <f t="shared" si="46"/>
        <v>0</v>
      </c>
      <c r="G982" s="17" t="e">
        <f t="shared" si="47"/>
        <v>#DIV/0!</v>
      </c>
    </row>
    <row r="983" spans="1:7" ht="20.25" hidden="1">
      <c r="A983" s="19" t="s">
        <v>768</v>
      </c>
      <c r="B983" s="16">
        <v>0</v>
      </c>
      <c r="C983" s="16">
        <v>0</v>
      </c>
      <c r="D983" s="17" t="e">
        <f t="shared" si="45"/>
        <v>#DIV/0!</v>
      </c>
      <c r="E983" s="16">
        <v>0</v>
      </c>
      <c r="F983" s="16">
        <f t="shared" si="46"/>
        <v>0</v>
      </c>
      <c r="G983" s="17" t="e">
        <f t="shared" si="47"/>
        <v>#DIV/0!</v>
      </c>
    </row>
    <row r="984" spans="1:7" ht="20.25" hidden="1">
      <c r="A984" s="19" t="s">
        <v>769</v>
      </c>
      <c r="B984" s="16">
        <v>0</v>
      </c>
      <c r="C984" s="16">
        <v>0</v>
      </c>
      <c r="D984" s="17" t="e">
        <f t="shared" si="45"/>
        <v>#DIV/0!</v>
      </c>
      <c r="E984" s="16">
        <v>0</v>
      </c>
      <c r="F984" s="16">
        <f t="shared" si="46"/>
        <v>0</v>
      </c>
      <c r="G984" s="17" t="e">
        <f t="shared" si="47"/>
        <v>#DIV/0!</v>
      </c>
    </row>
    <row r="985" spans="1:7" ht="20.25" hidden="1">
      <c r="A985" s="19" t="s">
        <v>770</v>
      </c>
      <c r="B985" s="16">
        <v>0</v>
      </c>
      <c r="C985" s="16">
        <v>0</v>
      </c>
      <c r="D985" s="17" t="e">
        <f t="shared" si="45"/>
        <v>#DIV/0!</v>
      </c>
      <c r="E985" s="16">
        <v>0</v>
      </c>
      <c r="F985" s="16">
        <f t="shared" si="46"/>
        <v>0</v>
      </c>
      <c r="G985" s="17" t="e">
        <f t="shared" si="47"/>
        <v>#DIV/0!</v>
      </c>
    </row>
    <row r="986" spans="1:7" ht="20.25" hidden="1">
      <c r="A986" s="19" t="s">
        <v>771</v>
      </c>
      <c r="B986" s="16">
        <v>0</v>
      </c>
      <c r="C986" s="16">
        <v>0</v>
      </c>
      <c r="D986" s="17" t="e">
        <f t="shared" si="45"/>
        <v>#DIV/0!</v>
      </c>
      <c r="E986" s="16">
        <v>0</v>
      </c>
      <c r="F986" s="16">
        <f t="shared" si="46"/>
        <v>0</v>
      </c>
      <c r="G986" s="17" t="e">
        <f t="shared" si="47"/>
        <v>#DIV/0!</v>
      </c>
    </row>
    <row r="987" spans="1:7" ht="20.25" hidden="1">
      <c r="A987" s="19" t="s">
        <v>772</v>
      </c>
      <c r="B987" s="16">
        <v>0</v>
      </c>
      <c r="C987" s="16">
        <v>0</v>
      </c>
      <c r="D987" s="17" t="e">
        <f t="shared" si="45"/>
        <v>#DIV/0!</v>
      </c>
      <c r="E987" s="16">
        <v>0</v>
      </c>
      <c r="F987" s="16">
        <f t="shared" si="46"/>
        <v>0</v>
      </c>
      <c r="G987" s="17" t="e">
        <f t="shared" si="47"/>
        <v>#DIV/0!</v>
      </c>
    </row>
    <row r="988" spans="1:7" ht="20.25" hidden="1">
      <c r="A988" s="19" t="s">
        <v>773</v>
      </c>
      <c r="B988" s="16">
        <v>0</v>
      </c>
      <c r="C988" s="16">
        <v>0</v>
      </c>
      <c r="D988" s="17" t="e">
        <f t="shared" si="45"/>
        <v>#DIV/0!</v>
      </c>
      <c r="E988" s="16">
        <v>0</v>
      </c>
      <c r="F988" s="16">
        <f t="shared" si="46"/>
        <v>0</v>
      </c>
      <c r="G988" s="17" t="e">
        <f t="shared" si="47"/>
        <v>#DIV/0!</v>
      </c>
    </row>
    <row r="989" spans="1:7" ht="20.25" hidden="1">
      <c r="A989" s="19" t="s">
        <v>774</v>
      </c>
      <c r="B989" s="16">
        <v>0</v>
      </c>
      <c r="C989" s="16">
        <v>0</v>
      </c>
      <c r="D989" s="17" t="e">
        <f t="shared" si="45"/>
        <v>#DIV/0!</v>
      </c>
      <c r="E989" s="16">
        <v>0</v>
      </c>
      <c r="F989" s="16">
        <f t="shared" si="46"/>
        <v>0</v>
      </c>
      <c r="G989" s="17" t="e">
        <f t="shared" si="47"/>
        <v>#DIV/0!</v>
      </c>
    </row>
    <row r="990" spans="1:7" ht="20.25">
      <c r="A990" s="19" t="s">
        <v>775</v>
      </c>
      <c r="B990" s="16">
        <v>449</v>
      </c>
      <c r="C990" s="16">
        <v>454</v>
      </c>
      <c r="D990" s="17">
        <f t="shared" si="45"/>
        <v>98.898678414096921</v>
      </c>
      <c r="E990" s="16"/>
      <c r="F990" s="16">
        <f t="shared" si="46"/>
        <v>449</v>
      </c>
      <c r="G990" s="17"/>
    </row>
    <row r="991" spans="1:7" ht="20.25">
      <c r="A991" s="18" t="s">
        <v>776</v>
      </c>
      <c r="B991" s="16"/>
      <c r="C991" s="16"/>
      <c r="D991" s="17"/>
      <c r="E991" s="16"/>
      <c r="F991" s="16"/>
      <c r="G991" s="17"/>
    </row>
    <row r="992" spans="1:7" ht="20.25">
      <c r="A992" s="19" t="s">
        <v>35</v>
      </c>
      <c r="B992" s="16"/>
      <c r="C992" s="16"/>
      <c r="D992" s="17"/>
      <c r="E992" s="16"/>
      <c r="F992" s="16"/>
      <c r="G992" s="17"/>
    </row>
    <row r="993" spans="1:7" ht="20.25" hidden="1">
      <c r="A993" s="19" t="s">
        <v>36</v>
      </c>
      <c r="B993" s="16"/>
      <c r="C993" s="16"/>
      <c r="D993" s="17"/>
      <c r="E993" s="16"/>
      <c r="F993" s="16"/>
      <c r="G993" s="17"/>
    </row>
    <row r="994" spans="1:7" ht="20.25" hidden="1">
      <c r="A994" s="19" t="s">
        <v>37</v>
      </c>
      <c r="B994" s="16"/>
      <c r="C994" s="16"/>
      <c r="D994" s="17"/>
      <c r="E994" s="16"/>
      <c r="F994" s="16"/>
      <c r="G994" s="17"/>
    </row>
    <row r="995" spans="1:7" ht="20.25" hidden="1">
      <c r="A995" s="19" t="s">
        <v>777</v>
      </c>
      <c r="B995" s="16"/>
      <c r="C995" s="16"/>
      <c r="D995" s="17"/>
      <c r="E995" s="16"/>
      <c r="F995" s="16"/>
      <c r="G995" s="17"/>
    </row>
    <row r="996" spans="1:7" ht="20.25" hidden="1">
      <c r="A996" s="19" t="s">
        <v>778</v>
      </c>
      <c r="B996" s="16"/>
      <c r="C996" s="16"/>
      <c r="D996" s="17"/>
      <c r="E996" s="16"/>
      <c r="F996" s="16"/>
      <c r="G996" s="17"/>
    </row>
    <row r="997" spans="1:7" ht="20.25" hidden="1">
      <c r="A997" s="19" t="s">
        <v>779</v>
      </c>
      <c r="B997" s="16"/>
      <c r="C997" s="16"/>
      <c r="D997" s="17"/>
      <c r="E997" s="16"/>
      <c r="F997" s="16"/>
      <c r="G997" s="17"/>
    </row>
    <row r="998" spans="1:7" ht="20.25" hidden="1">
      <c r="A998" s="19" t="s">
        <v>780</v>
      </c>
      <c r="B998" s="16"/>
      <c r="C998" s="16"/>
      <c r="D998" s="17"/>
      <c r="E998" s="16"/>
      <c r="F998" s="16"/>
      <c r="G998" s="17"/>
    </row>
    <row r="999" spans="1:7" ht="20.25" hidden="1">
      <c r="A999" s="19" t="s">
        <v>781</v>
      </c>
      <c r="B999" s="16"/>
      <c r="C999" s="16"/>
      <c r="D999" s="17"/>
      <c r="E999" s="16"/>
      <c r="F999" s="16"/>
      <c r="G999" s="17"/>
    </row>
    <row r="1000" spans="1:7" ht="20.25" hidden="1">
      <c r="A1000" s="19" t="s">
        <v>782</v>
      </c>
      <c r="B1000" s="16"/>
      <c r="C1000" s="16"/>
      <c r="D1000" s="17"/>
      <c r="E1000" s="16"/>
      <c r="F1000" s="16"/>
      <c r="G1000" s="17"/>
    </row>
    <row r="1001" spans="1:7" ht="20.25">
      <c r="A1001" s="18" t="s">
        <v>783</v>
      </c>
      <c r="B1001" s="16"/>
      <c r="C1001" s="16"/>
      <c r="D1001" s="17"/>
      <c r="E1001" s="16"/>
      <c r="F1001" s="16"/>
      <c r="G1001" s="17"/>
    </row>
    <row r="1002" spans="1:7" ht="20.25">
      <c r="A1002" s="19" t="s">
        <v>35</v>
      </c>
      <c r="B1002" s="16"/>
      <c r="C1002" s="16"/>
      <c r="D1002" s="17"/>
      <c r="E1002" s="16"/>
      <c r="F1002" s="16"/>
      <c r="G1002" s="17"/>
    </row>
    <row r="1003" spans="1:7" ht="20.25" hidden="1">
      <c r="A1003" s="19" t="s">
        <v>36</v>
      </c>
      <c r="B1003" s="16"/>
      <c r="C1003" s="16"/>
      <c r="D1003" s="17"/>
      <c r="E1003" s="16"/>
      <c r="F1003" s="16"/>
      <c r="G1003" s="17"/>
    </row>
    <row r="1004" spans="1:7" ht="20.25" hidden="1">
      <c r="A1004" s="19" t="s">
        <v>37</v>
      </c>
      <c r="B1004" s="16"/>
      <c r="C1004" s="16"/>
      <c r="D1004" s="17"/>
      <c r="E1004" s="16">
        <v>0</v>
      </c>
      <c r="F1004" s="16">
        <f t="shared" si="46"/>
        <v>0</v>
      </c>
      <c r="G1004" s="17" t="e">
        <f t="shared" si="47"/>
        <v>#DIV/0!</v>
      </c>
    </row>
    <row r="1005" spans="1:7" ht="20.25" hidden="1">
      <c r="A1005" s="19" t="s">
        <v>784</v>
      </c>
      <c r="B1005" s="16"/>
      <c r="C1005" s="16"/>
      <c r="D1005" s="17"/>
      <c r="E1005" s="16">
        <v>0</v>
      </c>
      <c r="F1005" s="16">
        <f t="shared" si="46"/>
        <v>0</v>
      </c>
      <c r="G1005" s="17" t="e">
        <f t="shared" si="47"/>
        <v>#DIV/0!</v>
      </c>
    </row>
    <row r="1006" spans="1:7" ht="20.25" hidden="1">
      <c r="A1006" s="19" t="s">
        <v>785</v>
      </c>
      <c r="B1006" s="16"/>
      <c r="C1006" s="16"/>
      <c r="D1006" s="17"/>
      <c r="E1006" s="16">
        <v>0</v>
      </c>
      <c r="F1006" s="16">
        <f t="shared" si="46"/>
        <v>0</v>
      </c>
      <c r="G1006" s="17" t="e">
        <f t="shared" si="47"/>
        <v>#DIV/0!</v>
      </c>
    </row>
    <row r="1007" spans="1:7" ht="20.25" hidden="1">
      <c r="A1007" s="19" t="s">
        <v>786</v>
      </c>
      <c r="B1007" s="16"/>
      <c r="C1007" s="16"/>
      <c r="D1007" s="17"/>
      <c r="E1007" s="16">
        <v>0</v>
      </c>
      <c r="F1007" s="16">
        <f t="shared" si="46"/>
        <v>0</v>
      </c>
      <c r="G1007" s="17" t="e">
        <f t="shared" si="47"/>
        <v>#DIV/0!</v>
      </c>
    </row>
    <row r="1008" spans="1:7" ht="20.25" hidden="1">
      <c r="A1008" s="19" t="s">
        <v>787</v>
      </c>
      <c r="B1008" s="16"/>
      <c r="C1008" s="16"/>
      <c r="D1008" s="17"/>
      <c r="E1008" s="16">
        <v>0</v>
      </c>
      <c r="F1008" s="16">
        <f t="shared" si="46"/>
        <v>0</v>
      </c>
      <c r="G1008" s="17" t="e">
        <f t="shared" si="47"/>
        <v>#DIV/0!</v>
      </c>
    </row>
    <row r="1009" spans="1:7" ht="20.25" hidden="1">
      <c r="A1009" s="19" t="s">
        <v>788</v>
      </c>
      <c r="B1009" s="16"/>
      <c r="C1009" s="16"/>
      <c r="D1009" s="17"/>
      <c r="E1009" s="16">
        <v>0</v>
      </c>
      <c r="F1009" s="16">
        <f t="shared" si="46"/>
        <v>0</v>
      </c>
      <c r="G1009" s="17" t="e">
        <f t="shared" si="47"/>
        <v>#DIV/0!</v>
      </c>
    </row>
    <row r="1010" spans="1:7" ht="20.25" hidden="1">
      <c r="A1010" s="19" t="s">
        <v>789</v>
      </c>
      <c r="B1010" s="16"/>
      <c r="C1010" s="16"/>
      <c r="D1010" s="17"/>
      <c r="E1010" s="16">
        <v>0</v>
      </c>
      <c r="F1010" s="16">
        <f t="shared" si="46"/>
        <v>0</v>
      </c>
      <c r="G1010" s="17" t="e">
        <f t="shared" si="47"/>
        <v>#DIV/0!</v>
      </c>
    </row>
    <row r="1011" spans="1:7" ht="20.25">
      <c r="A1011" s="18" t="s">
        <v>790</v>
      </c>
      <c r="B1011" s="16"/>
      <c r="C1011" s="16"/>
      <c r="D1011" s="17"/>
      <c r="E1011" s="16">
        <f>SUM(E1012:E1015)</f>
        <v>8609</v>
      </c>
      <c r="F1011" s="16">
        <f t="shared" si="46"/>
        <v>-8609</v>
      </c>
      <c r="G1011" s="17">
        <f t="shared" si="47"/>
        <v>-100</v>
      </c>
    </row>
    <row r="1012" spans="1:7" ht="20.25">
      <c r="A1012" s="19" t="s">
        <v>791</v>
      </c>
      <c r="B1012" s="16"/>
      <c r="C1012" s="16"/>
      <c r="D1012" s="17"/>
      <c r="E1012" s="16">
        <v>11</v>
      </c>
      <c r="F1012" s="16">
        <f t="shared" si="46"/>
        <v>-11</v>
      </c>
      <c r="G1012" s="17">
        <f t="shared" si="47"/>
        <v>-100</v>
      </c>
    </row>
    <row r="1013" spans="1:7" ht="20.25" hidden="1">
      <c r="A1013" s="19" t="s">
        <v>792</v>
      </c>
      <c r="B1013" s="16"/>
      <c r="C1013" s="16"/>
      <c r="D1013" s="17"/>
      <c r="E1013" s="16">
        <v>0</v>
      </c>
      <c r="F1013" s="16">
        <f t="shared" si="46"/>
        <v>0</v>
      </c>
      <c r="G1013" s="17" t="e">
        <f t="shared" si="47"/>
        <v>#DIV/0!</v>
      </c>
    </row>
    <row r="1014" spans="1:7" ht="20.25" hidden="1">
      <c r="A1014" s="19" t="s">
        <v>793</v>
      </c>
      <c r="B1014" s="16"/>
      <c r="C1014" s="16"/>
      <c r="D1014" s="17"/>
      <c r="E1014" s="16">
        <v>0</v>
      </c>
      <c r="F1014" s="16">
        <f t="shared" si="46"/>
        <v>0</v>
      </c>
      <c r="G1014" s="17" t="e">
        <f t="shared" si="47"/>
        <v>#DIV/0!</v>
      </c>
    </row>
    <row r="1015" spans="1:7" ht="20.25">
      <c r="A1015" s="19" t="s">
        <v>794</v>
      </c>
      <c r="B1015" s="16"/>
      <c r="C1015" s="16"/>
      <c r="D1015" s="17"/>
      <c r="E1015" s="16">
        <v>8598</v>
      </c>
      <c r="F1015" s="16">
        <f t="shared" si="46"/>
        <v>-8598</v>
      </c>
      <c r="G1015" s="17">
        <f t="shared" si="47"/>
        <v>-100</v>
      </c>
    </row>
    <row r="1016" spans="1:7" ht="20.25">
      <c r="A1016" s="18" t="s">
        <v>795</v>
      </c>
      <c r="B1016" s="16"/>
      <c r="C1016" s="16"/>
      <c r="D1016" s="17"/>
      <c r="E1016" s="16"/>
      <c r="F1016" s="16"/>
      <c r="G1016" s="17"/>
    </row>
    <row r="1017" spans="1:7" ht="20.25">
      <c r="A1017" s="19" t="s">
        <v>35</v>
      </c>
      <c r="B1017" s="16"/>
      <c r="C1017" s="16"/>
      <c r="D1017" s="17"/>
      <c r="E1017" s="16"/>
      <c r="F1017" s="16"/>
      <c r="G1017" s="17"/>
    </row>
    <row r="1018" spans="1:7" ht="20.25" hidden="1">
      <c r="A1018" s="19" t="s">
        <v>36</v>
      </c>
      <c r="B1018" s="16"/>
      <c r="C1018" s="16"/>
      <c r="D1018" s="17"/>
      <c r="E1018" s="16"/>
      <c r="F1018" s="16"/>
      <c r="G1018" s="17"/>
    </row>
    <row r="1019" spans="1:7" ht="20.25" hidden="1">
      <c r="A1019" s="19" t="s">
        <v>37</v>
      </c>
      <c r="B1019" s="16">
        <v>0</v>
      </c>
      <c r="C1019" s="16">
        <v>0</v>
      </c>
      <c r="D1019" s="17" t="e">
        <f t="shared" si="45"/>
        <v>#DIV/0!</v>
      </c>
      <c r="E1019" s="16">
        <v>0</v>
      </c>
      <c r="F1019" s="16">
        <f t="shared" si="46"/>
        <v>0</v>
      </c>
      <c r="G1019" s="17" t="e">
        <f t="shared" si="47"/>
        <v>#DIV/0!</v>
      </c>
    </row>
    <row r="1020" spans="1:7" ht="20.25" hidden="1">
      <c r="A1020" s="19" t="s">
        <v>781</v>
      </c>
      <c r="B1020" s="16">
        <v>0</v>
      </c>
      <c r="C1020" s="16">
        <v>0</v>
      </c>
      <c r="D1020" s="17" t="e">
        <f t="shared" si="45"/>
        <v>#DIV/0!</v>
      </c>
      <c r="E1020" s="16">
        <v>0</v>
      </c>
      <c r="F1020" s="16">
        <f t="shared" si="46"/>
        <v>0</v>
      </c>
      <c r="G1020" s="17" t="e">
        <f t="shared" si="47"/>
        <v>#DIV/0!</v>
      </c>
    </row>
    <row r="1021" spans="1:7" ht="20.25" hidden="1">
      <c r="A1021" s="19" t="s">
        <v>796</v>
      </c>
      <c r="B1021" s="16">
        <v>0</v>
      </c>
      <c r="C1021" s="16">
        <v>0</v>
      </c>
      <c r="D1021" s="17" t="e">
        <f t="shared" si="45"/>
        <v>#DIV/0!</v>
      </c>
      <c r="E1021" s="16">
        <v>0</v>
      </c>
      <c r="F1021" s="16">
        <f t="shared" si="46"/>
        <v>0</v>
      </c>
      <c r="G1021" s="17" t="e">
        <f t="shared" si="47"/>
        <v>#DIV/0!</v>
      </c>
    </row>
    <row r="1022" spans="1:7" ht="20.25" hidden="1">
      <c r="A1022" s="19" t="s">
        <v>797</v>
      </c>
      <c r="B1022" s="16">
        <v>0</v>
      </c>
      <c r="C1022" s="16">
        <v>0</v>
      </c>
      <c r="D1022" s="17" t="e">
        <f t="shared" si="45"/>
        <v>#DIV/0!</v>
      </c>
      <c r="E1022" s="16">
        <v>0</v>
      </c>
      <c r="F1022" s="16">
        <f t="shared" si="46"/>
        <v>0</v>
      </c>
      <c r="G1022" s="17" t="e">
        <f t="shared" si="47"/>
        <v>#DIV/0!</v>
      </c>
    </row>
    <row r="1023" spans="1:7" ht="20.25">
      <c r="A1023" s="18" t="s">
        <v>798</v>
      </c>
      <c r="B1023" s="16">
        <f>SUM(B1024:B1027)</f>
        <v>3010</v>
      </c>
      <c r="C1023" s="16">
        <f>SUM(C1024:C1027)</f>
        <v>3009.5</v>
      </c>
      <c r="D1023" s="17">
        <f t="shared" si="45"/>
        <v>100.01661405549093</v>
      </c>
      <c r="E1023" s="16">
        <f>SUM(E1024:E1027)</f>
        <v>500</v>
      </c>
      <c r="F1023" s="16">
        <f t="shared" si="46"/>
        <v>2510</v>
      </c>
      <c r="G1023" s="17">
        <f t="shared" si="47"/>
        <v>501.99999999999994</v>
      </c>
    </row>
    <row r="1024" spans="1:7" ht="20.25">
      <c r="A1024" s="19" t="s">
        <v>799</v>
      </c>
      <c r="B1024" s="16">
        <v>160</v>
      </c>
      <c r="C1024" s="16">
        <v>159.5</v>
      </c>
      <c r="D1024" s="17">
        <f t="shared" si="45"/>
        <v>100.31347962382443</v>
      </c>
      <c r="E1024" s="16">
        <v>500</v>
      </c>
      <c r="F1024" s="16">
        <f t="shared" si="46"/>
        <v>-340</v>
      </c>
      <c r="G1024" s="17">
        <f t="shared" si="47"/>
        <v>-68</v>
      </c>
    </row>
    <row r="1025" spans="1:7" ht="20.25">
      <c r="A1025" s="19" t="s">
        <v>800</v>
      </c>
      <c r="B1025" s="16">
        <v>2850</v>
      </c>
      <c r="C1025" s="16">
        <v>2850</v>
      </c>
      <c r="D1025" s="17">
        <f t="shared" si="45"/>
        <v>100</v>
      </c>
      <c r="E1025" s="16"/>
      <c r="F1025" s="16">
        <f t="shared" si="46"/>
        <v>2850</v>
      </c>
      <c r="G1025" s="17"/>
    </row>
    <row r="1026" spans="1:7" ht="20.25" hidden="1">
      <c r="A1026" s="19" t="s">
        <v>801</v>
      </c>
      <c r="B1026" s="16">
        <v>0</v>
      </c>
      <c r="C1026" s="16"/>
      <c r="D1026" s="17" t="e">
        <f t="shared" si="45"/>
        <v>#DIV/0!</v>
      </c>
      <c r="E1026" s="16">
        <v>0</v>
      </c>
      <c r="F1026" s="16">
        <f t="shared" si="46"/>
        <v>0</v>
      </c>
      <c r="G1026" s="17" t="e">
        <f t="shared" si="47"/>
        <v>#DIV/0!</v>
      </c>
    </row>
    <row r="1027" spans="1:7" ht="20.25" hidden="1">
      <c r="A1027" s="19" t="s">
        <v>802</v>
      </c>
      <c r="B1027" s="16">
        <v>0</v>
      </c>
      <c r="C1027" s="16">
        <v>0</v>
      </c>
      <c r="D1027" s="17" t="e">
        <f t="shared" si="45"/>
        <v>#DIV/0!</v>
      </c>
      <c r="E1027" s="16">
        <v>0</v>
      </c>
      <c r="F1027" s="16">
        <f t="shared" si="46"/>
        <v>0</v>
      </c>
      <c r="G1027" s="17" t="e">
        <f t="shared" si="47"/>
        <v>#DIV/0!</v>
      </c>
    </row>
    <row r="1028" spans="1:7" ht="20.25">
      <c r="A1028" s="18" t="s">
        <v>803</v>
      </c>
      <c r="B1028" s="16">
        <f>SUM(B1029:B1030)</f>
        <v>9297</v>
      </c>
      <c r="C1028" s="16">
        <f>SUM(C1029:C1030)</f>
        <v>8458</v>
      </c>
      <c r="D1028" s="17">
        <f t="shared" si="45"/>
        <v>109.91960274296524</v>
      </c>
      <c r="E1028" s="16">
        <f>SUM(E1029:E1030)</f>
        <v>1450</v>
      </c>
      <c r="F1028" s="16">
        <f t="shared" si="46"/>
        <v>7847</v>
      </c>
      <c r="G1028" s="17">
        <f t="shared" si="47"/>
        <v>541.17241379310337</v>
      </c>
    </row>
    <row r="1029" spans="1:7" ht="20.25" hidden="1">
      <c r="A1029" s="19" t="s">
        <v>804</v>
      </c>
      <c r="B1029" s="16">
        <v>0</v>
      </c>
      <c r="C1029" s="16">
        <v>0</v>
      </c>
      <c r="D1029" s="17" t="e">
        <f t="shared" si="45"/>
        <v>#DIV/0!</v>
      </c>
      <c r="E1029" s="16">
        <v>0</v>
      </c>
      <c r="F1029" s="16">
        <f t="shared" si="46"/>
        <v>0</v>
      </c>
      <c r="G1029" s="17" t="e">
        <f t="shared" si="47"/>
        <v>#DIV/0!</v>
      </c>
    </row>
    <row r="1030" spans="1:7" ht="20.25">
      <c r="A1030" s="19" t="s">
        <v>805</v>
      </c>
      <c r="B1030" s="16">
        <v>9297</v>
      </c>
      <c r="C1030" s="16">
        <v>8458</v>
      </c>
      <c r="D1030" s="17">
        <f t="shared" si="45"/>
        <v>109.91960274296524</v>
      </c>
      <c r="E1030" s="16">
        <v>1450</v>
      </c>
      <c r="F1030" s="16">
        <f t="shared" si="46"/>
        <v>7847</v>
      </c>
      <c r="G1030" s="17">
        <f t="shared" si="47"/>
        <v>541.17241379310337</v>
      </c>
    </row>
    <row r="1031" spans="1:7" ht="20.25">
      <c r="A1031" s="18" t="s">
        <v>806</v>
      </c>
      <c r="B1031" s="16">
        <f>SUM(B1032,B1042,B1058,B1063,B1074,B1081,B1089)</f>
        <v>10737</v>
      </c>
      <c r="C1031" s="16">
        <f>SUM(C1032,C1042,C1058,C1063,C1074,C1081,C1089)</f>
        <v>7789</v>
      </c>
      <c r="D1031" s="17">
        <f t="shared" si="45"/>
        <v>137.84824752856593</v>
      </c>
      <c r="E1031" s="16">
        <f>SUM(E1032,E1042,E1058,E1063,E1074,E1081,E1089)</f>
        <v>8712</v>
      </c>
      <c r="F1031" s="16">
        <f t="shared" si="46"/>
        <v>2025</v>
      </c>
      <c r="G1031" s="17">
        <f t="shared" si="47"/>
        <v>23.243801652892561</v>
      </c>
    </row>
    <row r="1032" spans="1:7" ht="20.25">
      <c r="A1032" s="18" t="s">
        <v>807</v>
      </c>
      <c r="B1032" s="16"/>
      <c r="C1032" s="16"/>
      <c r="D1032" s="17"/>
      <c r="E1032" s="16"/>
      <c r="F1032" s="16"/>
      <c r="G1032" s="17"/>
    </row>
    <row r="1033" spans="1:7" ht="20.25">
      <c r="A1033" s="19" t="s">
        <v>35</v>
      </c>
      <c r="B1033" s="16"/>
      <c r="C1033" s="16"/>
      <c r="D1033" s="17"/>
      <c r="E1033" s="16"/>
      <c r="F1033" s="16"/>
      <c r="G1033" s="17"/>
    </row>
    <row r="1034" spans="1:7" ht="20.25" hidden="1">
      <c r="A1034" s="19" t="s">
        <v>36</v>
      </c>
      <c r="B1034" s="16"/>
      <c r="C1034" s="16"/>
      <c r="D1034" s="17"/>
      <c r="E1034" s="16"/>
      <c r="F1034" s="16"/>
      <c r="G1034" s="17"/>
    </row>
    <row r="1035" spans="1:7" ht="20.25" hidden="1">
      <c r="A1035" s="19" t="s">
        <v>37</v>
      </c>
      <c r="B1035" s="16"/>
      <c r="C1035" s="16"/>
      <c r="D1035" s="17"/>
      <c r="E1035" s="16"/>
      <c r="F1035" s="16"/>
      <c r="G1035" s="17"/>
    </row>
    <row r="1036" spans="1:7" ht="20.25" hidden="1">
      <c r="A1036" s="19" t="s">
        <v>808</v>
      </c>
      <c r="B1036" s="16"/>
      <c r="C1036" s="16"/>
      <c r="D1036" s="17"/>
      <c r="E1036" s="16"/>
      <c r="F1036" s="16"/>
      <c r="G1036" s="17"/>
    </row>
    <row r="1037" spans="1:7" ht="20.25" hidden="1">
      <c r="A1037" s="19" t="s">
        <v>809</v>
      </c>
      <c r="B1037" s="16"/>
      <c r="C1037" s="16"/>
      <c r="D1037" s="17"/>
      <c r="E1037" s="16"/>
      <c r="F1037" s="16"/>
      <c r="G1037" s="17"/>
    </row>
    <row r="1038" spans="1:7" ht="20.25" hidden="1">
      <c r="A1038" s="19" t="s">
        <v>810</v>
      </c>
      <c r="B1038" s="16"/>
      <c r="C1038" s="16"/>
      <c r="D1038" s="17"/>
      <c r="E1038" s="16"/>
      <c r="F1038" s="16"/>
      <c r="G1038" s="17"/>
    </row>
    <row r="1039" spans="1:7" ht="20.25" hidden="1">
      <c r="A1039" s="19" t="s">
        <v>811</v>
      </c>
      <c r="B1039" s="16"/>
      <c r="C1039" s="16"/>
      <c r="D1039" s="17"/>
      <c r="E1039" s="16"/>
      <c r="F1039" s="16"/>
      <c r="G1039" s="17"/>
    </row>
    <row r="1040" spans="1:7" ht="20.25" hidden="1">
      <c r="A1040" s="19" t="s">
        <v>812</v>
      </c>
      <c r="B1040" s="16"/>
      <c r="C1040" s="16"/>
      <c r="D1040" s="17"/>
      <c r="E1040" s="16"/>
      <c r="F1040" s="16"/>
      <c r="G1040" s="17"/>
    </row>
    <row r="1041" spans="1:7" ht="20.25" hidden="1">
      <c r="A1041" s="19" t="s">
        <v>813</v>
      </c>
      <c r="B1041" s="16"/>
      <c r="C1041" s="16"/>
      <c r="D1041" s="17"/>
      <c r="E1041" s="16"/>
      <c r="F1041" s="16"/>
      <c r="G1041" s="17"/>
    </row>
    <row r="1042" spans="1:7" ht="20.25">
      <c r="A1042" s="18" t="s">
        <v>814</v>
      </c>
      <c r="B1042" s="16"/>
      <c r="C1042" s="16"/>
      <c r="D1042" s="17"/>
      <c r="E1042" s="16"/>
      <c r="F1042" s="16"/>
      <c r="G1042" s="17"/>
    </row>
    <row r="1043" spans="1:7" ht="20.25">
      <c r="A1043" s="19" t="s">
        <v>35</v>
      </c>
      <c r="B1043" s="16"/>
      <c r="C1043" s="16"/>
      <c r="D1043" s="17"/>
      <c r="E1043" s="16"/>
      <c r="F1043" s="16"/>
      <c r="G1043" s="17"/>
    </row>
    <row r="1044" spans="1:7" ht="20.25" hidden="1">
      <c r="A1044" s="19" t="s">
        <v>36</v>
      </c>
      <c r="B1044" s="16"/>
      <c r="C1044" s="16"/>
      <c r="D1044" s="17"/>
      <c r="E1044" s="16"/>
      <c r="F1044" s="16"/>
      <c r="G1044" s="17"/>
    </row>
    <row r="1045" spans="1:7" ht="20.25" hidden="1">
      <c r="A1045" s="19" t="s">
        <v>37</v>
      </c>
      <c r="B1045" s="16"/>
      <c r="C1045" s="16"/>
      <c r="D1045" s="17"/>
      <c r="E1045" s="16"/>
      <c r="F1045" s="16"/>
      <c r="G1045" s="17"/>
    </row>
    <row r="1046" spans="1:7" ht="20.25" hidden="1">
      <c r="A1046" s="19" t="s">
        <v>815</v>
      </c>
      <c r="B1046" s="16"/>
      <c r="C1046" s="16"/>
      <c r="D1046" s="17"/>
      <c r="E1046" s="16"/>
      <c r="F1046" s="16"/>
      <c r="G1046" s="17"/>
    </row>
    <row r="1047" spans="1:7" ht="20.25" hidden="1">
      <c r="A1047" s="19" t="s">
        <v>816</v>
      </c>
      <c r="B1047" s="16"/>
      <c r="C1047" s="16"/>
      <c r="D1047" s="17"/>
      <c r="E1047" s="16"/>
      <c r="F1047" s="16"/>
      <c r="G1047" s="17"/>
    </row>
    <row r="1048" spans="1:7" ht="20.25" hidden="1">
      <c r="A1048" s="19" t="s">
        <v>817</v>
      </c>
      <c r="B1048" s="16"/>
      <c r="C1048" s="16"/>
      <c r="D1048" s="17"/>
      <c r="E1048" s="16"/>
      <c r="F1048" s="16"/>
      <c r="G1048" s="17"/>
    </row>
    <row r="1049" spans="1:7" ht="20.25" hidden="1">
      <c r="A1049" s="19" t="s">
        <v>818</v>
      </c>
      <c r="B1049" s="16"/>
      <c r="C1049" s="16"/>
      <c r="D1049" s="17"/>
      <c r="E1049" s="16"/>
      <c r="F1049" s="16"/>
      <c r="G1049" s="17"/>
    </row>
    <row r="1050" spans="1:7" ht="20.25" hidden="1">
      <c r="A1050" s="19" t="s">
        <v>819</v>
      </c>
      <c r="B1050" s="16"/>
      <c r="C1050" s="16"/>
      <c r="D1050" s="17"/>
      <c r="E1050" s="16"/>
      <c r="F1050" s="16"/>
      <c r="G1050" s="17"/>
    </row>
    <row r="1051" spans="1:7" ht="20.25" hidden="1">
      <c r="A1051" s="19" t="s">
        <v>820</v>
      </c>
      <c r="B1051" s="16"/>
      <c r="C1051" s="16"/>
      <c r="D1051" s="17"/>
      <c r="E1051" s="16"/>
      <c r="F1051" s="16"/>
      <c r="G1051" s="17"/>
    </row>
    <row r="1052" spans="1:7" ht="20.25" hidden="1">
      <c r="A1052" s="19" t="s">
        <v>821</v>
      </c>
      <c r="B1052" s="16"/>
      <c r="C1052" s="16"/>
      <c r="D1052" s="17"/>
      <c r="E1052" s="16"/>
      <c r="F1052" s="16"/>
      <c r="G1052" s="17"/>
    </row>
    <row r="1053" spans="1:7" ht="20.25" hidden="1">
      <c r="A1053" s="19" t="s">
        <v>822</v>
      </c>
      <c r="B1053" s="16"/>
      <c r="C1053" s="16"/>
      <c r="D1053" s="17"/>
      <c r="E1053" s="16"/>
      <c r="F1053" s="16"/>
      <c r="G1053" s="17"/>
    </row>
    <row r="1054" spans="1:7" ht="20.25" hidden="1">
      <c r="A1054" s="19" t="s">
        <v>823</v>
      </c>
      <c r="B1054" s="16"/>
      <c r="C1054" s="16"/>
      <c r="D1054" s="17"/>
      <c r="E1054" s="16"/>
      <c r="F1054" s="16"/>
      <c r="G1054" s="17"/>
    </row>
    <row r="1055" spans="1:7" ht="20.25" hidden="1">
      <c r="A1055" s="19" t="s">
        <v>824</v>
      </c>
      <c r="B1055" s="16"/>
      <c r="C1055" s="16"/>
      <c r="D1055" s="17"/>
      <c r="E1055" s="16"/>
      <c r="F1055" s="16"/>
      <c r="G1055" s="17"/>
    </row>
    <row r="1056" spans="1:7" ht="20.25" hidden="1">
      <c r="A1056" s="19" t="s">
        <v>825</v>
      </c>
      <c r="B1056" s="16"/>
      <c r="C1056" s="16"/>
      <c r="D1056" s="17"/>
      <c r="E1056" s="16"/>
      <c r="F1056" s="16"/>
      <c r="G1056" s="17"/>
    </row>
    <row r="1057" spans="1:7" ht="20.25" hidden="1">
      <c r="A1057" s="19" t="s">
        <v>826</v>
      </c>
      <c r="B1057" s="16"/>
      <c r="C1057" s="16"/>
      <c r="D1057" s="17"/>
      <c r="E1057" s="16"/>
      <c r="F1057" s="16"/>
      <c r="G1057" s="17"/>
    </row>
    <row r="1058" spans="1:7" ht="20.25">
      <c r="A1058" s="18" t="s">
        <v>827</v>
      </c>
      <c r="B1058" s="16"/>
      <c r="C1058" s="16"/>
      <c r="D1058" s="17"/>
      <c r="E1058" s="16"/>
      <c r="F1058" s="16"/>
      <c r="G1058" s="17"/>
    </row>
    <row r="1059" spans="1:7" ht="20.25">
      <c r="A1059" s="19" t="s">
        <v>35</v>
      </c>
      <c r="B1059" s="16"/>
      <c r="C1059" s="16"/>
      <c r="D1059" s="17"/>
      <c r="E1059" s="16"/>
      <c r="F1059" s="16"/>
      <c r="G1059" s="17"/>
    </row>
    <row r="1060" spans="1:7" ht="20.25" hidden="1">
      <c r="A1060" s="19" t="s">
        <v>36</v>
      </c>
      <c r="B1060" s="16"/>
      <c r="C1060" s="16"/>
      <c r="D1060" s="17"/>
      <c r="E1060" s="16"/>
      <c r="F1060" s="16"/>
      <c r="G1060" s="17"/>
    </row>
    <row r="1061" spans="1:7" ht="20.25" hidden="1">
      <c r="A1061" s="19" t="s">
        <v>37</v>
      </c>
      <c r="B1061" s="16"/>
      <c r="C1061" s="16"/>
      <c r="D1061" s="17"/>
      <c r="E1061" s="16"/>
      <c r="F1061" s="16"/>
      <c r="G1061" s="17"/>
    </row>
    <row r="1062" spans="1:7" ht="20.25" hidden="1">
      <c r="A1062" s="19" t="s">
        <v>828</v>
      </c>
      <c r="B1062" s="16"/>
      <c r="C1062" s="16"/>
      <c r="D1062" s="17"/>
      <c r="E1062" s="16"/>
      <c r="F1062" s="16"/>
      <c r="G1062" s="17"/>
    </row>
    <row r="1063" spans="1:7" ht="20.25">
      <c r="A1063" s="18" t="s">
        <v>829</v>
      </c>
      <c r="B1063" s="16"/>
      <c r="C1063" s="16"/>
      <c r="D1063" s="17"/>
      <c r="E1063" s="16"/>
      <c r="F1063" s="16"/>
      <c r="G1063" s="17"/>
    </row>
    <row r="1064" spans="1:7" ht="20.25">
      <c r="A1064" s="19" t="s">
        <v>35</v>
      </c>
      <c r="B1064" s="16"/>
      <c r="C1064" s="16"/>
      <c r="D1064" s="17"/>
      <c r="E1064" s="16"/>
      <c r="F1064" s="16"/>
      <c r="G1064" s="17"/>
    </row>
    <row r="1065" spans="1:7" ht="20.25" hidden="1">
      <c r="A1065" s="19" t="s">
        <v>36</v>
      </c>
      <c r="B1065" s="16"/>
      <c r="C1065" s="16"/>
      <c r="D1065" s="17"/>
      <c r="E1065" s="16"/>
      <c r="F1065" s="16"/>
      <c r="G1065" s="17"/>
    </row>
    <row r="1066" spans="1:7" ht="20.25" hidden="1">
      <c r="A1066" s="19" t="s">
        <v>37</v>
      </c>
      <c r="B1066" s="16">
        <v>0</v>
      </c>
      <c r="C1066" s="16">
        <v>0</v>
      </c>
      <c r="D1066" s="17" t="e">
        <f t="shared" ref="D1066:D1097" si="48">B1066/C1066*100</f>
        <v>#DIV/0!</v>
      </c>
      <c r="E1066" s="16">
        <v>0</v>
      </c>
      <c r="F1066" s="16">
        <f t="shared" ref="F1066:F1097" si="49">B1066-E1066</f>
        <v>0</v>
      </c>
      <c r="G1066" s="17" t="e">
        <f t="shared" ref="G1066:G1097" si="50">F1066/E1066*100</f>
        <v>#DIV/0!</v>
      </c>
    </row>
    <row r="1067" spans="1:7" ht="20.25" hidden="1">
      <c r="A1067" s="19" t="s">
        <v>830</v>
      </c>
      <c r="B1067" s="16">
        <v>0</v>
      </c>
      <c r="C1067" s="16">
        <v>0</v>
      </c>
      <c r="D1067" s="17" t="e">
        <f t="shared" si="48"/>
        <v>#DIV/0!</v>
      </c>
      <c r="E1067" s="16">
        <v>0</v>
      </c>
      <c r="F1067" s="16">
        <f t="shared" si="49"/>
        <v>0</v>
      </c>
      <c r="G1067" s="17" t="e">
        <f t="shared" si="50"/>
        <v>#DIV/0!</v>
      </c>
    </row>
    <row r="1068" spans="1:7" ht="20.25" hidden="1">
      <c r="A1068" s="19" t="s">
        <v>831</v>
      </c>
      <c r="B1068" s="16">
        <v>0</v>
      </c>
      <c r="C1068" s="16">
        <v>0</v>
      </c>
      <c r="D1068" s="17" t="e">
        <f t="shared" si="48"/>
        <v>#DIV/0!</v>
      </c>
      <c r="E1068" s="16">
        <v>0</v>
      </c>
      <c r="F1068" s="16">
        <f t="shared" si="49"/>
        <v>0</v>
      </c>
      <c r="G1068" s="17" t="e">
        <f t="shared" si="50"/>
        <v>#DIV/0!</v>
      </c>
    </row>
    <row r="1069" spans="1:7" ht="20.25" hidden="1">
      <c r="A1069" s="19" t="s">
        <v>832</v>
      </c>
      <c r="B1069" s="16">
        <v>0</v>
      </c>
      <c r="C1069" s="16">
        <v>0</v>
      </c>
      <c r="D1069" s="17" t="e">
        <f t="shared" si="48"/>
        <v>#DIV/0!</v>
      </c>
      <c r="E1069" s="16">
        <v>0</v>
      </c>
      <c r="F1069" s="16">
        <f t="shared" si="49"/>
        <v>0</v>
      </c>
      <c r="G1069" s="17" t="e">
        <f t="shared" si="50"/>
        <v>#DIV/0!</v>
      </c>
    </row>
    <row r="1070" spans="1:7" ht="20.25" hidden="1">
      <c r="A1070" s="19" t="s">
        <v>833</v>
      </c>
      <c r="B1070" s="16">
        <v>0</v>
      </c>
      <c r="C1070" s="16">
        <v>0</v>
      </c>
      <c r="D1070" s="17" t="e">
        <f t="shared" si="48"/>
        <v>#DIV/0!</v>
      </c>
      <c r="E1070" s="16">
        <v>0</v>
      </c>
      <c r="F1070" s="16">
        <f t="shared" si="49"/>
        <v>0</v>
      </c>
      <c r="G1070" s="17" t="e">
        <f t="shared" si="50"/>
        <v>#DIV/0!</v>
      </c>
    </row>
    <row r="1071" spans="1:7" ht="20.25" hidden="1">
      <c r="A1071" s="19" t="s">
        <v>834</v>
      </c>
      <c r="B1071" s="16">
        <v>0</v>
      </c>
      <c r="C1071" s="16">
        <v>0</v>
      </c>
      <c r="D1071" s="17" t="e">
        <f t="shared" si="48"/>
        <v>#DIV/0!</v>
      </c>
      <c r="E1071" s="16">
        <v>0</v>
      </c>
      <c r="F1071" s="16">
        <f t="shared" si="49"/>
        <v>0</v>
      </c>
      <c r="G1071" s="17" t="e">
        <f t="shared" si="50"/>
        <v>#DIV/0!</v>
      </c>
    </row>
    <row r="1072" spans="1:7" ht="20.25" hidden="1">
      <c r="A1072" s="19" t="s">
        <v>44</v>
      </c>
      <c r="B1072" s="16">
        <v>0</v>
      </c>
      <c r="C1072" s="16">
        <v>0</v>
      </c>
      <c r="D1072" s="17" t="e">
        <f t="shared" si="48"/>
        <v>#DIV/0!</v>
      </c>
      <c r="E1072" s="16">
        <v>0</v>
      </c>
      <c r="F1072" s="16">
        <f t="shared" si="49"/>
        <v>0</v>
      </c>
      <c r="G1072" s="17" t="e">
        <f t="shared" si="50"/>
        <v>#DIV/0!</v>
      </c>
    </row>
    <row r="1073" spans="1:7" ht="20.25" hidden="1">
      <c r="A1073" s="19" t="s">
        <v>835</v>
      </c>
      <c r="B1073" s="16">
        <v>0</v>
      </c>
      <c r="C1073" s="16">
        <v>0</v>
      </c>
      <c r="D1073" s="17" t="e">
        <f t="shared" si="48"/>
        <v>#DIV/0!</v>
      </c>
      <c r="E1073" s="16">
        <v>0</v>
      </c>
      <c r="F1073" s="16">
        <f t="shared" si="49"/>
        <v>0</v>
      </c>
      <c r="G1073" s="17" t="e">
        <f t="shared" si="50"/>
        <v>#DIV/0!</v>
      </c>
    </row>
    <row r="1074" spans="1:7" ht="20.25">
      <c r="A1074" s="18" t="s">
        <v>836</v>
      </c>
      <c r="B1074" s="16"/>
      <c r="C1074" s="16">
        <f>SUM(C1075:C1080)</f>
        <v>42</v>
      </c>
      <c r="D1074" s="17"/>
      <c r="E1074" s="16"/>
      <c r="F1074" s="16"/>
      <c r="G1074" s="17"/>
    </row>
    <row r="1075" spans="1:7" ht="20.25" hidden="1">
      <c r="A1075" s="19" t="s">
        <v>35</v>
      </c>
      <c r="B1075" s="16"/>
      <c r="C1075" s="16"/>
      <c r="D1075" s="17"/>
      <c r="E1075" s="16"/>
      <c r="F1075" s="16"/>
      <c r="G1075" s="17"/>
    </row>
    <row r="1076" spans="1:7" ht="20.25">
      <c r="A1076" s="19" t="s">
        <v>36</v>
      </c>
      <c r="B1076" s="16"/>
      <c r="C1076" s="16">
        <v>42</v>
      </c>
      <c r="D1076" s="17"/>
      <c r="E1076" s="16"/>
      <c r="F1076" s="16"/>
      <c r="G1076" s="17"/>
    </row>
    <row r="1077" spans="1:7" ht="20.25" hidden="1">
      <c r="A1077" s="19" t="s">
        <v>37</v>
      </c>
      <c r="B1077" s="16">
        <v>0</v>
      </c>
      <c r="C1077" s="16">
        <v>0</v>
      </c>
      <c r="D1077" s="17" t="e">
        <f t="shared" si="48"/>
        <v>#DIV/0!</v>
      </c>
      <c r="E1077" s="16">
        <v>0</v>
      </c>
      <c r="F1077" s="16">
        <f t="shared" si="49"/>
        <v>0</v>
      </c>
      <c r="G1077" s="17" t="e">
        <f t="shared" si="50"/>
        <v>#DIV/0!</v>
      </c>
    </row>
    <row r="1078" spans="1:7" ht="20.25" hidden="1">
      <c r="A1078" s="19" t="s">
        <v>837</v>
      </c>
      <c r="B1078" s="16">
        <v>0</v>
      </c>
      <c r="C1078" s="16">
        <v>0</v>
      </c>
      <c r="D1078" s="17" t="e">
        <f t="shared" si="48"/>
        <v>#DIV/0!</v>
      </c>
      <c r="E1078" s="16">
        <v>0</v>
      </c>
      <c r="F1078" s="16">
        <f t="shared" si="49"/>
        <v>0</v>
      </c>
      <c r="G1078" s="17" t="e">
        <f t="shared" si="50"/>
        <v>#DIV/0!</v>
      </c>
    </row>
    <row r="1079" spans="1:7" ht="20.25" hidden="1">
      <c r="A1079" s="19" t="s">
        <v>838</v>
      </c>
      <c r="B1079" s="16">
        <v>0</v>
      </c>
      <c r="C1079" s="16">
        <v>0</v>
      </c>
      <c r="D1079" s="17" t="e">
        <f t="shared" si="48"/>
        <v>#DIV/0!</v>
      </c>
      <c r="E1079" s="16">
        <v>0</v>
      </c>
      <c r="F1079" s="16">
        <f t="shared" si="49"/>
        <v>0</v>
      </c>
      <c r="G1079" s="17" t="e">
        <f t="shared" si="50"/>
        <v>#DIV/0!</v>
      </c>
    </row>
    <row r="1080" spans="1:7" ht="20.25" hidden="1">
      <c r="A1080" s="19" t="s">
        <v>839</v>
      </c>
      <c r="B1080" s="16">
        <v>0</v>
      </c>
      <c r="C1080" s="16">
        <v>0</v>
      </c>
      <c r="D1080" s="17" t="e">
        <f t="shared" si="48"/>
        <v>#DIV/0!</v>
      </c>
      <c r="E1080" s="16">
        <v>0</v>
      </c>
      <c r="F1080" s="16">
        <f t="shared" si="49"/>
        <v>0</v>
      </c>
      <c r="G1080" s="17" t="e">
        <f t="shared" si="50"/>
        <v>#DIV/0!</v>
      </c>
    </row>
    <row r="1081" spans="1:7" ht="20.25">
      <c r="A1081" s="18" t="s">
        <v>840</v>
      </c>
      <c r="B1081" s="16">
        <f>SUM(B1082:B1088)</f>
        <v>7882</v>
      </c>
      <c r="C1081" s="16">
        <f>SUM(C1082:C1088)</f>
        <v>5092</v>
      </c>
      <c r="D1081" s="17">
        <f t="shared" si="48"/>
        <v>154.79183032207385</v>
      </c>
      <c r="E1081" s="16">
        <f>SUM(E1082:E1088)</f>
        <v>8698</v>
      </c>
      <c r="F1081" s="16">
        <f t="shared" si="49"/>
        <v>-816</v>
      </c>
      <c r="G1081" s="17">
        <f t="shared" si="50"/>
        <v>-9.3814670039089449</v>
      </c>
    </row>
    <row r="1082" spans="1:7" ht="20.25">
      <c r="A1082" s="19" t="s">
        <v>35</v>
      </c>
      <c r="B1082" s="16"/>
      <c r="C1082" s="16"/>
      <c r="D1082" s="17"/>
      <c r="E1082" s="16">
        <v>738</v>
      </c>
      <c r="F1082" s="16">
        <f t="shared" si="49"/>
        <v>-738</v>
      </c>
      <c r="G1082" s="17">
        <f t="shared" si="50"/>
        <v>-100</v>
      </c>
    </row>
    <row r="1083" spans="1:7" ht="20.25">
      <c r="A1083" s="19" t="s">
        <v>36</v>
      </c>
      <c r="B1083" s="16">
        <v>42</v>
      </c>
      <c r="C1083" s="16"/>
      <c r="D1083" s="17"/>
      <c r="E1083" s="16">
        <v>200</v>
      </c>
      <c r="F1083" s="16">
        <f t="shared" si="49"/>
        <v>-158</v>
      </c>
      <c r="G1083" s="17">
        <f t="shared" si="50"/>
        <v>-79</v>
      </c>
    </row>
    <row r="1084" spans="1:7" ht="20.25" hidden="1">
      <c r="A1084" s="19" t="s">
        <v>37</v>
      </c>
      <c r="B1084" s="16">
        <v>0</v>
      </c>
      <c r="C1084" s="16"/>
      <c r="D1084" s="17" t="e">
        <f t="shared" si="48"/>
        <v>#DIV/0!</v>
      </c>
      <c r="E1084" s="16">
        <v>0</v>
      </c>
      <c r="F1084" s="16">
        <f t="shared" si="49"/>
        <v>0</v>
      </c>
      <c r="G1084" s="17" t="e">
        <f t="shared" si="50"/>
        <v>#DIV/0!</v>
      </c>
    </row>
    <row r="1085" spans="1:7" ht="20.25" hidden="1">
      <c r="A1085" s="19" t="s">
        <v>841</v>
      </c>
      <c r="B1085" s="16">
        <v>0</v>
      </c>
      <c r="C1085" s="16"/>
      <c r="D1085" s="17" t="e">
        <f t="shared" si="48"/>
        <v>#DIV/0!</v>
      </c>
      <c r="E1085" s="16">
        <v>0</v>
      </c>
      <c r="F1085" s="16">
        <f t="shared" si="49"/>
        <v>0</v>
      </c>
      <c r="G1085" s="17" t="e">
        <f t="shared" si="50"/>
        <v>#DIV/0!</v>
      </c>
    </row>
    <row r="1086" spans="1:7" ht="20.25" hidden="1">
      <c r="A1086" s="19" t="s">
        <v>842</v>
      </c>
      <c r="B1086" s="16">
        <v>0</v>
      </c>
      <c r="C1086" s="16"/>
      <c r="D1086" s="17" t="e">
        <f t="shared" si="48"/>
        <v>#DIV/0!</v>
      </c>
      <c r="E1086" s="16">
        <v>0</v>
      </c>
      <c r="F1086" s="16">
        <f t="shared" si="49"/>
        <v>0</v>
      </c>
      <c r="G1086" s="17" t="e">
        <f t="shared" si="50"/>
        <v>#DIV/0!</v>
      </c>
    </row>
    <row r="1087" spans="1:7" ht="20.25" hidden="1">
      <c r="A1087" s="19" t="s">
        <v>843</v>
      </c>
      <c r="B1087" s="16">
        <v>0</v>
      </c>
      <c r="C1087" s="16"/>
      <c r="D1087" s="17" t="e">
        <f t="shared" si="48"/>
        <v>#DIV/0!</v>
      </c>
      <c r="E1087" s="16">
        <v>0</v>
      </c>
      <c r="F1087" s="16">
        <f t="shared" si="49"/>
        <v>0</v>
      </c>
      <c r="G1087" s="17" t="e">
        <f t="shared" si="50"/>
        <v>#DIV/0!</v>
      </c>
    </row>
    <row r="1088" spans="1:7" ht="20.25">
      <c r="A1088" s="19" t="s">
        <v>844</v>
      </c>
      <c r="B1088" s="16">
        <v>7840</v>
      </c>
      <c r="C1088" s="16">
        <v>5092</v>
      </c>
      <c r="D1088" s="17">
        <f t="shared" si="48"/>
        <v>153.96700706991359</v>
      </c>
      <c r="E1088" s="16">
        <v>7760</v>
      </c>
      <c r="F1088" s="16">
        <f t="shared" si="49"/>
        <v>80</v>
      </c>
      <c r="G1088" s="17">
        <f t="shared" si="50"/>
        <v>1.0309278350515463</v>
      </c>
    </row>
    <row r="1089" spans="1:7" ht="20.25">
      <c r="A1089" s="18" t="s">
        <v>845</v>
      </c>
      <c r="B1089" s="16">
        <f>SUM(B1090:B1094)</f>
        <v>2855</v>
      </c>
      <c r="C1089" s="16">
        <f>SUM(C1090:C1094)</f>
        <v>2655</v>
      </c>
      <c r="D1089" s="17">
        <f t="shared" si="48"/>
        <v>107.53295668549904</v>
      </c>
      <c r="E1089" s="16">
        <f>SUM(E1090:E1094)</f>
        <v>14</v>
      </c>
      <c r="F1089" s="16">
        <f t="shared" si="49"/>
        <v>2841</v>
      </c>
      <c r="G1089" s="17">
        <f t="shared" si="50"/>
        <v>20292.857142857141</v>
      </c>
    </row>
    <row r="1090" spans="1:7" ht="20.25" hidden="1">
      <c r="A1090" s="19" t="s">
        <v>846</v>
      </c>
      <c r="B1090" s="16">
        <v>0</v>
      </c>
      <c r="C1090" s="16">
        <v>0</v>
      </c>
      <c r="D1090" s="17" t="e">
        <f t="shared" si="48"/>
        <v>#DIV/0!</v>
      </c>
      <c r="E1090" s="16">
        <v>0</v>
      </c>
      <c r="F1090" s="16">
        <f t="shared" si="49"/>
        <v>0</v>
      </c>
      <c r="G1090" s="17" t="e">
        <f t="shared" si="50"/>
        <v>#DIV/0!</v>
      </c>
    </row>
    <row r="1091" spans="1:7" ht="20.25" hidden="1">
      <c r="A1091" s="19" t="s">
        <v>847</v>
      </c>
      <c r="B1091" s="16">
        <v>0</v>
      </c>
      <c r="C1091" s="16">
        <v>0</v>
      </c>
      <c r="D1091" s="17" t="e">
        <f t="shared" si="48"/>
        <v>#DIV/0!</v>
      </c>
      <c r="E1091" s="16">
        <v>0</v>
      </c>
      <c r="F1091" s="16">
        <f t="shared" si="49"/>
        <v>0</v>
      </c>
      <c r="G1091" s="17" t="e">
        <f t="shared" si="50"/>
        <v>#DIV/0!</v>
      </c>
    </row>
    <row r="1092" spans="1:7" ht="20.25" hidden="1">
      <c r="A1092" s="19" t="s">
        <v>848</v>
      </c>
      <c r="B1092" s="16">
        <v>0</v>
      </c>
      <c r="C1092" s="16">
        <v>0</v>
      </c>
      <c r="D1092" s="17" t="e">
        <f t="shared" si="48"/>
        <v>#DIV/0!</v>
      </c>
      <c r="E1092" s="16">
        <v>0</v>
      </c>
      <c r="F1092" s="16">
        <f t="shared" si="49"/>
        <v>0</v>
      </c>
      <c r="G1092" s="17" t="e">
        <f t="shared" si="50"/>
        <v>#DIV/0!</v>
      </c>
    </row>
    <row r="1093" spans="1:7" ht="20.25" hidden="1">
      <c r="A1093" s="19" t="s">
        <v>849</v>
      </c>
      <c r="B1093" s="16">
        <v>0</v>
      </c>
      <c r="C1093" s="16"/>
      <c r="D1093" s="17" t="e">
        <f t="shared" si="48"/>
        <v>#DIV/0!</v>
      </c>
      <c r="E1093" s="16">
        <v>0</v>
      </c>
      <c r="F1093" s="16">
        <f t="shared" si="49"/>
        <v>0</v>
      </c>
      <c r="G1093" s="17" t="e">
        <f t="shared" si="50"/>
        <v>#DIV/0!</v>
      </c>
    </row>
    <row r="1094" spans="1:7" ht="20.25">
      <c r="A1094" s="19" t="s">
        <v>850</v>
      </c>
      <c r="B1094" s="16">
        <v>2855</v>
      </c>
      <c r="C1094" s="16">
        <v>2655</v>
      </c>
      <c r="D1094" s="17">
        <f t="shared" si="48"/>
        <v>107.53295668549904</v>
      </c>
      <c r="E1094" s="16">
        <v>14</v>
      </c>
      <c r="F1094" s="16">
        <f t="shared" si="49"/>
        <v>2841</v>
      </c>
      <c r="G1094" s="17">
        <f t="shared" si="50"/>
        <v>20292.857142857141</v>
      </c>
    </row>
    <row r="1095" spans="1:7" ht="20.25">
      <c r="A1095" s="18" t="s">
        <v>851</v>
      </c>
      <c r="B1095" s="16">
        <f>SUM(B1096,B1106,B1112)</f>
        <v>2995</v>
      </c>
      <c r="C1095" s="16">
        <f>SUM(C1096,C1106,C1112)</f>
        <v>2675.7</v>
      </c>
      <c r="D1095" s="17">
        <f t="shared" si="48"/>
        <v>111.9333258586538</v>
      </c>
      <c r="E1095" s="16">
        <f>SUM(E1096,E1106,E1112)</f>
        <v>1380</v>
      </c>
      <c r="F1095" s="16">
        <f t="shared" si="49"/>
        <v>1615</v>
      </c>
      <c r="G1095" s="17">
        <f t="shared" si="50"/>
        <v>117.02898550724639</v>
      </c>
    </row>
    <row r="1096" spans="1:7" ht="20.25">
      <c r="A1096" s="18" t="s">
        <v>852</v>
      </c>
      <c r="B1096" s="16">
        <f>SUM(B1097:B1105)</f>
        <v>800</v>
      </c>
      <c r="C1096" s="16">
        <f>SUM(C1097:C1105)</f>
        <v>501.4</v>
      </c>
      <c r="D1096" s="17">
        <f t="shared" si="48"/>
        <v>159.55325089748703</v>
      </c>
      <c r="E1096" s="16">
        <f>SUM(E1097:E1105)</f>
        <v>1265</v>
      </c>
      <c r="F1096" s="16">
        <f t="shared" si="49"/>
        <v>-465</v>
      </c>
      <c r="G1096" s="17">
        <f t="shared" si="50"/>
        <v>-36.758893280632407</v>
      </c>
    </row>
    <row r="1097" spans="1:7" ht="20.25">
      <c r="A1097" s="19" t="s">
        <v>35</v>
      </c>
      <c r="B1097" s="16">
        <v>294</v>
      </c>
      <c r="C1097" s="16">
        <v>152.4</v>
      </c>
      <c r="D1097" s="17">
        <f t="shared" si="48"/>
        <v>192.91338582677164</v>
      </c>
      <c r="E1097" s="16">
        <v>122</v>
      </c>
      <c r="F1097" s="16">
        <f t="shared" si="49"/>
        <v>172</v>
      </c>
      <c r="G1097" s="17">
        <f t="shared" si="50"/>
        <v>140.98360655737704</v>
      </c>
    </row>
    <row r="1098" spans="1:7" ht="20.25">
      <c r="A1098" s="19" t="s">
        <v>36</v>
      </c>
      <c r="B1098" s="16">
        <v>14</v>
      </c>
      <c r="C1098" s="16"/>
      <c r="D1098" s="17"/>
      <c r="E1098" s="16">
        <v>715</v>
      </c>
      <c r="F1098" s="16">
        <f t="shared" ref="F1098:F1161" si="51">B1098-E1098</f>
        <v>-701</v>
      </c>
      <c r="G1098" s="17">
        <f t="shared" ref="G1098:G1161" si="52">F1098/E1098*100</f>
        <v>-98.04195804195804</v>
      </c>
    </row>
    <row r="1099" spans="1:7" ht="20.25" hidden="1">
      <c r="A1099" s="19" t="s">
        <v>37</v>
      </c>
      <c r="B1099" s="16">
        <v>0</v>
      </c>
      <c r="C1099" s="16"/>
      <c r="D1099" s="17" t="e">
        <f t="shared" ref="D1099:D1161" si="53">B1099/C1099*100</f>
        <v>#DIV/0!</v>
      </c>
      <c r="E1099" s="16">
        <v>0</v>
      </c>
      <c r="F1099" s="16">
        <f t="shared" si="51"/>
        <v>0</v>
      </c>
      <c r="G1099" s="17" t="e">
        <f t="shared" si="52"/>
        <v>#DIV/0!</v>
      </c>
    </row>
    <row r="1100" spans="1:7" ht="20.25" hidden="1">
      <c r="A1100" s="19" t="s">
        <v>853</v>
      </c>
      <c r="B1100" s="16">
        <v>0</v>
      </c>
      <c r="C1100" s="16"/>
      <c r="D1100" s="17" t="e">
        <f t="shared" si="53"/>
        <v>#DIV/0!</v>
      </c>
      <c r="E1100" s="16">
        <v>0</v>
      </c>
      <c r="F1100" s="16">
        <f t="shared" si="51"/>
        <v>0</v>
      </c>
      <c r="G1100" s="17" t="e">
        <f t="shared" si="52"/>
        <v>#DIV/0!</v>
      </c>
    </row>
    <row r="1101" spans="1:7" ht="20.25" hidden="1">
      <c r="A1101" s="19" t="s">
        <v>854</v>
      </c>
      <c r="B1101" s="16">
        <v>0</v>
      </c>
      <c r="C1101" s="16"/>
      <c r="D1101" s="17" t="e">
        <f t="shared" si="53"/>
        <v>#DIV/0!</v>
      </c>
      <c r="E1101" s="16">
        <v>0</v>
      </c>
      <c r="F1101" s="16">
        <f t="shared" si="51"/>
        <v>0</v>
      </c>
      <c r="G1101" s="17" t="e">
        <f t="shared" si="52"/>
        <v>#DIV/0!</v>
      </c>
    </row>
    <row r="1102" spans="1:7" ht="20.25" hidden="1">
      <c r="A1102" s="19" t="s">
        <v>855</v>
      </c>
      <c r="B1102" s="16">
        <v>0</v>
      </c>
      <c r="C1102" s="16"/>
      <c r="D1102" s="17" t="e">
        <f t="shared" si="53"/>
        <v>#DIV/0!</v>
      </c>
      <c r="E1102" s="16">
        <v>0</v>
      </c>
      <c r="F1102" s="16">
        <f t="shared" si="51"/>
        <v>0</v>
      </c>
      <c r="G1102" s="17" t="e">
        <f t="shared" si="52"/>
        <v>#DIV/0!</v>
      </c>
    </row>
    <row r="1103" spans="1:7" ht="20.25" hidden="1">
      <c r="A1103" s="19" t="s">
        <v>856</v>
      </c>
      <c r="B1103" s="16">
        <v>0</v>
      </c>
      <c r="C1103" s="16"/>
      <c r="D1103" s="17" t="e">
        <f t="shared" si="53"/>
        <v>#DIV/0!</v>
      </c>
      <c r="E1103" s="16">
        <v>0</v>
      </c>
      <c r="F1103" s="16">
        <f t="shared" si="51"/>
        <v>0</v>
      </c>
      <c r="G1103" s="17" t="e">
        <f t="shared" si="52"/>
        <v>#DIV/0!</v>
      </c>
    </row>
    <row r="1104" spans="1:7" ht="20.25">
      <c r="A1104" s="19" t="s">
        <v>44</v>
      </c>
      <c r="B1104" s="16">
        <v>66</v>
      </c>
      <c r="C1104" s="16">
        <v>209</v>
      </c>
      <c r="D1104" s="17">
        <f t="shared" si="53"/>
        <v>31.578947368421051</v>
      </c>
      <c r="E1104" s="16">
        <v>141</v>
      </c>
      <c r="F1104" s="16">
        <f t="shared" si="51"/>
        <v>-75</v>
      </c>
      <c r="G1104" s="17">
        <f t="shared" si="52"/>
        <v>-53.191489361702125</v>
      </c>
    </row>
    <row r="1105" spans="1:7" ht="20.25">
      <c r="A1105" s="19" t="s">
        <v>857</v>
      </c>
      <c r="B1105" s="16">
        <v>426</v>
      </c>
      <c r="C1105" s="16">
        <v>140</v>
      </c>
      <c r="D1105" s="17">
        <f t="shared" si="53"/>
        <v>304.28571428571428</v>
      </c>
      <c r="E1105" s="16">
        <v>287</v>
      </c>
      <c r="F1105" s="16">
        <f t="shared" si="51"/>
        <v>139</v>
      </c>
      <c r="G1105" s="17">
        <f t="shared" si="52"/>
        <v>48.432055749128921</v>
      </c>
    </row>
    <row r="1106" spans="1:7" ht="20.25">
      <c r="A1106" s="18" t="s">
        <v>858</v>
      </c>
      <c r="B1106" s="16">
        <f>SUM(B1107:B1111)</f>
        <v>394</v>
      </c>
      <c r="C1106" s="16">
        <f>SUM(C1107:C1111)</f>
        <v>394.3</v>
      </c>
      <c r="D1106" s="17">
        <f t="shared" si="53"/>
        <v>99.923915800152159</v>
      </c>
      <c r="E1106" s="16">
        <f>SUM(E1107:E1111)</f>
        <v>58</v>
      </c>
      <c r="F1106" s="16">
        <f t="shared" si="51"/>
        <v>336</v>
      </c>
      <c r="G1106" s="17">
        <f t="shared" si="52"/>
        <v>579.31034482758616</v>
      </c>
    </row>
    <row r="1107" spans="1:7" ht="20.25" hidden="1">
      <c r="A1107" s="19" t="s">
        <v>35</v>
      </c>
      <c r="B1107" s="16">
        <v>0</v>
      </c>
      <c r="C1107" s="16">
        <v>0</v>
      </c>
      <c r="D1107" s="17" t="e">
        <f t="shared" si="53"/>
        <v>#DIV/0!</v>
      </c>
      <c r="E1107" s="16">
        <v>0</v>
      </c>
      <c r="F1107" s="16">
        <f t="shared" si="51"/>
        <v>0</v>
      </c>
      <c r="G1107" s="17" t="e">
        <f t="shared" si="52"/>
        <v>#DIV/0!</v>
      </c>
    </row>
    <row r="1108" spans="1:7" ht="20.25" hidden="1">
      <c r="A1108" s="19" t="s">
        <v>36</v>
      </c>
      <c r="B1108" s="16">
        <v>0</v>
      </c>
      <c r="C1108" s="16">
        <v>0</v>
      </c>
      <c r="D1108" s="17" t="e">
        <f t="shared" si="53"/>
        <v>#DIV/0!</v>
      </c>
      <c r="E1108" s="16">
        <v>0</v>
      </c>
      <c r="F1108" s="16">
        <f t="shared" si="51"/>
        <v>0</v>
      </c>
      <c r="G1108" s="17" t="e">
        <f t="shared" si="52"/>
        <v>#DIV/0!</v>
      </c>
    </row>
    <row r="1109" spans="1:7" ht="20.25" hidden="1">
      <c r="A1109" s="19" t="s">
        <v>37</v>
      </c>
      <c r="B1109" s="16">
        <v>0</v>
      </c>
      <c r="C1109" s="16">
        <v>0</v>
      </c>
      <c r="D1109" s="17" t="e">
        <f t="shared" si="53"/>
        <v>#DIV/0!</v>
      </c>
      <c r="E1109" s="16">
        <v>0</v>
      </c>
      <c r="F1109" s="16">
        <f t="shared" si="51"/>
        <v>0</v>
      </c>
      <c r="G1109" s="17" t="e">
        <f t="shared" si="52"/>
        <v>#DIV/0!</v>
      </c>
    </row>
    <row r="1110" spans="1:7" ht="20.25" hidden="1">
      <c r="A1110" s="19" t="s">
        <v>859</v>
      </c>
      <c r="B1110" s="16">
        <v>0</v>
      </c>
      <c r="C1110" s="16">
        <v>0</v>
      </c>
      <c r="D1110" s="17" t="e">
        <f t="shared" si="53"/>
        <v>#DIV/0!</v>
      </c>
      <c r="E1110" s="16">
        <v>0</v>
      </c>
      <c r="F1110" s="16">
        <f t="shared" si="51"/>
        <v>0</v>
      </c>
      <c r="G1110" s="17" t="e">
        <f t="shared" si="52"/>
        <v>#DIV/0!</v>
      </c>
    </row>
    <row r="1111" spans="1:7" ht="20.25">
      <c r="A1111" s="19" t="s">
        <v>860</v>
      </c>
      <c r="B1111" s="16">
        <v>394</v>
      </c>
      <c r="C1111" s="16">
        <v>394.3</v>
      </c>
      <c r="D1111" s="17">
        <f t="shared" si="53"/>
        <v>99.923915800152159</v>
      </c>
      <c r="E1111" s="16">
        <v>58</v>
      </c>
      <c r="F1111" s="16">
        <f t="shared" si="51"/>
        <v>336</v>
      </c>
      <c r="G1111" s="17">
        <f t="shared" si="52"/>
        <v>579.31034482758616</v>
      </c>
    </row>
    <row r="1112" spans="1:7" ht="20.25">
      <c r="A1112" s="18" t="s">
        <v>861</v>
      </c>
      <c r="B1112" s="16">
        <f>SUM(B1113:B1114)</f>
        <v>1801</v>
      </c>
      <c r="C1112" s="16">
        <f>SUM(C1113:C1114)</f>
        <v>1780</v>
      </c>
      <c r="D1112" s="17">
        <f t="shared" si="53"/>
        <v>101.17977528089888</v>
      </c>
      <c r="E1112" s="16">
        <f>SUM(E1113:E1114)</f>
        <v>57</v>
      </c>
      <c r="F1112" s="16">
        <f t="shared" si="51"/>
        <v>1744</v>
      </c>
      <c r="G1112" s="17">
        <f t="shared" si="52"/>
        <v>3059.6491228070176</v>
      </c>
    </row>
    <row r="1113" spans="1:7" ht="20.25">
      <c r="A1113" s="19" t="s">
        <v>862</v>
      </c>
      <c r="B1113" s="16">
        <v>1703</v>
      </c>
      <c r="C1113" s="16">
        <v>1702.5</v>
      </c>
      <c r="D1113" s="17">
        <f t="shared" si="53"/>
        <v>100.02936857562408</v>
      </c>
      <c r="E1113" s="16">
        <v>57</v>
      </c>
      <c r="F1113" s="16">
        <f t="shared" si="51"/>
        <v>1646</v>
      </c>
      <c r="G1113" s="17">
        <f t="shared" si="52"/>
        <v>2887.719298245614</v>
      </c>
    </row>
    <row r="1114" spans="1:7" ht="20.25">
      <c r="A1114" s="19" t="s">
        <v>863</v>
      </c>
      <c r="B1114" s="16">
        <v>98</v>
      </c>
      <c r="C1114" s="16">
        <v>77.5</v>
      </c>
      <c r="D1114" s="17">
        <f t="shared" si="53"/>
        <v>126.45161290322579</v>
      </c>
      <c r="E1114" s="16"/>
      <c r="F1114" s="16">
        <f t="shared" si="51"/>
        <v>98</v>
      </c>
      <c r="G1114" s="17"/>
    </row>
    <row r="1115" spans="1:7" ht="20.25">
      <c r="A1115" s="18" t="s">
        <v>864</v>
      </c>
      <c r="B1115" s="16">
        <f>SUM(B1116,B1123,B1133,B1139,B1142)</f>
        <v>4555</v>
      </c>
      <c r="C1115" s="16">
        <f>SUM(C1116,C1123,C1133,C1139,C1142)</f>
        <v>4410</v>
      </c>
      <c r="D1115" s="17">
        <f t="shared" si="53"/>
        <v>103.28798185941044</v>
      </c>
      <c r="E1115" s="16"/>
      <c r="F1115" s="16">
        <f t="shared" si="51"/>
        <v>4555</v>
      </c>
      <c r="G1115" s="17"/>
    </row>
    <row r="1116" spans="1:7" ht="20.25">
      <c r="A1116" s="18" t="s">
        <v>865</v>
      </c>
      <c r="B1116" s="16"/>
      <c r="C1116" s="16"/>
      <c r="D1116" s="17"/>
      <c r="E1116" s="16"/>
      <c r="F1116" s="16"/>
      <c r="G1116" s="17"/>
    </row>
    <row r="1117" spans="1:7" ht="20.25">
      <c r="A1117" s="19" t="s">
        <v>35</v>
      </c>
      <c r="B1117" s="16"/>
      <c r="C1117" s="16"/>
      <c r="D1117" s="17"/>
      <c r="E1117" s="16"/>
      <c r="F1117" s="16"/>
      <c r="G1117" s="17"/>
    </row>
    <row r="1118" spans="1:7" ht="20.25" hidden="1">
      <c r="A1118" s="19" t="s">
        <v>36</v>
      </c>
      <c r="B1118" s="16"/>
      <c r="C1118" s="16"/>
      <c r="D1118" s="17"/>
      <c r="E1118" s="16"/>
      <c r="F1118" s="16"/>
      <c r="G1118" s="17"/>
    </row>
    <row r="1119" spans="1:7" ht="20.25" hidden="1">
      <c r="A1119" s="19" t="s">
        <v>37</v>
      </c>
      <c r="B1119" s="16"/>
      <c r="C1119" s="16"/>
      <c r="D1119" s="17"/>
      <c r="E1119" s="16"/>
      <c r="F1119" s="16"/>
      <c r="G1119" s="17"/>
    </row>
    <row r="1120" spans="1:7" ht="20.25" hidden="1">
      <c r="A1120" s="19" t="s">
        <v>866</v>
      </c>
      <c r="B1120" s="16"/>
      <c r="C1120" s="16"/>
      <c r="D1120" s="17"/>
      <c r="E1120" s="16"/>
      <c r="F1120" s="16"/>
      <c r="G1120" s="17"/>
    </row>
    <row r="1121" spans="1:7" ht="20.25" hidden="1">
      <c r="A1121" s="19" t="s">
        <v>44</v>
      </c>
      <c r="B1121" s="16"/>
      <c r="C1121" s="16"/>
      <c r="D1121" s="17"/>
      <c r="E1121" s="16"/>
      <c r="F1121" s="16"/>
      <c r="G1121" s="17"/>
    </row>
    <row r="1122" spans="1:7" ht="20.25" hidden="1">
      <c r="A1122" s="19" t="s">
        <v>867</v>
      </c>
      <c r="B1122" s="16"/>
      <c r="C1122" s="16"/>
      <c r="D1122" s="17"/>
      <c r="E1122" s="16"/>
      <c r="F1122" s="16"/>
      <c r="G1122" s="17"/>
    </row>
    <row r="1123" spans="1:7" ht="20.25">
      <c r="A1123" s="18" t="s">
        <v>868</v>
      </c>
      <c r="B1123" s="16"/>
      <c r="C1123" s="16"/>
      <c r="D1123" s="17"/>
      <c r="E1123" s="16"/>
      <c r="F1123" s="16"/>
      <c r="G1123" s="17"/>
    </row>
    <row r="1124" spans="1:7" ht="20.25">
      <c r="A1124" s="19" t="s">
        <v>869</v>
      </c>
      <c r="B1124" s="16"/>
      <c r="C1124" s="16"/>
      <c r="D1124" s="17"/>
      <c r="E1124" s="16"/>
      <c r="F1124" s="16"/>
      <c r="G1124" s="17"/>
    </row>
    <row r="1125" spans="1:7" ht="20.25" hidden="1">
      <c r="A1125" s="19" t="s">
        <v>870</v>
      </c>
      <c r="B1125" s="16"/>
      <c r="C1125" s="16"/>
      <c r="D1125" s="17"/>
      <c r="E1125" s="16"/>
      <c r="F1125" s="16"/>
      <c r="G1125" s="17"/>
    </row>
    <row r="1126" spans="1:7" ht="20.25" hidden="1">
      <c r="A1126" s="19" t="s">
        <v>871</v>
      </c>
      <c r="B1126" s="16">
        <v>0</v>
      </c>
      <c r="C1126" s="16">
        <v>0</v>
      </c>
      <c r="D1126" s="17" t="e">
        <f t="shared" si="53"/>
        <v>#DIV/0!</v>
      </c>
      <c r="E1126" s="16">
        <v>0</v>
      </c>
      <c r="F1126" s="16">
        <f t="shared" si="51"/>
        <v>0</v>
      </c>
      <c r="G1126" s="17" t="e">
        <f t="shared" si="52"/>
        <v>#DIV/0!</v>
      </c>
    </row>
    <row r="1127" spans="1:7" ht="20.25" hidden="1">
      <c r="A1127" s="19" t="s">
        <v>872</v>
      </c>
      <c r="B1127" s="16">
        <v>0</v>
      </c>
      <c r="C1127" s="16">
        <v>0</v>
      </c>
      <c r="D1127" s="17" t="e">
        <f t="shared" si="53"/>
        <v>#DIV/0!</v>
      </c>
      <c r="E1127" s="16">
        <v>0</v>
      </c>
      <c r="F1127" s="16">
        <f t="shared" si="51"/>
        <v>0</v>
      </c>
      <c r="G1127" s="17" t="e">
        <f t="shared" si="52"/>
        <v>#DIV/0!</v>
      </c>
    </row>
    <row r="1128" spans="1:7" ht="20.25" hidden="1">
      <c r="A1128" s="19" t="s">
        <v>873</v>
      </c>
      <c r="B1128" s="16">
        <v>0</v>
      </c>
      <c r="C1128" s="16">
        <v>0</v>
      </c>
      <c r="D1128" s="17" t="e">
        <f t="shared" si="53"/>
        <v>#DIV/0!</v>
      </c>
      <c r="E1128" s="16">
        <v>0</v>
      </c>
      <c r="F1128" s="16">
        <f t="shared" si="51"/>
        <v>0</v>
      </c>
      <c r="G1128" s="17" t="e">
        <f t="shared" si="52"/>
        <v>#DIV/0!</v>
      </c>
    </row>
    <row r="1129" spans="1:7" ht="20.25" hidden="1">
      <c r="A1129" s="19" t="s">
        <v>874</v>
      </c>
      <c r="B1129" s="16">
        <v>0</v>
      </c>
      <c r="C1129" s="16">
        <v>0</v>
      </c>
      <c r="D1129" s="17" t="e">
        <f t="shared" si="53"/>
        <v>#DIV/0!</v>
      </c>
      <c r="E1129" s="16">
        <v>0</v>
      </c>
      <c r="F1129" s="16">
        <f t="shared" si="51"/>
        <v>0</v>
      </c>
      <c r="G1129" s="17" t="e">
        <f t="shared" si="52"/>
        <v>#DIV/0!</v>
      </c>
    </row>
    <row r="1130" spans="1:7" ht="20.25" hidden="1">
      <c r="A1130" s="19" t="s">
        <v>875</v>
      </c>
      <c r="B1130" s="16">
        <v>0</v>
      </c>
      <c r="C1130" s="16">
        <v>0</v>
      </c>
      <c r="D1130" s="17" t="e">
        <f t="shared" si="53"/>
        <v>#DIV/0!</v>
      </c>
      <c r="E1130" s="16">
        <v>0</v>
      </c>
      <c r="F1130" s="16">
        <f t="shared" si="51"/>
        <v>0</v>
      </c>
      <c r="G1130" s="17" t="e">
        <f t="shared" si="52"/>
        <v>#DIV/0!</v>
      </c>
    </row>
    <row r="1131" spans="1:7" ht="20.25" hidden="1">
      <c r="A1131" s="19" t="s">
        <v>876</v>
      </c>
      <c r="B1131" s="16">
        <v>0</v>
      </c>
      <c r="C1131" s="16">
        <v>0</v>
      </c>
      <c r="D1131" s="17" t="e">
        <f t="shared" si="53"/>
        <v>#DIV/0!</v>
      </c>
      <c r="E1131" s="16">
        <v>0</v>
      </c>
      <c r="F1131" s="16">
        <f t="shared" si="51"/>
        <v>0</v>
      </c>
      <c r="G1131" s="17" t="e">
        <f t="shared" si="52"/>
        <v>#DIV/0!</v>
      </c>
    </row>
    <row r="1132" spans="1:7" ht="20.25" hidden="1">
      <c r="A1132" s="19" t="s">
        <v>877</v>
      </c>
      <c r="B1132" s="16">
        <v>0</v>
      </c>
      <c r="C1132" s="16">
        <v>0</v>
      </c>
      <c r="D1132" s="17" t="e">
        <f t="shared" si="53"/>
        <v>#DIV/0!</v>
      </c>
      <c r="E1132" s="16">
        <v>0</v>
      </c>
      <c r="F1132" s="16">
        <f t="shared" si="51"/>
        <v>0</v>
      </c>
      <c r="G1132" s="17" t="e">
        <f t="shared" si="52"/>
        <v>#DIV/0!</v>
      </c>
    </row>
    <row r="1133" spans="1:7" ht="20.25">
      <c r="A1133" s="18" t="s">
        <v>878</v>
      </c>
      <c r="B1133" s="16">
        <f>SUM(B1134:B1138)</f>
        <v>4555</v>
      </c>
      <c r="C1133" s="16">
        <f>SUM(C1134:C1138)</f>
        <v>4410</v>
      </c>
      <c r="D1133" s="17">
        <f t="shared" si="53"/>
        <v>103.28798185941044</v>
      </c>
      <c r="E1133" s="16"/>
      <c r="F1133" s="16">
        <f t="shared" si="51"/>
        <v>4555</v>
      </c>
      <c r="G1133" s="17"/>
    </row>
    <row r="1134" spans="1:7" ht="20.25" hidden="1">
      <c r="A1134" s="19" t="s">
        <v>879</v>
      </c>
      <c r="B1134" s="16">
        <v>0</v>
      </c>
      <c r="C1134" s="16">
        <v>0</v>
      </c>
      <c r="D1134" s="17" t="e">
        <f t="shared" si="53"/>
        <v>#DIV/0!</v>
      </c>
      <c r="E1134" s="16"/>
      <c r="F1134" s="16">
        <f t="shared" si="51"/>
        <v>0</v>
      </c>
      <c r="G1134" s="17"/>
    </row>
    <row r="1135" spans="1:7" ht="20.25" hidden="1">
      <c r="A1135" s="19" t="s">
        <v>880</v>
      </c>
      <c r="B1135" s="16">
        <v>0</v>
      </c>
      <c r="C1135" s="16">
        <v>0</v>
      </c>
      <c r="D1135" s="17" t="e">
        <f t="shared" si="53"/>
        <v>#DIV/0!</v>
      </c>
      <c r="E1135" s="16"/>
      <c r="F1135" s="16">
        <f t="shared" si="51"/>
        <v>0</v>
      </c>
      <c r="G1135" s="17"/>
    </row>
    <row r="1136" spans="1:7" ht="20.25" hidden="1">
      <c r="A1136" s="19" t="s">
        <v>881</v>
      </c>
      <c r="B1136" s="16">
        <v>0</v>
      </c>
      <c r="C1136" s="16">
        <v>0</v>
      </c>
      <c r="D1136" s="17" t="e">
        <f t="shared" si="53"/>
        <v>#DIV/0!</v>
      </c>
      <c r="E1136" s="16"/>
      <c r="F1136" s="16">
        <f t="shared" si="51"/>
        <v>0</v>
      </c>
      <c r="G1136" s="17"/>
    </row>
    <row r="1137" spans="1:7" ht="20.25" hidden="1">
      <c r="A1137" s="19" t="s">
        <v>882</v>
      </c>
      <c r="B1137" s="16">
        <v>0</v>
      </c>
      <c r="C1137" s="16">
        <v>0</v>
      </c>
      <c r="D1137" s="17" t="e">
        <f t="shared" si="53"/>
        <v>#DIV/0!</v>
      </c>
      <c r="E1137" s="16"/>
      <c r="F1137" s="16">
        <f t="shared" si="51"/>
        <v>0</v>
      </c>
      <c r="G1137" s="17"/>
    </row>
    <row r="1138" spans="1:7" ht="20.25">
      <c r="A1138" s="19" t="s">
        <v>883</v>
      </c>
      <c r="B1138" s="16">
        <v>4555</v>
      </c>
      <c r="C1138" s="16">
        <v>4410</v>
      </c>
      <c r="D1138" s="17">
        <f t="shared" si="53"/>
        <v>103.28798185941044</v>
      </c>
      <c r="E1138" s="16"/>
      <c r="F1138" s="16">
        <f t="shared" si="51"/>
        <v>4555</v>
      </c>
      <c r="G1138" s="17"/>
    </row>
    <row r="1139" spans="1:7" ht="20.25">
      <c r="A1139" s="18" t="s">
        <v>884</v>
      </c>
      <c r="B1139" s="16"/>
      <c r="C1139" s="16"/>
      <c r="D1139" s="17"/>
      <c r="E1139" s="16"/>
      <c r="F1139" s="16"/>
      <c r="G1139" s="17"/>
    </row>
    <row r="1140" spans="1:7" ht="20.25">
      <c r="A1140" s="19" t="s">
        <v>885</v>
      </c>
      <c r="B1140" s="16"/>
      <c r="C1140" s="16"/>
      <c r="D1140" s="17"/>
      <c r="E1140" s="16"/>
      <c r="F1140" s="16"/>
      <c r="G1140" s="17"/>
    </row>
    <row r="1141" spans="1:7" ht="20.25" hidden="1">
      <c r="A1141" s="19" t="s">
        <v>886</v>
      </c>
      <c r="B1141" s="16"/>
      <c r="C1141" s="16"/>
      <c r="D1141" s="17"/>
      <c r="E1141" s="16"/>
      <c r="F1141" s="16"/>
      <c r="G1141" s="17"/>
    </row>
    <row r="1142" spans="1:7" ht="20.25">
      <c r="A1142" s="18" t="s">
        <v>887</v>
      </c>
      <c r="B1142" s="16"/>
      <c r="C1142" s="16"/>
      <c r="D1142" s="17"/>
      <c r="E1142" s="16"/>
      <c r="F1142" s="16"/>
      <c r="G1142" s="17"/>
    </row>
    <row r="1143" spans="1:7" ht="20.25">
      <c r="A1143" s="19" t="s">
        <v>888</v>
      </c>
      <c r="B1143" s="16"/>
      <c r="C1143" s="16"/>
      <c r="D1143" s="17"/>
      <c r="E1143" s="16"/>
      <c r="F1143" s="16"/>
      <c r="G1143" s="17"/>
    </row>
    <row r="1144" spans="1:7" ht="20.25" hidden="1">
      <c r="A1144" s="19" t="s">
        <v>889</v>
      </c>
      <c r="B1144" s="16"/>
      <c r="C1144" s="16"/>
      <c r="D1144" s="17"/>
      <c r="E1144" s="16"/>
      <c r="F1144" s="16"/>
      <c r="G1144" s="17"/>
    </row>
    <row r="1145" spans="1:7" ht="20.25">
      <c r="A1145" s="18" t="s">
        <v>890</v>
      </c>
      <c r="B1145" s="16"/>
      <c r="C1145" s="16"/>
      <c r="D1145" s="17"/>
      <c r="E1145" s="16"/>
      <c r="F1145" s="16"/>
      <c r="G1145" s="17"/>
    </row>
    <row r="1146" spans="1:7" ht="20.25">
      <c r="A1146" s="18" t="s">
        <v>891</v>
      </c>
      <c r="B1146" s="16"/>
      <c r="C1146" s="16"/>
      <c r="D1146" s="17"/>
      <c r="E1146" s="16"/>
      <c r="F1146" s="16"/>
      <c r="G1146" s="17"/>
    </row>
    <row r="1147" spans="1:7" ht="20.25">
      <c r="A1147" s="18" t="s">
        <v>892</v>
      </c>
      <c r="B1147" s="16"/>
      <c r="C1147" s="16"/>
      <c r="D1147" s="17"/>
      <c r="E1147" s="16"/>
      <c r="F1147" s="16"/>
      <c r="G1147" s="17"/>
    </row>
    <row r="1148" spans="1:7" ht="20.25">
      <c r="A1148" s="18" t="s">
        <v>893</v>
      </c>
      <c r="B1148" s="16"/>
      <c r="C1148" s="16"/>
      <c r="D1148" s="17"/>
      <c r="E1148" s="16"/>
      <c r="F1148" s="16"/>
      <c r="G1148" s="17"/>
    </row>
    <row r="1149" spans="1:7" ht="20.25">
      <c r="A1149" s="18" t="s">
        <v>894</v>
      </c>
      <c r="B1149" s="16"/>
      <c r="C1149" s="16"/>
      <c r="D1149" s="17"/>
      <c r="E1149" s="16"/>
      <c r="F1149" s="16"/>
      <c r="G1149" s="17"/>
    </row>
    <row r="1150" spans="1:7" ht="20.25">
      <c r="A1150" s="18" t="s">
        <v>895</v>
      </c>
      <c r="B1150" s="16"/>
      <c r="C1150" s="16"/>
      <c r="D1150" s="17"/>
      <c r="E1150" s="16"/>
      <c r="F1150" s="16"/>
      <c r="G1150" s="17"/>
    </row>
    <row r="1151" spans="1:7" ht="20.25">
      <c r="A1151" s="18" t="s">
        <v>896</v>
      </c>
      <c r="B1151" s="16"/>
      <c r="C1151" s="16"/>
      <c r="D1151" s="17"/>
      <c r="E1151" s="16"/>
      <c r="F1151" s="16"/>
      <c r="G1151" s="17"/>
    </row>
    <row r="1152" spans="1:7" ht="20.25">
      <c r="A1152" s="18" t="s">
        <v>897</v>
      </c>
      <c r="B1152" s="16"/>
      <c r="C1152" s="16"/>
      <c r="D1152" s="17"/>
      <c r="E1152" s="16"/>
      <c r="F1152" s="16"/>
      <c r="G1152" s="17"/>
    </row>
    <row r="1153" spans="1:7" ht="20.25">
      <c r="A1153" s="18" t="s">
        <v>898</v>
      </c>
      <c r="B1153" s="16"/>
      <c r="C1153" s="16"/>
      <c r="D1153" s="17"/>
      <c r="E1153" s="16"/>
      <c r="F1153" s="16"/>
      <c r="G1153" s="17"/>
    </row>
    <row r="1154" spans="1:7" ht="20.25">
      <c r="A1154" s="18" t="s">
        <v>899</v>
      </c>
      <c r="B1154" s="16"/>
      <c r="C1154" s="16"/>
      <c r="D1154" s="17"/>
      <c r="E1154" s="16"/>
      <c r="F1154" s="16"/>
      <c r="G1154" s="17"/>
    </row>
    <row r="1155" spans="1:7" ht="20.25">
      <c r="A1155" s="18" t="s">
        <v>900</v>
      </c>
      <c r="B1155" s="16">
        <f>SUM(B1156,B1183,B1198)</f>
        <v>4501</v>
      </c>
      <c r="C1155" s="16">
        <f>SUM(C1156,C1183,C1198)</f>
        <v>3202</v>
      </c>
      <c r="D1155" s="17">
        <f t="shared" si="53"/>
        <v>140.56839475327919</v>
      </c>
      <c r="E1155" s="16">
        <f>SUM(E1156,E1183,E1198)</f>
        <v>4198</v>
      </c>
      <c r="F1155" s="16">
        <f t="shared" si="51"/>
        <v>303</v>
      </c>
      <c r="G1155" s="17">
        <f t="shared" si="52"/>
        <v>7.217722725107194</v>
      </c>
    </row>
    <row r="1156" spans="1:7" ht="20.25">
      <c r="A1156" s="18" t="s">
        <v>901</v>
      </c>
      <c r="B1156" s="16">
        <f>SUM(B1157:B1182)</f>
        <v>4320</v>
      </c>
      <c r="C1156" s="16">
        <f>SUM(C1157:C1182)</f>
        <v>3036</v>
      </c>
      <c r="D1156" s="17">
        <f t="shared" si="53"/>
        <v>142.29249011857706</v>
      </c>
      <c r="E1156" s="16">
        <f>SUM(E1157:E1182)</f>
        <v>4125</v>
      </c>
      <c r="F1156" s="16">
        <f t="shared" si="51"/>
        <v>195</v>
      </c>
      <c r="G1156" s="17">
        <f t="shared" si="52"/>
        <v>4.7272727272727275</v>
      </c>
    </row>
    <row r="1157" spans="1:7" ht="20.25">
      <c r="A1157" s="19" t="s">
        <v>35</v>
      </c>
      <c r="B1157" s="16">
        <v>1209</v>
      </c>
      <c r="C1157" s="16">
        <v>27</v>
      </c>
      <c r="D1157" s="17">
        <f t="shared" si="53"/>
        <v>4477.7777777777783</v>
      </c>
      <c r="E1157" s="16">
        <v>253</v>
      </c>
      <c r="F1157" s="16">
        <f t="shared" si="51"/>
        <v>956</v>
      </c>
      <c r="G1157" s="17">
        <f t="shared" si="52"/>
        <v>377.86561264822132</v>
      </c>
    </row>
    <row r="1158" spans="1:7" ht="20.25" hidden="1">
      <c r="A1158" s="19" t="s">
        <v>36</v>
      </c>
      <c r="B1158" s="16">
        <v>0</v>
      </c>
      <c r="C1158" s="16"/>
      <c r="D1158" s="17" t="e">
        <f t="shared" si="53"/>
        <v>#DIV/0!</v>
      </c>
      <c r="E1158" s="16">
        <v>0</v>
      </c>
      <c r="F1158" s="16">
        <f t="shared" si="51"/>
        <v>0</v>
      </c>
      <c r="G1158" s="17" t="e">
        <f t="shared" si="52"/>
        <v>#DIV/0!</v>
      </c>
    </row>
    <row r="1159" spans="1:7" ht="20.25" hidden="1">
      <c r="A1159" s="19" t="s">
        <v>37</v>
      </c>
      <c r="B1159" s="16">
        <v>0</v>
      </c>
      <c r="C1159" s="16"/>
      <c r="D1159" s="17" t="e">
        <f t="shared" si="53"/>
        <v>#DIV/0!</v>
      </c>
      <c r="E1159" s="16">
        <v>0</v>
      </c>
      <c r="F1159" s="16">
        <f t="shared" si="51"/>
        <v>0</v>
      </c>
      <c r="G1159" s="17" t="e">
        <f t="shared" si="52"/>
        <v>#DIV/0!</v>
      </c>
    </row>
    <row r="1160" spans="1:7" ht="20.25" hidden="1">
      <c r="A1160" s="19" t="s">
        <v>902</v>
      </c>
      <c r="B1160" s="16">
        <v>0</v>
      </c>
      <c r="C1160" s="16"/>
      <c r="D1160" s="17" t="e">
        <f t="shared" si="53"/>
        <v>#DIV/0!</v>
      </c>
      <c r="E1160" s="16">
        <v>0</v>
      </c>
      <c r="F1160" s="16">
        <f t="shared" si="51"/>
        <v>0</v>
      </c>
      <c r="G1160" s="17" t="e">
        <f t="shared" si="52"/>
        <v>#DIV/0!</v>
      </c>
    </row>
    <row r="1161" spans="1:7" ht="20.25">
      <c r="A1161" s="19" t="s">
        <v>903</v>
      </c>
      <c r="B1161" s="16">
        <v>1211</v>
      </c>
      <c r="C1161" s="16">
        <v>1199</v>
      </c>
      <c r="D1161" s="17">
        <f t="shared" si="53"/>
        <v>101.00083402835696</v>
      </c>
      <c r="E1161" s="16">
        <v>75</v>
      </c>
      <c r="F1161" s="16">
        <f t="shared" si="51"/>
        <v>1136</v>
      </c>
      <c r="G1161" s="17">
        <f t="shared" si="52"/>
        <v>1514.6666666666667</v>
      </c>
    </row>
    <row r="1162" spans="1:7" ht="20.25" hidden="1">
      <c r="A1162" s="19" t="s">
        <v>904</v>
      </c>
      <c r="B1162" s="16">
        <v>0</v>
      </c>
      <c r="C1162" s="16"/>
      <c r="D1162" s="17" t="e">
        <f t="shared" ref="D1162:D1225" si="54">B1162/C1162*100</f>
        <v>#DIV/0!</v>
      </c>
      <c r="E1162" s="16">
        <v>0</v>
      </c>
      <c r="F1162" s="16">
        <f t="shared" ref="F1162:F1225" si="55">B1162-E1162</f>
        <v>0</v>
      </c>
      <c r="G1162" s="17" t="e">
        <f t="shared" ref="G1162:G1225" si="56">F1162/E1162*100</f>
        <v>#DIV/0!</v>
      </c>
    </row>
    <row r="1163" spans="1:7" ht="20.25" hidden="1">
      <c r="A1163" s="19" t="s">
        <v>905</v>
      </c>
      <c r="B1163" s="16">
        <v>0</v>
      </c>
      <c r="C1163" s="16"/>
      <c r="D1163" s="17" t="e">
        <f t="shared" si="54"/>
        <v>#DIV/0!</v>
      </c>
      <c r="E1163" s="16">
        <v>0</v>
      </c>
      <c r="F1163" s="16">
        <f t="shared" si="55"/>
        <v>0</v>
      </c>
      <c r="G1163" s="17" t="e">
        <f t="shared" si="56"/>
        <v>#DIV/0!</v>
      </c>
    </row>
    <row r="1164" spans="1:7" ht="20.25" hidden="1">
      <c r="A1164" s="19" t="s">
        <v>906</v>
      </c>
      <c r="B1164" s="16">
        <v>0</v>
      </c>
      <c r="C1164" s="16"/>
      <c r="D1164" s="17" t="e">
        <f t="shared" si="54"/>
        <v>#DIV/0!</v>
      </c>
      <c r="E1164" s="16">
        <v>0</v>
      </c>
      <c r="F1164" s="16">
        <f t="shared" si="55"/>
        <v>0</v>
      </c>
      <c r="G1164" s="17" t="e">
        <f t="shared" si="56"/>
        <v>#DIV/0!</v>
      </c>
    </row>
    <row r="1165" spans="1:7" ht="20.25" hidden="1">
      <c r="A1165" s="19" t="s">
        <v>907</v>
      </c>
      <c r="B1165" s="16">
        <v>0</v>
      </c>
      <c r="C1165" s="16"/>
      <c r="D1165" s="17" t="e">
        <f t="shared" si="54"/>
        <v>#DIV/0!</v>
      </c>
      <c r="E1165" s="16">
        <v>0</v>
      </c>
      <c r="F1165" s="16">
        <f t="shared" si="55"/>
        <v>0</v>
      </c>
      <c r="G1165" s="17" t="e">
        <f t="shared" si="56"/>
        <v>#DIV/0!</v>
      </c>
    </row>
    <row r="1166" spans="1:7" ht="20.25" hidden="1">
      <c r="A1166" s="19" t="s">
        <v>908</v>
      </c>
      <c r="B1166" s="16">
        <v>0</v>
      </c>
      <c r="C1166" s="16"/>
      <c r="D1166" s="17" t="e">
        <f t="shared" si="54"/>
        <v>#DIV/0!</v>
      </c>
      <c r="E1166" s="16">
        <v>0</v>
      </c>
      <c r="F1166" s="16">
        <f t="shared" si="55"/>
        <v>0</v>
      </c>
      <c r="G1166" s="17" t="e">
        <f t="shared" si="56"/>
        <v>#DIV/0!</v>
      </c>
    </row>
    <row r="1167" spans="1:7" ht="20.25">
      <c r="A1167" s="19" t="s">
        <v>909</v>
      </c>
      <c r="B1167" s="16"/>
      <c r="C1167" s="16"/>
      <c r="D1167" s="17"/>
      <c r="E1167" s="16">
        <v>527</v>
      </c>
      <c r="F1167" s="16">
        <f t="shared" si="55"/>
        <v>-527</v>
      </c>
      <c r="G1167" s="17">
        <f t="shared" si="56"/>
        <v>-100</v>
      </c>
    </row>
    <row r="1168" spans="1:7" ht="20.25" hidden="1">
      <c r="A1168" s="19" t="s">
        <v>910</v>
      </c>
      <c r="B1168" s="16">
        <v>0</v>
      </c>
      <c r="C1168" s="16"/>
      <c r="D1168" s="17" t="e">
        <f t="shared" si="54"/>
        <v>#DIV/0!</v>
      </c>
      <c r="E1168" s="16">
        <v>0</v>
      </c>
      <c r="F1168" s="16">
        <f t="shared" si="55"/>
        <v>0</v>
      </c>
      <c r="G1168" s="17" t="e">
        <f t="shared" si="56"/>
        <v>#DIV/0!</v>
      </c>
    </row>
    <row r="1169" spans="1:7" ht="20.25" hidden="1">
      <c r="A1169" s="19" t="s">
        <v>911</v>
      </c>
      <c r="B1169" s="16">
        <v>0</v>
      </c>
      <c r="C1169" s="16"/>
      <c r="D1169" s="17" t="e">
        <f t="shared" si="54"/>
        <v>#DIV/0!</v>
      </c>
      <c r="E1169" s="16">
        <v>0</v>
      </c>
      <c r="F1169" s="16">
        <f t="shared" si="55"/>
        <v>0</v>
      </c>
      <c r="G1169" s="17" t="e">
        <f t="shared" si="56"/>
        <v>#DIV/0!</v>
      </c>
    </row>
    <row r="1170" spans="1:7" ht="20.25" hidden="1">
      <c r="A1170" s="19" t="s">
        <v>912</v>
      </c>
      <c r="B1170" s="16">
        <v>0</v>
      </c>
      <c r="C1170" s="16"/>
      <c r="D1170" s="17" t="e">
        <f t="shared" si="54"/>
        <v>#DIV/0!</v>
      </c>
      <c r="E1170" s="16">
        <v>0</v>
      </c>
      <c r="F1170" s="16">
        <f t="shared" si="55"/>
        <v>0</v>
      </c>
      <c r="G1170" s="17" t="e">
        <f t="shared" si="56"/>
        <v>#DIV/0!</v>
      </c>
    </row>
    <row r="1171" spans="1:7" ht="20.25" hidden="1">
      <c r="A1171" s="19" t="s">
        <v>913</v>
      </c>
      <c r="B1171" s="16">
        <v>0</v>
      </c>
      <c r="C1171" s="16">
        <v>0</v>
      </c>
      <c r="D1171" s="17" t="e">
        <f t="shared" si="54"/>
        <v>#DIV/0!</v>
      </c>
      <c r="E1171" s="16">
        <v>0</v>
      </c>
      <c r="F1171" s="16">
        <f t="shared" si="55"/>
        <v>0</v>
      </c>
      <c r="G1171" s="17" t="e">
        <f t="shared" si="56"/>
        <v>#DIV/0!</v>
      </c>
    </row>
    <row r="1172" spans="1:7" ht="20.25" hidden="1">
      <c r="A1172" s="19" t="s">
        <v>914</v>
      </c>
      <c r="B1172" s="16">
        <v>0</v>
      </c>
      <c r="C1172" s="16">
        <v>0</v>
      </c>
      <c r="D1172" s="17" t="e">
        <f t="shared" si="54"/>
        <v>#DIV/0!</v>
      </c>
      <c r="E1172" s="16">
        <v>0</v>
      </c>
      <c r="F1172" s="16">
        <f t="shared" si="55"/>
        <v>0</v>
      </c>
      <c r="G1172" s="17" t="e">
        <f t="shared" si="56"/>
        <v>#DIV/0!</v>
      </c>
    </row>
    <row r="1173" spans="1:7" ht="20.25" hidden="1">
      <c r="A1173" s="19" t="s">
        <v>915</v>
      </c>
      <c r="B1173" s="16">
        <v>0</v>
      </c>
      <c r="C1173" s="16">
        <v>0</v>
      </c>
      <c r="D1173" s="17" t="e">
        <f t="shared" si="54"/>
        <v>#DIV/0!</v>
      </c>
      <c r="E1173" s="16">
        <v>0</v>
      </c>
      <c r="F1173" s="16">
        <f t="shared" si="55"/>
        <v>0</v>
      </c>
      <c r="G1173" s="17" t="e">
        <f t="shared" si="56"/>
        <v>#DIV/0!</v>
      </c>
    </row>
    <row r="1174" spans="1:7" ht="20.25" hidden="1">
      <c r="A1174" s="19" t="s">
        <v>916</v>
      </c>
      <c r="B1174" s="16">
        <v>0</v>
      </c>
      <c r="C1174" s="16">
        <v>0</v>
      </c>
      <c r="D1174" s="17" t="e">
        <f t="shared" si="54"/>
        <v>#DIV/0!</v>
      </c>
      <c r="E1174" s="16">
        <v>0</v>
      </c>
      <c r="F1174" s="16">
        <f t="shared" si="55"/>
        <v>0</v>
      </c>
      <c r="G1174" s="17" t="e">
        <f t="shared" si="56"/>
        <v>#DIV/0!</v>
      </c>
    </row>
    <row r="1175" spans="1:7" ht="20.25" hidden="1">
      <c r="A1175" s="19" t="s">
        <v>917</v>
      </c>
      <c r="B1175" s="16">
        <v>0</v>
      </c>
      <c r="C1175" s="16">
        <v>0</v>
      </c>
      <c r="D1175" s="17" t="e">
        <f t="shared" si="54"/>
        <v>#DIV/0!</v>
      </c>
      <c r="E1175" s="16">
        <v>0</v>
      </c>
      <c r="F1175" s="16">
        <f t="shared" si="55"/>
        <v>0</v>
      </c>
      <c r="G1175" s="17" t="e">
        <f t="shared" si="56"/>
        <v>#DIV/0!</v>
      </c>
    </row>
    <row r="1176" spans="1:7" ht="20.25" hidden="1">
      <c r="A1176" s="19" t="s">
        <v>918</v>
      </c>
      <c r="B1176" s="16">
        <v>0</v>
      </c>
      <c r="C1176" s="16">
        <v>0</v>
      </c>
      <c r="D1176" s="17" t="e">
        <f t="shared" si="54"/>
        <v>#DIV/0!</v>
      </c>
      <c r="E1176" s="16">
        <v>0</v>
      </c>
      <c r="F1176" s="16">
        <f t="shared" si="55"/>
        <v>0</v>
      </c>
      <c r="G1176" s="17" t="e">
        <f t="shared" si="56"/>
        <v>#DIV/0!</v>
      </c>
    </row>
    <row r="1177" spans="1:7" ht="20.25" hidden="1">
      <c r="A1177" s="19" t="s">
        <v>919</v>
      </c>
      <c r="B1177" s="16">
        <v>0</v>
      </c>
      <c r="C1177" s="16">
        <v>0</v>
      </c>
      <c r="D1177" s="17" t="e">
        <f t="shared" si="54"/>
        <v>#DIV/0!</v>
      </c>
      <c r="E1177" s="16">
        <v>0</v>
      </c>
      <c r="F1177" s="16">
        <f t="shared" si="55"/>
        <v>0</v>
      </c>
      <c r="G1177" s="17" t="e">
        <f t="shared" si="56"/>
        <v>#DIV/0!</v>
      </c>
    </row>
    <row r="1178" spans="1:7" ht="20.25" hidden="1">
      <c r="A1178" s="19" t="s">
        <v>920</v>
      </c>
      <c r="B1178" s="16">
        <v>0</v>
      </c>
      <c r="C1178" s="16">
        <v>0</v>
      </c>
      <c r="D1178" s="17" t="e">
        <f t="shared" si="54"/>
        <v>#DIV/0!</v>
      </c>
      <c r="E1178" s="16">
        <v>0</v>
      </c>
      <c r="F1178" s="16">
        <f t="shared" si="55"/>
        <v>0</v>
      </c>
      <c r="G1178" s="17" t="e">
        <f t="shared" si="56"/>
        <v>#DIV/0!</v>
      </c>
    </row>
    <row r="1179" spans="1:7" ht="20.25" hidden="1">
      <c r="A1179" s="19" t="s">
        <v>921</v>
      </c>
      <c r="B1179" s="16">
        <v>0</v>
      </c>
      <c r="C1179" s="16">
        <v>0</v>
      </c>
      <c r="D1179" s="17" t="e">
        <f t="shared" si="54"/>
        <v>#DIV/0!</v>
      </c>
      <c r="E1179" s="16">
        <v>0</v>
      </c>
      <c r="F1179" s="16">
        <f t="shared" si="55"/>
        <v>0</v>
      </c>
      <c r="G1179" s="17" t="e">
        <f t="shared" si="56"/>
        <v>#DIV/0!</v>
      </c>
    </row>
    <row r="1180" spans="1:7" ht="20.25" hidden="1">
      <c r="A1180" s="19" t="s">
        <v>922</v>
      </c>
      <c r="B1180" s="16">
        <v>0</v>
      </c>
      <c r="C1180" s="16">
        <v>0</v>
      </c>
      <c r="D1180" s="17" t="e">
        <f t="shared" si="54"/>
        <v>#DIV/0!</v>
      </c>
      <c r="E1180" s="16">
        <v>0</v>
      </c>
      <c r="F1180" s="16">
        <f t="shared" si="55"/>
        <v>0</v>
      </c>
      <c r="G1180" s="17" t="e">
        <f t="shared" si="56"/>
        <v>#DIV/0!</v>
      </c>
    </row>
    <row r="1181" spans="1:7" ht="20.25">
      <c r="A1181" s="19" t="s">
        <v>44</v>
      </c>
      <c r="B1181" s="16">
        <v>461</v>
      </c>
      <c r="C1181" s="16">
        <v>466</v>
      </c>
      <c r="D1181" s="17">
        <f t="shared" si="54"/>
        <v>98.927038626609445</v>
      </c>
      <c r="E1181" s="16">
        <v>1377</v>
      </c>
      <c r="F1181" s="16">
        <f t="shared" si="55"/>
        <v>-916</v>
      </c>
      <c r="G1181" s="17">
        <f t="shared" si="56"/>
        <v>-66.521423384168486</v>
      </c>
    </row>
    <row r="1182" spans="1:7" ht="20.25">
      <c r="A1182" s="19" t="s">
        <v>923</v>
      </c>
      <c r="B1182" s="16">
        <v>1439</v>
      </c>
      <c r="C1182" s="16">
        <v>1344</v>
      </c>
      <c r="D1182" s="17">
        <f t="shared" si="54"/>
        <v>107.06845238095238</v>
      </c>
      <c r="E1182" s="16">
        <v>1893</v>
      </c>
      <c r="F1182" s="16">
        <f t="shared" si="55"/>
        <v>-454</v>
      </c>
      <c r="G1182" s="17">
        <f t="shared" si="56"/>
        <v>-23.983095615425253</v>
      </c>
    </row>
    <row r="1183" spans="1:7" ht="20.25">
      <c r="A1183" s="18" t="s">
        <v>924</v>
      </c>
      <c r="B1183" s="16">
        <f>SUM(B1184:B1197)</f>
        <v>181</v>
      </c>
      <c r="C1183" s="16">
        <f>SUM(C1184:C1197)</f>
        <v>166</v>
      </c>
      <c r="D1183" s="17">
        <f t="shared" si="54"/>
        <v>109.03614457831326</v>
      </c>
      <c r="E1183" s="16">
        <f>SUM(E1184:E1197)</f>
        <v>73</v>
      </c>
      <c r="F1183" s="16">
        <f t="shared" si="55"/>
        <v>108</v>
      </c>
      <c r="G1183" s="17">
        <f t="shared" si="56"/>
        <v>147.94520547945206</v>
      </c>
    </row>
    <row r="1184" spans="1:7" ht="20.25" hidden="1">
      <c r="A1184" s="19" t="s">
        <v>35</v>
      </c>
      <c r="B1184" s="16">
        <v>0</v>
      </c>
      <c r="C1184" s="16">
        <v>0</v>
      </c>
      <c r="D1184" s="17" t="e">
        <f t="shared" si="54"/>
        <v>#DIV/0!</v>
      </c>
      <c r="E1184" s="16">
        <v>0</v>
      </c>
      <c r="F1184" s="16">
        <f t="shared" si="55"/>
        <v>0</v>
      </c>
      <c r="G1184" s="17" t="e">
        <f t="shared" si="56"/>
        <v>#DIV/0!</v>
      </c>
    </row>
    <row r="1185" spans="1:7" ht="20.25" hidden="1">
      <c r="A1185" s="19" t="s">
        <v>36</v>
      </c>
      <c r="B1185" s="16">
        <v>0</v>
      </c>
      <c r="C1185" s="16">
        <v>0</v>
      </c>
      <c r="D1185" s="17" t="e">
        <f t="shared" si="54"/>
        <v>#DIV/0!</v>
      </c>
      <c r="E1185" s="16">
        <v>0</v>
      </c>
      <c r="F1185" s="16">
        <f t="shared" si="55"/>
        <v>0</v>
      </c>
      <c r="G1185" s="17" t="e">
        <f t="shared" si="56"/>
        <v>#DIV/0!</v>
      </c>
    </row>
    <row r="1186" spans="1:7" ht="20.25" hidden="1">
      <c r="A1186" s="19" t="s">
        <v>37</v>
      </c>
      <c r="B1186" s="16">
        <v>0</v>
      </c>
      <c r="C1186" s="16">
        <v>0</v>
      </c>
      <c r="D1186" s="17" t="e">
        <f t="shared" si="54"/>
        <v>#DIV/0!</v>
      </c>
      <c r="E1186" s="16">
        <v>0</v>
      </c>
      <c r="F1186" s="16">
        <f t="shared" si="55"/>
        <v>0</v>
      </c>
      <c r="G1186" s="17" t="e">
        <f t="shared" si="56"/>
        <v>#DIV/0!</v>
      </c>
    </row>
    <row r="1187" spans="1:7" ht="20.25">
      <c r="A1187" s="19" t="s">
        <v>925</v>
      </c>
      <c r="B1187" s="16">
        <v>66</v>
      </c>
      <c r="C1187" s="16">
        <v>51</v>
      </c>
      <c r="D1187" s="17">
        <f t="shared" si="54"/>
        <v>129.41176470588235</v>
      </c>
      <c r="E1187" s="16">
        <v>73</v>
      </c>
      <c r="F1187" s="16">
        <f t="shared" si="55"/>
        <v>-7</v>
      </c>
      <c r="G1187" s="17">
        <f t="shared" si="56"/>
        <v>-9.5890410958904102</v>
      </c>
    </row>
    <row r="1188" spans="1:7" ht="20.25" hidden="1">
      <c r="A1188" s="19" t="s">
        <v>926</v>
      </c>
      <c r="B1188" s="16">
        <v>0</v>
      </c>
      <c r="C1188" s="16">
        <v>0</v>
      </c>
      <c r="D1188" s="17" t="e">
        <f t="shared" si="54"/>
        <v>#DIV/0!</v>
      </c>
      <c r="E1188" s="16">
        <v>0</v>
      </c>
      <c r="F1188" s="16">
        <f t="shared" si="55"/>
        <v>0</v>
      </c>
      <c r="G1188" s="17" t="e">
        <f t="shared" si="56"/>
        <v>#DIV/0!</v>
      </c>
    </row>
    <row r="1189" spans="1:7" ht="20.25" hidden="1">
      <c r="A1189" s="19" t="s">
        <v>927</v>
      </c>
      <c r="B1189" s="16">
        <v>0</v>
      </c>
      <c r="C1189" s="16">
        <v>0</v>
      </c>
      <c r="D1189" s="17" t="e">
        <f t="shared" si="54"/>
        <v>#DIV/0!</v>
      </c>
      <c r="E1189" s="16">
        <v>0</v>
      </c>
      <c r="F1189" s="16">
        <f t="shared" si="55"/>
        <v>0</v>
      </c>
      <c r="G1189" s="17" t="e">
        <f t="shared" si="56"/>
        <v>#DIV/0!</v>
      </c>
    </row>
    <row r="1190" spans="1:7" ht="20.25" hidden="1">
      <c r="A1190" s="19" t="s">
        <v>928</v>
      </c>
      <c r="B1190" s="16">
        <v>0</v>
      </c>
      <c r="C1190" s="16">
        <v>0</v>
      </c>
      <c r="D1190" s="17" t="e">
        <f t="shared" si="54"/>
        <v>#DIV/0!</v>
      </c>
      <c r="E1190" s="16">
        <v>0</v>
      </c>
      <c r="F1190" s="16">
        <f t="shared" si="55"/>
        <v>0</v>
      </c>
      <c r="G1190" s="17" t="e">
        <f t="shared" si="56"/>
        <v>#DIV/0!</v>
      </c>
    </row>
    <row r="1191" spans="1:7" ht="20.25">
      <c r="A1191" s="19" t="s">
        <v>929</v>
      </c>
      <c r="B1191" s="16">
        <v>70</v>
      </c>
      <c r="C1191" s="16">
        <v>70</v>
      </c>
      <c r="D1191" s="17">
        <f t="shared" si="54"/>
        <v>100</v>
      </c>
      <c r="E1191" s="16"/>
      <c r="F1191" s="16">
        <f t="shared" si="55"/>
        <v>70</v>
      </c>
      <c r="G1191" s="17"/>
    </row>
    <row r="1192" spans="1:7" ht="20.25" hidden="1">
      <c r="A1192" s="19" t="s">
        <v>930</v>
      </c>
      <c r="B1192" s="16">
        <v>0</v>
      </c>
      <c r="C1192" s="16">
        <v>0</v>
      </c>
      <c r="D1192" s="17" t="e">
        <f t="shared" si="54"/>
        <v>#DIV/0!</v>
      </c>
      <c r="E1192" s="16"/>
      <c r="F1192" s="16">
        <f t="shared" si="55"/>
        <v>0</v>
      </c>
      <c r="G1192" s="17"/>
    </row>
    <row r="1193" spans="1:7" ht="20.25" hidden="1">
      <c r="A1193" s="19" t="s">
        <v>931</v>
      </c>
      <c r="B1193" s="16">
        <v>0</v>
      </c>
      <c r="C1193" s="16">
        <v>0</v>
      </c>
      <c r="D1193" s="17" t="e">
        <f t="shared" si="54"/>
        <v>#DIV/0!</v>
      </c>
      <c r="E1193" s="16"/>
      <c r="F1193" s="16">
        <f t="shared" si="55"/>
        <v>0</v>
      </c>
      <c r="G1193" s="17"/>
    </row>
    <row r="1194" spans="1:7" ht="20.25" hidden="1">
      <c r="A1194" s="19" t="s">
        <v>932</v>
      </c>
      <c r="B1194" s="16">
        <v>0</v>
      </c>
      <c r="C1194" s="16">
        <v>0</v>
      </c>
      <c r="D1194" s="17" t="e">
        <f t="shared" si="54"/>
        <v>#DIV/0!</v>
      </c>
      <c r="E1194" s="16"/>
      <c r="F1194" s="16">
        <f t="shared" si="55"/>
        <v>0</v>
      </c>
      <c r="G1194" s="17"/>
    </row>
    <row r="1195" spans="1:7" ht="20.25" hidden="1">
      <c r="A1195" s="19" t="s">
        <v>933</v>
      </c>
      <c r="B1195" s="16">
        <v>0</v>
      </c>
      <c r="C1195" s="16">
        <v>0</v>
      </c>
      <c r="D1195" s="17" t="e">
        <f t="shared" si="54"/>
        <v>#DIV/0!</v>
      </c>
      <c r="E1195" s="16"/>
      <c r="F1195" s="16">
        <f t="shared" si="55"/>
        <v>0</v>
      </c>
      <c r="G1195" s="17"/>
    </row>
    <row r="1196" spans="1:7" ht="20.25" hidden="1">
      <c r="A1196" s="19" t="s">
        <v>934</v>
      </c>
      <c r="B1196" s="16">
        <v>0</v>
      </c>
      <c r="C1196" s="16">
        <v>0</v>
      </c>
      <c r="D1196" s="17" t="e">
        <f t="shared" si="54"/>
        <v>#DIV/0!</v>
      </c>
      <c r="E1196" s="16"/>
      <c r="F1196" s="16">
        <f t="shared" si="55"/>
        <v>0</v>
      </c>
      <c r="G1196" s="17"/>
    </row>
    <row r="1197" spans="1:7" ht="20.25">
      <c r="A1197" s="19" t="s">
        <v>935</v>
      </c>
      <c r="B1197" s="16">
        <v>45</v>
      </c>
      <c r="C1197" s="16">
        <v>45</v>
      </c>
      <c r="D1197" s="17">
        <f t="shared" si="54"/>
        <v>100</v>
      </c>
      <c r="E1197" s="16"/>
      <c r="F1197" s="16">
        <f t="shared" si="55"/>
        <v>45</v>
      </c>
      <c r="G1197" s="17"/>
    </row>
    <row r="1198" spans="1:7" ht="20.25">
      <c r="A1198" s="18" t="s">
        <v>936</v>
      </c>
      <c r="B1198" s="16"/>
      <c r="C1198" s="16"/>
      <c r="D1198" s="17"/>
      <c r="E1198" s="16"/>
      <c r="F1198" s="16"/>
      <c r="G1198" s="17"/>
    </row>
    <row r="1199" spans="1:7" ht="20.25">
      <c r="A1199" s="19" t="s">
        <v>937</v>
      </c>
      <c r="B1199" s="16"/>
      <c r="C1199" s="16"/>
      <c r="D1199" s="17"/>
      <c r="E1199" s="16"/>
      <c r="F1199" s="16"/>
      <c r="G1199" s="17"/>
    </row>
    <row r="1200" spans="1:7" ht="20.25">
      <c r="A1200" s="18" t="s">
        <v>938</v>
      </c>
      <c r="B1200" s="16">
        <f>SUM(B1201,B1212,B1216)</f>
        <v>39348</v>
      </c>
      <c r="C1200" s="16">
        <f>SUM(C1201,C1212,C1216)</f>
        <v>38620</v>
      </c>
      <c r="D1200" s="17">
        <f t="shared" si="54"/>
        <v>101.88503366131539</v>
      </c>
      <c r="E1200" s="16">
        <f>SUM(E1201,E1212,E1216)</f>
        <v>36299</v>
      </c>
      <c r="F1200" s="16">
        <f t="shared" si="55"/>
        <v>3049</v>
      </c>
      <c r="G1200" s="17">
        <f t="shared" si="56"/>
        <v>8.3996804319678215</v>
      </c>
    </row>
    <row r="1201" spans="1:7" ht="20.25">
      <c r="A1201" s="18" t="s">
        <v>939</v>
      </c>
      <c r="B1201" s="16">
        <f>SUM(B1202:B1211)</f>
        <v>30095</v>
      </c>
      <c r="C1201" s="16">
        <f>SUM(C1202:C1211)</f>
        <v>29638</v>
      </c>
      <c r="D1201" s="17">
        <f t="shared" si="54"/>
        <v>101.54193940211891</v>
      </c>
      <c r="E1201" s="16">
        <f>SUM(E1202:E1211)</f>
        <v>27236</v>
      </c>
      <c r="F1201" s="16">
        <f t="shared" si="55"/>
        <v>2859</v>
      </c>
      <c r="G1201" s="17">
        <f t="shared" si="56"/>
        <v>10.497136143339697</v>
      </c>
    </row>
    <row r="1202" spans="1:7" ht="20.25" hidden="1">
      <c r="A1202" s="19" t="s">
        <v>940</v>
      </c>
      <c r="B1202" s="16">
        <v>0</v>
      </c>
      <c r="C1202" s="16">
        <v>0</v>
      </c>
      <c r="D1202" s="17" t="e">
        <f t="shared" si="54"/>
        <v>#DIV/0!</v>
      </c>
      <c r="E1202" s="16">
        <v>0</v>
      </c>
      <c r="F1202" s="16">
        <f t="shared" si="55"/>
        <v>0</v>
      </c>
      <c r="G1202" s="17" t="e">
        <f t="shared" si="56"/>
        <v>#DIV/0!</v>
      </c>
    </row>
    <row r="1203" spans="1:7" ht="20.25">
      <c r="A1203" s="19" t="s">
        <v>941</v>
      </c>
      <c r="B1203" s="16">
        <v>3950</v>
      </c>
      <c r="C1203" s="16">
        <v>3650</v>
      </c>
      <c r="D1203" s="17">
        <f t="shared" si="54"/>
        <v>108.21917808219179</v>
      </c>
      <c r="E1203" s="16"/>
      <c r="F1203" s="16">
        <f t="shared" si="55"/>
        <v>3950</v>
      </c>
      <c r="G1203" s="17"/>
    </row>
    <row r="1204" spans="1:7" ht="20.25">
      <c r="A1204" s="19" t="s">
        <v>942</v>
      </c>
      <c r="B1204" s="16">
        <v>24021</v>
      </c>
      <c r="C1204" s="16">
        <v>24021</v>
      </c>
      <c r="D1204" s="17">
        <f t="shared" si="54"/>
        <v>100</v>
      </c>
      <c r="E1204" s="16">
        <v>24827</v>
      </c>
      <c r="F1204" s="16">
        <f t="shared" si="55"/>
        <v>-806</v>
      </c>
      <c r="G1204" s="17">
        <f t="shared" si="56"/>
        <v>-3.2464655415475088</v>
      </c>
    </row>
    <row r="1205" spans="1:7" ht="20.25" hidden="1">
      <c r="A1205" s="19" t="s">
        <v>943</v>
      </c>
      <c r="B1205" s="16">
        <v>0</v>
      </c>
      <c r="C1205" s="16"/>
      <c r="D1205" s="17" t="e">
        <f t="shared" si="54"/>
        <v>#DIV/0!</v>
      </c>
      <c r="E1205" s="16">
        <v>0</v>
      </c>
      <c r="F1205" s="16">
        <f t="shared" si="55"/>
        <v>0</v>
      </c>
      <c r="G1205" s="17" t="e">
        <f t="shared" si="56"/>
        <v>#DIV/0!</v>
      </c>
    </row>
    <row r="1206" spans="1:7" ht="20.25">
      <c r="A1206" s="19" t="s">
        <v>944</v>
      </c>
      <c r="B1206" s="16">
        <v>564</v>
      </c>
      <c r="C1206" s="16">
        <v>558</v>
      </c>
      <c r="D1206" s="17">
        <f t="shared" si="54"/>
        <v>101.0752688172043</v>
      </c>
      <c r="E1206" s="16">
        <v>1746</v>
      </c>
      <c r="F1206" s="16">
        <f t="shared" si="55"/>
        <v>-1182</v>
      </c>
      <c r="G1206" s="17">
        <f t="shared" si="56"/>
        <v>-67.697594501718214</v>
      </c>
    </row>
    <row r="1207" spans="1:7" ht="20.25" hidden="1">
      <c r="A1207" s="19" t="s">
        <v>945</v>
      </c>
      <c r="B1207" s="16"/>
      <c r="C1207" s="16"/>
      <c r="D1207" s="17" t="e">
        <f t="shared" si="54"/>
        <v>#DIV/0!</v>
      </c>
      <c r="E1207" s="16"/>
      <c r="F1207" s="16">
        <f t="shared" si="55"/>
        <v>0</v>
      </c>
      <c r="G1207" s="17" t="e">
        <f t="shared" si="56"/>
        <v>#DIV/0!</v>
      </c>
    </row>
    <row r="1208" spans="1:7" ht="20.25" hidden="1">
      <c r="A1208" s="19" t="s">
        <v>946</v>
      </c>
      <c r="B1208" s="16">
        <v>0</v>
      </c>
      <c r="C1208" s="16"/>
      <c r="D1208" s="17" t="e">
        <f t="shared" si="54"/>
        <v>#DIV/0!</v>
      </c>
      <c r="E1208" s="16">
        <v>0</v>
      </c>
      <c r="F1208" s="16">
        <f t="shared" si="55"/>
        <v>0</v>
      </c>
      <c r="G1208" s="17" t="e">
        <f t="shared" si="56"/>
        <v>#DIV/0!</v>
      </c>
    </row>
    <row r="1209" spans="1:7" ht="20.25">
      <c r="A1209" s="19" t="s">
        <v>947</v>
      </c>
      <c r="B1209" s="16">
        <v>1460</v>
      </c>
      <c r="C1209" s="16">
        <v>1400</v>
      </c>
      <c r="D1209" s="17">
        <f t="shared" si="54"/>
        <v>104.28571428571429</v>
      </c>
      <c r="E1209" s="16">
        <v>613</v>
      </c>
      <c r="F1209" s="16">
        <f t="shared" si="55"/>
        <v>847</v>
      </c>
      <c r="G1209" s="17">
        <f t="shared" si="56"/>
        <v>138.17292006525287</v>
      </c>
    </row>
    <row r="1210" spans="1:7" ht="20.25" hidden="1">
      <c r="A1210" s="19" t="s">
        <v>948</v>
      </c>
      <c r="B1210" s="16">
        <v>0</v>
      </c>
      <c r="C1210" s="16"/>
      <c r="D1210" s="17" t="e">
        <f t="shared" si="54"/>
        <v>#DIV/0!</v>
      </c>
      <c r="E1210" s="16">
        <v>0</v>
      </c>
      <c r="F1210" s="16">
        <f t="shared" si="55"/>
        <v>0</v>
      </c>
      <c r="G1210" s="17" t="e">
        <f t="shared" si="56"/>
        <v>#DIV/0!</v>
      </c>
    </row>
    <row r="1211" spans="1:7" ht="20.25">
      <c r="A1211" s="19" t="s">
        <v>949</v>
      </c>
      <c r="B1211" s="16">
        <v>100</v>
      </c>
      <c r="C1211" s="16">
        <v>9</v>
      </c>
      <c r="D1211" s="17">
        <f t="shared" si="54"/>
        <v>1111.1111111111111</v>
      </c>
      <c r="E1211" s="16">
        <v>50</v>
      </c>
      <c r="F1211" s="16">
        <f t="shared" si="55"/>
        <v>50</v>
      </c>
      <c r="G1211" s="17">
        <f t="shared" si="56"/>
        <v>100</v>
      </c>
    </row>
    <row r="1212" spans="1:7" ht="20.25">
      <c r="A1212" s="18" t="s">
        <v>950</v>
      </c>
      <c r="B1212" s="16">
        <f>SUM(B1213:B1215)</f>
        <v>9253</v>
      </c>
      <c r="C1212" s="16">
        <f>SUM(C1213:C1215)</f>
        <v>8982</v>
      </c>
      <c r="D1212" s="17">
        <f t="shared" si="54"/>
        <v>103.01714540191493</v>
      </c>
      <c r="E1212" s="16">
        <f>SUM(E1213:E1215)</f>
        <v>9063</v>
      </c>
      <c r="F1212" s="16">
        <f t="shared" si="55"/>
        <v>190</v>
      </c>
      <c r="G1212" s="17">
        <f t="shared" si="56"/>
        <v>2.0964360587002098</v>
      </c>
    </row>
    <row r="1213" spans="1:7" ht="20.25">
      <c r="A1213" s="19" t="s">
        <v>951</v>
      </c>
      <c r="B1213" s="16">
        <v>9253</v>
      </c>
      <c r="C1213" s="16">
        <v>8982</v>
      </c>
      <c r="D1213" s="17">
        <f t="shared" si="54"/>
        <v>103.01714540191493</v>
      </c>
      <c r="E1213" s="16">
        <v>9063</v>
      </c>
      <c r="F1213" s="16">
        <f t="shared" si="55"/>
        <v>190</v>
      </c>
      <c r="G1213" s="17">
        <f t="shared" si="56"/>
        <v>2.0964360587002098</v>
      </c>
    </row>
    <row r="1214" spans="1:7" ht="20.25" hidden="1">
      <c r="A1214" s="19" t="s">
        <v>952</v>
      </c>
      <c r="B1214" s="16">
        <v>0</v>
      </c>
      <c r="C1214" s="16">
        <v>0</v>
      </c>
      <c r="D1214" s="17" t="e">
        <f t="shared" si="54"/>
        <v>#DIV/0!</v>
      </c>
      <c r="E1214" s="16">
        <v>0</v>
      </c>
      <c r="F1214" s="16">
        <f t="shared" si="55"/>
        <v>0</v>
      </c>
      <c r="G1214" s="17" t="e">
        <f t="shared" si="56"/>
        <v>#DIV/0!</v>
      </c>
    </row>
    <row r="1215" spans="1:7" ht="20.25" hidden="1">
      <c r="A1215" s="19" t="s">
        <v>953</v>
      </c>
      <c r="B1215" s="16">
        <v>0</v>
      </c>
      <c r="C1215" s="16">
        <v>0</v>
      </c>
      <c r="D1215" s="17" t="e">
        <f t="shared" si="54"/>
        <v>#DIV/0!</v>
      </c>
      <c r="E1215" s="16">
        <v>0</v>
      </c>
      <c r="F1215" s="16">
        <f t="shared" si="55"/>
        <v>0</v>
      </c>
      <c r="G1215" s="17" t="e">
        <f t="shared" si="56"/>
        <v>#DIV/0!</v>
      </c>
    </row>
    <row r="1216" spans="1:7" ht="20.25">
      <c r="A1216" s="18" t="s">
        <v>954</v>
      </c>
      <c r="B1216" s="16"/>
      <c r="C1216" s="16"/>
      <c r="D1216" s="17"/>
      <c r="E1216" s="16"/>
      <c r="F1216" s="16"/>
      <c r="G1216" s="17"/>
    </row>
    <row r="1217" spans="1:7" ht="20.25" hidden="1">
      <c r="A1217" s="19" t="s">
        <v>955</v>
      </c>
      <c r="B1217" s="16"/>
      <c r="C1217" s="16"/>
      <c r="D1217" s="17"/>
      <c r="E1217" s="16"/>
      <c r="F1217" s="16"/>
      <c r="G1217" s="17"/>
    </row>
    <row r="1218" spans="1:7" ht="20.25">
      <c r="A1218" s="19" t="s">
        <v>956</v>
      </c>
      <c r="B1218" s="16"/>
      <c r="C1218" s="16"/>
      <c r="D1218" s="17"/>
      <c r="E1218" s="16"/>
      <c r="F1218" s="16"/>
      <c r="G1218" s="17"/>
    </row>
    <row r="1219" spans="1:7" ht="20.25" hidden="1">
      <c r="A1219" s="19" t="s">
        <v>957</v>
      </c>
      <c r="B1219" s="16">
        <v>0</v>
      </c>
      <c r="C1219" s="16">
        <v>0</v>
      </c>
      <c r="D1219" s="17" t="e">
        <f t="shared" si="54"/>
        <v>#DIV/0!</v>
      </c>
      <c r="E1219" s="16">
        <v>0</v>
      </c>
      <c r="F1219" s="16">
        <f t="shared" si="55"/>
        <v>0</v>
      </c>
      <c r="G1219" s="17" t="e">
        <f t="shared" si="56"/>
        <v>#DIV/0!</v>
      </c>
    </row>
    <row r="1220" spans="1:7" ht="20.25">
      <c r="A1220" s="18" t="s">
        <v>958</v>
      </c>
      <c r="B1220" s="16">
        <f>SUM(B1221,B1239,B1245,B1251)</f>
        <v>1201</v>
      </c>
      <c r="C1220" s="16">
        <f>SUM(C1221,C1239,C1245,C1251)</f>
        <v>991</v>
      </c>
      <c r="D1220" s="17">
        <f t="shared" si="54"/>
        <v>121.1907164480323</v>
      </c>
      <c r="E1220" s="16">
        <f>SUM(E1221,E1239,E1245,E1251)</f>
        <v>628</v>
      </c>
      <c r="F1220" s="16">
        <f t="shared" si="55"/>
        <v>573</v>
      </c>
      <c r="G1220" s="17">
        <f t="shared" si="56"/>
        <v>91.242038216560502</v>
      </c>
    </row>
    <row r="1221" spans="1:7" ht="20.25">
      <c r="A1221" s="18" t="s">
        <v>959</v>
      </c>
      <c r="B1221" s="16">
        <f>SUM(B1222:B1238)</f>
        <v>1201</v>
      </c>
      <c r="C1221" s="16">
        <f>SUM(C1222:C1238)</f>
        <v>991</v>
      </c>
      <c r="D1221" s="17">
        <f t="shared" si="54"/>
        <v>121.1907164480323</v>
      </c>
      <c r="E1221" s="16">
        <f>SUM(E1222:E1238)</f>
        <v>628</v>
      </c>
      <c r="F1221" s="16">
        <f t="shared" si="55"/>
        <v>573</v>
      </c>
      <c r="G1221" s="17">
        <f t="shared" si="56"/>
        <v>91.242038216560502</v>
      </c>
    </row>
    <row r="1222" spans="1:7" ht="20.25">
      <c r="A1222" s="19" t="s">
        <v>35</v>
      </c>
      <c r="B1222" s="16">
        <v>172</v>
      </c>
      <c r="C1222" s="16">
        <v>12</v>
      </c>
      <c r="D1222" s="17">
        <f t="shared" si="54"/>
        <v>1433.3333333333335</v>
      </c>
      <c r="E1222" s="16">
        <v>116</v>
      </c>
      <c r="F1222" s="16">
        <f t="shared" si="55"/>
        <v>56</v>
      </c>
      <c r="G1222" s="17">
        <f t="shared" si="56"/>
        <v>48.275862068965516</v>
      </c>
    </row>
    <row r="1223" spans="1:7" ht="20.25">
      <c r="A1223" s="19" t="s">
        <v>36</v>
      </c>
      <c r="B1223" s="16">
        <v>873</v>
      </c>
      <c r="C1223" s="16">
        <v>873</v>
      </c>
      <c r="D1223" s="17">
        <f t="shared" si="54"/>
        <v>100</v>
      </c>
      <c r="E1223" s="16"/>
      <c r="F1223" s="16">
        <f t="shared" si="55"/>
        <v>873</v>
      </c>
      <c r="G1223" s="17"/>
    </row>
    <row r="1224" spans="1:7" ht="20.25" hidden="1">
      <c r="A1224" s="19" t="s">
        <v>37</v>
      </c>
      <c r="B1224" s="16">
        <v>0</v>
      </c>
      <c r="C1224" s="16"/>
      <c r="D1224" s="17" t="e">
        <f t="shared" si="54"/>
        <v>#DIV/0!</v>
      </c>
      <c r="E1224" s="16">
        <v>0</v>
      </c>
      <c r="F1224" s="16">
        <f t="shared" si="55"/>
        <v>0</v>
      </c>
      <c r="G1224" s="17" t="e">
        <f t="shared" si="56"/>
        <v>#DIV/0!</v>
      </c>
    </row>
    <row r="1225" spans="1:7" ht="20.25" hidden="1">
      <c r="A1225" s="19" t="s">
        <v>960</v>
      </c>
      <c r="B1225" s="16">
        <v>0</v>
      </c>
      <c r="C1225" s="16"/>
      <c r="D1225" s="17" t="e">
        <f t="shared" si="54"/>
        <v>#DIV/0!</v>
      </c>
      <c r="E1225" s="16">
        <v>0</v>
      </c>
      <c r="F1225" s="16">
        <f t="shared" si="55"/>
        <v>0</v>
      </c>
      <c r="G1225" s="17" t="e">
        <f t="shared" si="56"/>
        <v>#DIV/0!</v>
      </c>
    </row>
    <row r="1226" spans="1:7" ht="20.25" hidden="1">
      <c r="A1226" s="19" t="s">
        <v>961</v>
      </c>
      <c r="B1226" s="16">
        <v>0</v>
      </c>
      <c r="C1226" s="16"/>
      <c r="D1226" s="17" t="e">
        <f t="shared" ref="D1226:D1282" si="57">B1226/C1226*100</f>
        <v>#DIV/0!</v>
      </c>
      <c r="E1226" s="16">
        <v>0</v>
      </c>
      <c r="F1226" s="16">
        <f t="shared" ref="F1226:F1282" si="58">B1226-E1226</f>
        <v>0</v>
      </c>
      <c r="G1226" s="17" t="e">
        <f t="shared" ref="G1226:G1276" si="59">F1226/E1226*100</f>
        <v>#DIV/0!</v>
      </c>
    </row>
    <row r="1227" spans="1:7" ht="20.25" hidden="1">
      <c r="A1227" s="19" t="s">
        <v>962</v>
      </c>
      <c r="B1227" s="16">
        <v>0</v>
      </c>
      <c r="C1227" s="16"/>
      <c r="D1227" s="17" t="e">
        <f t="shared" si="57"/>
        <v>#DIV/0!</v>
      </c>
      <c r="E1227" s="16">
        <v>0</v>
      </c>
      <c r="F1227" s="16">
        <f t="shared" si="58"/>
        <v>0</v>
      </c>
      <c r="G1227" s="17" t="e">
        <f t="shared" si="59"/>
        <v>#DIV/0!</v>
      </c>
    </row>
    <row r="1228" spans="1:7" ht="20.25" hidden="1">
      <c r="A1228" s="19" t="s">
        <v>963</v>
      </c>
      <c r="B1228" s="16">
        <v>0</v>
      </c>
      <c r="C1228" s="16"/>
      <c r="D1228" s="17" t="e">
        <f t="shared" si="57"/>
        <v>#DIV/0!</v>
      </c>
      <c r="E1228" s="16">
        <v>0</v>
      </c>
      <c r="F1228" s="16">
        <f t="shared" si="58"/>
        <v>0</v>
      </c>
      <c r="G1228" s="17" t="e">
        <f t="shared" si="59"/>
        <v>#DIV/0!</v>
      </c>
    </row>
    <row r="1229" spans="1:7" ht="20.25">
      <c r="A1229" s="19" t="s">
        <v>964</v>
      </c>
      <c r="B1229" s="16">
        <v>76</v>
      </c>
      <c r="C1229" s="16">
        <v>34</v>
      </c>
      <c r="D1229" s="17">
        <f t="shared" si="57"/>
        <v>223.52941176470588</v>
      </c>
      <c r="E1229" s="16">
        <v>375</v>
      </c>
      <c r="F1229" s="16">
        <f t="shared" si="58"/>
        <v>-299</v>
      </c>
      <c r="G1229" s="17">
        <f t="shared" si="59"/>
        <v>-79.733333333333334</v>
      </c>
    </row>
    <row r="1230" spans="1:7" ht="20.25" hidden="1">
      <c r="A1230" s="19" t="s">
        <v>965</v>
      </c>
      <c r="B1230" s="16">
        <v>0</v>
      </c>
      <c r="C1230" s="16"/>
      <c r="D1230" s="17" t="e">
        <f t="shared" si="57"/>
        <v>#DIV/0!</v>
      </c>
      <c r="E1230" s="16">
        <v>0</v>
      </c>
      <c r="F1230" s="16">
        <f t="shared" si="58"/>
        <v>0</v>
      </c>
      <c r="G1230" s="17" t="e">
        <f t="shared" si="59"/>
        <v>#DIV/0!</v>
      </c>
    </row>
    <row r="1231" spans="1:7" ht="20.25" hidden="1">
      <c r="A1231" s="19" t="s">
        <v>966</v>
      </c>
      <c r="B1231" s="16">
        <v>0</v>
      </c>
      <c r="C1231" s="16"/>
      <c r="D1231" s="17" t="e">
        <f t="shared" si="57"/>
        <v>#DIV/0!</v>
      </c>
      <c r="E1231" s="16">
        <v>0</v>
      </c>
      <c r="F1231" s="16">
        <f t="shared" si="58"/>
        <v>0</v>
      </c>
      <c r="G1231" s="17" t="e">
        <f t="shared" si="59"/>
        <v>#DIV/0!</v>
      </c>
    </row>
    <row r="1232" spans="1:7" ht="20.25" hidden="1">
      <c r="A1232" s="19" t="s">
        <v>967</v>
      </c>
      <c r="B1232" s="16">
        <v>0</v>
      </c>
      <c r="C1232" s="16"/>
      <c r="D1232" s="17" t="e">
        <f t="shared" si="57"/>
        <v>#DIV/0!</v>
      </c>
      <c r="E1232" s="16">
        <v>0</v>
      </c>
      <c r="F1232" s="16">
        <f t="shared" si="58"/>
        <v>0</v>
      </c>
      <c r="G1232" s="17" t="e">
        <f t="shared" si="59"/>
        <v>#DIV/0!</v>
      </c>
    </row>
    <row r="1233" spans="1:7" ht="20.25" hidden="1">
      <c r="A1233" s="19" t="s">
        <v>968</v>
      </c>
      <c r="B1233" s="16">
        <v>0</v>
      </c>
      <c r="C1233" s="16"/>
      <c r="D1233" s="17" t="e">
        <f t="shared" si="57"/>
        <v>#DIV/0!</v>
      </c>
      <c r="E1233" s="16">
        <v>0</v>
      </c>
      <c r="F1233" s="16">
        <f t="shared" si="58"/>
        <v>0</v>
      </c>
      <c r="G1233" s="17" t="e">
        <f t="shared" si="59"/>
        <v>#DIV/0!</v>
      </c>
    </row>
    <row r="1234" spans="1:7" ht="20.25" hidden="1">
      <c r="A1234" s="19" t="s">
        <v>969</v>
      </c>
      <c r="B1234" s="16">
        <v>0</v>
      </c>
      <c r="C1234" s="16"/>
      <c r="D1234" s="17" t="e">
        <f t="shared" si="57"/>
        <v>#DIV/0!</v>
      </c>
      <c r="E1234" s="16">
        <v>0</v>
      </c>
      <c r="F1234" s="16">
        <f t="shared" si="58"/>
        <v>0</v>
      </c>
      <c r="G1234" s="17" t="e">
        <f t="shared" si="59"/>
        <v>#DIV/0!</v>
      </c>
    </row>
    <row r="1235" spans="1:7" ht="20.25" hidden="1">
      <c r="A1235" s="19" t="s">
        <v>970</v>
      </c>
      <c r="B1235" s="16">
        <v>0</v>
      </c>
      <c r="C1235" s="16"/>
      <c r="D1235" s="17" t="e">
        <f t="shared" si="57"/>
        <v>#DIV/0!</v>
      </c>
      <c r="E1235" s="16">
        <v>0</v>
      </c>
      <c r="F1235" s="16">
        <f t="shared" si="58"/>
        <v>0</v>
      </c>
      <c r="G1235" s="17" t="e">
        <f t="shared" si="59"/>
        <v>#DIV/0!</v>
      </c>
    </row>
    <row r="1236" spans="1:7" ht="20.25" hidden="1">
      <c r="A1236" s="19" t="s">
        <v>971</v>
      </c>
      <c r="B1236" s="16">
        <v>0</v>
      </c>
      <c r="C1236" s="16"/>
      <c r="D1236" s="17" t="e">
        <f t="shared" si="57"/>
        <v>#DIV/0!</v>
      </c>
      <c r="E1236" s="16">
        <v>0</v>
      </c>
      <c r="F1236" s="16">
        <f t="shared" si="58"/>
        <v>0</v>
      </c>
      <c r="G1236" s="17" t="e">
        <f t="shared" si="59"/>
        <v>#DIV/0!</v>
      </c>
    </row>
    <row r="1237" spans="1:7" ht="20.25">
      <c r="A1237" s="19" t="s">
        <v>44</v>
      </c>
      <c r="B1237" s="16">
        <v>2</v>
      </c>
      <c r="C1237" s="16">
        <v>1</v>
      </c>
      <c r="D1237" s="17">
        <f t="shared" si="57"/>
        <v>200</v>
      </c>
      <c r="E1237" s="16">
        <v>71</v>
      </c>
      <c r="F1237" s="16">
        <f t="shared" si="58"/>
        <v>-69</v>
      </c>
      <c r="G1237" s="17">
        <f t="shared" si="59"/>
        <v>-97.183098591549296</v>
      </c>
    </row>
    <row r="1238" spans="1:7" ht="20.25">
      <c r="A1238" s="19" t="s">
        <v>972</v>
      </c>
      <c r="B1238" s="16">
        <v>78</v>
      </c>
      <c r="C1238" s="16">
        <v>71</v>
      </c>
      <c r="D1238" s="17">
        <f t="shared" si="57"/>
        <v>109.85915492957747</v>
      </c>
      <c r="E1238" s="16">
        <v>66</v>
      </c>
      <c r="F1238" s="16">
        <f t="shared" si="58"/>
        <v>12</v>
      </c>
      <c r="G1238" s="17">
        <f t="shared" si="59"/>
        <v>18.181818181818183</v>
      </c>
    </row>
    <row r="1239" spans="1:7" ht="20.25">
      <c r="A1239" s="18" t="s">
        <v>973</v>
      </c>
      <c r="B1239" s="16"/>
      <c r="C1239" s="16"/>
      <c r="D1239" s="17"/>
      <c r="E1239" s="16"/>
      <c r="F1239" s="16"/>
      <c r="G1239" s="17"/>
    </row>
    <row r="1240" spans="1:7" ht="20.25">
      <c r="A1240" s="19" t="s">
        <v>974</v>
      </c>
      <c r="B1240" s="16"/>
      <c r="C1240" s="16"/>
      <c r="D1240" s="17"/>
      <c r="E1240" s="16"/>
      <c r="F1240" s="16"/>
      <c r="G1240" s="17"/>
    </row>
    <row r="1241" spans="1:7" ht="20.25" hidden="1">
      <c r="A1241" s="19" t="s">
        <v>975</v>
      </c>
      <c r="B1241" s="16"/>
      <c r="C1241" s="16"/>
      <c r="D1241" s="17"/>
      <c r="E1241" s="16"/>
      <c r="F1241" s="16"/>
      <c r="G1241" s="17"/>
    </row>
    <row r="1242" spans="1:7" ht="20.25" hidden="1">
      <c r="A1242" s="19" t="s">
        <v>976</v>
      </c>
      <c r="B1242" s="16"/>
      <c r="C1242" s="16"/>
      <c r="D1242" s="17"/>
      <c r="E1242" s="16"/>
      <c r="F1242" s="16"/>
      <c r="G1242" s="17"/>
    </row>
    <row r="1243" spans="1:7" ht="20.25" hidden="1">
      <c r="A1243" s="19" t="s">
        <v>977</v>
      </c>
      <c r="B1243" s="16"/>
      <c r="C1243" s="16"/>
      <c r="D1243" s="17"/>
      <c r="E1243" s="16"/>
      <c r="F1243" s="16"/>
      <c r="G1243" s="17"/>
    </row>
    <row r="1244" spans="1:7" ht="20.25" hidden="1">
      <c r="A1244" s="19" t="s">
        <v>978</v>
      </c>
      <c r="B1244" s="16"/>
      <c r="C1244" s="16"/>
      <c r="D1244" s="17"/>
      <c r="E1244" s="16"/>
      <c r="F1244" s="16"/>
      <c r="G1244" s="17"/>
    </row>
    <row r="1245" spans="1:7" ht="20.25">
      <c r="A1245" s="18" t="s">
        <v>979</v>
      </c>
      <c r="B1245" s="16"/>
      <c r="C1245" s="16"/>
      <c r="D1245" s="17"/>
      <c r="E1245" s="16"/>
      <c r="F1245" s="16"/>
      <c r="G1245" s="17"/>
    </row>
    <row r="1246" spans="1:7" ht="20.25">
      <c r="A1246" s="19" t="s">
        <v>980</v>
      </c>
      <c r="B1246" s="16"/>
      <c r="C1246" s="16"/>
      <c r="D1246" s="17"/>
      <c r="E1246" s="16"/>
      <c r="F1246" s="16"/>
      <c r="G1246" s="17"/>
    </row>
    <row r="1247" spans="1:7" ht="20.25" hidden="1">
      <c r="A1247" s="19" t="s">
        <v>981</v>
      </c>
      <c r="B1247" s="16"/>
      <c r="C1247" s="16"/>
      <c r="D1247" s="17"/>
      <c r="E1247" s="16"/>
      <c r="F1247" s="16"/>
      <c r="G1247" s="17"/>
    </row>
    <row r="1248" spans="1:7" ht="20.25" hidden="1">
      <c r="A1248" s="19" t="s">
        <v>982</v>
      </c>
      <c r="B1248" s="16"/>
      <c r="C1248" s="16"/>
      <c r="D1248" s="17"/>
      <c r="E1248" s="16"/>
      <c r="F1248" s="16"/>
      <c r="G1248" s="17"/>
    </row>
    <row r="1249" spans="1:7" ht="20.25" hidden="1">
      <c r="A1249" s="19" t="s">
        <v>983</v>
      </c>
      <c r="B1249" s="16"/>
      <c r="C1249" s="16"/>
      <c r="D1249" s="17"/>
      <c r="E1249" s="16"/>
      <c r="F1249" s="16"/>
      <c r="G1249" s="17"/>
    </row>
    <row r="1250" spans="1:7" ht="20.25" hidden="1">
      <c r="A1250" s="19" t="s">
        <v>984</v>
      </c>
      <c r="B1250" s="16"/>
      <c r="C1250" s="16"/>
      <c r="D1250" s="17"/>
      <c r="E1250" s="16"/>
      <c r="F1250" s="16"/>
      <c r="G1250" s="17"/>
    </row>
    <row r="1251" spans="1:7" ht="20.25">
      <c r="A1251" s="18" t="s">
        <v>985</v>
      </c>
      <c r="B1251" s="16"/>
      <c r="C1251" s="16"/>
      <c r="D1251" s="17"/>
      <c r="E1251" s="16"/>
      <c r="F1251" s="16"/>
      <c r="G1251" s="17"/>
    </row>
    <row r="1252" spans="1:7" ht="20.25">
      <c r="A1252" s="19" t="s">
        <v>986</v>
      </c>
      <c r="B1252" s="16"/>
      <c r="C1252" s="16"/>
      <c r="D1252" s="17"/>
      <c r="E1252" s="16"/>
      <c r="F1252" s="16"/>
      <c r="G1252" s="17"/>
    </row>
    <row r="1253" spans="1:7" ht="20.25" hidden="1">
      <c r="A1253" s="19" t="s">
        <v>987</v>
      </c>
      <c r="B1253" s="16"/>
      <c r="C1253" s="16"/>
      <c r="D1253" s="17"/>
      <c r="E1253" s="16"/>
      <c r="F1253" s="16"/>
      <c r="G1253" s="17"/>
    </row>
    <row r="1254" spans="1:7" ht="20.25" hidden="1">
      <c r="A1254" s="19" t="s">
        <v>988</v>
      </c>
      <c r="B1254" s="16"/>
      <c r="C1254" s="16"/>
      <c r="D1254" s="17" t="e">
        <f t="shared" si="57"/>
        <v>#DIV/0!</v>
      </c>
      <c r="E1254" s="16"/>
      <c r="F1254" s="16">
        <f t="shared" si="58"/>
        <v>0</v>
      </c>
      <c r="G1254" s="17" t="e">
        <f t="shared" si="59"/>
        <v>#DIV/0!</v>
      </c>
    </row>
    <row r="1255" spans="1:7" ht="20.25" hidden="1">
      <c r="A1255" s="19" t="s">
        <v>989</v>
      </c>
      <c r="B1255" s="16"/>
      <c r="C1255" s="16"/>
      <c r="D1255" s="17" t="e">
        <f t="shared" si="57"/>
        <v>#DIV/0!</v>
      </c>
      <c r="E1255" s="16"/>
      <c r="F1255" s="16">
        <f t="shared" si="58"/>
        <v>0</v>
      </c>
      <c r="G1255" s="17" t="e">
        <f t="shared" si="59"/>
        <v>#DIV/0!</v>
      </c>
    </row>
    <row r="1256" spans="1:7" ht="20.25" hidden="1">
      <c r="A1256" s="19" t="s">
        <v>990</v>
      </c>
      <c r="B1256" s="16"/>
      <c r="C1256" s="16"/>
      <c r="D1256" s="17" t="e">
        <f t="shared" si="57"/>
        <v>#DIV/0!</v>
      </c>
      <c r="E1256" s="16"/>
      <c r="F1256" s="16">
        <f t="shared" si="58"/>
        <v>0</v>
      </c>
      <c r="G1256" s="17" t="e">
        <f t="shared" si="59"/>
        <v>#DIV/0!</v>
      </c>
    </row>
    <row r="1257" spans="1:7" ht="20.25" hidden="1">
      <c r="A1257" s="19" t="s">
        <v>991</v>
      </c>
      <c r="B1257" s="16"/>
      <c r="C1257" s="16"/>
      <c r="D1257" s="17" t="e">
        <f t="shared" si="57"/>
        <v>#DIV/0!</v>
      </c>
      <c r="E1257" s="16"/>
      <c r="F1257" s="16">
        <f t="shared" si="58"/>
        <v>0</v>
      </c>
      <c r="G1257" s="17" t="e">
        <f t="shared" si="59"/>
        <v>#DIV/0!</v>
      </c>
    </row>
    <row r="1258" spans="1:7" ht="20.25" hidden="1">
      <c r="A1258" s="19" t="s">
        <v>992</v>
      </c>
      <c r="B1258" s="16"/>
      <c r="C1258" s="16"/>
      <c r="D1258" s="17" t="e">
        <f t="shared" si="57"/>
        <v>#DIV/0!</v>
      </c>
      <c r="E1258" s="16"/>
      <c r="F1258" s="16">
        <f t="shared" si="58"/>
        <v>0</v>
      </c>
      <c r="G1258" s="17" t="e">
        <f t="shared" si="59"/>
        <v>#DIV/0!</v>
      </c>
    </row>
    <row r="1259" spans="1:7" ht="20.25" hidden="1">
      <c r="A1259" s="19" t="s">
        <v>993</v>
      </c>
      <c r="B1259" s="16"/>
      <c r="C1259" s="16"/>
      <c r="D1259" s="17" t="e">
        <f t="shared" si="57"/>
        <v>#DIV/0!</v>
      </c>
      <c r="E1259" s="16"/>
      <c r="F1259" s="16">
        <f t="shared" si="58"/>
        <v>0</v>
      </c>
      <c r="G1259" s="17" t="e">
        <f t="shared" si="59"/>
        <v>#DIV/0!</v>
      </c>
    </row>
    <row r="1260" spans="1:7" ht="20.25" hidden="1">
      <c r="A1260" s="19" t="s">
        <v>994</v>
      </c>
      <c r="B1260" s="16"/>
      <c r="C1260" s="16"/>
      <c r="D1260" s="17" t="e">
        <f t="shared" si="57"/>
        <v>#DIV/0!</v>
      </c>
      <c r="E1260" s="16"/>
      <c r="F1260" s="16">
        <f t="shared" si="58"/>
        <v>0</v>
      </c>
      <c r="G1260" s="17" t="e">
        <f t="shared" si="59"/>
        <v>#DIV/0!</v>
      </c>
    </row>
    <row r="1261" spans="1:7" ht="20.25" hidden="1">
      <c r="A1261" s="19" t="s">
        <v>995</v>
      </c>
      <c r="B1261" s="16"/>
      <c r="C1261" s="16"/>
      <c r="D1261" s="17" t="e">
        <f t="shared" si="57"/>
        <v>#DIV/0!</v>
      </c>
      <c r="E1261" s="16"/>
      <c r="F1261" s="16">
        <f t="shared" si="58"/>
        <v>0</v>
      </c>
      <c r="G1261" s="17" t="e">
        <f t="shared" si="59"/>
        <v>#DIV/0!</v>
      </c>
    </row>
    <row r="1262" spans="1:7" ht="20.25" hidden="1">
      <c r="A1262" s="19" t="s">
        <v>996</v>
      </c>
      <c r="B1262" s="16"/>
      <c r="C1262" s="16"/>
      <c r="D1262" s="17" t="e">
        <f t="shared" si="57"/>
        <v>#DIV/0!</v>
      </c>
      <c r="E1262" s="16"/>
      <c r="F1262" s="16">
        <f t="shared" si="58"/>
        <v>0</v>
      </c>
      <c r="G1262" s="17" t="e">
        <f t="shared" si="59"/>
        <v>#DIV/0!</v>
      </c>
    </row>
    <row r="1263" spans="1:7" ht="20.25" hidden="1">
      <c r="A1263" s="19" t="s">
        <v>997</v>
      </c>
      <c r="B1263" s="16">
        <v>0</v>
      </c>
      <c r="C1263" s="16">
        <v>0</v>
      </c>
      <c r="D1263" s="17" t="e">
        <f t="shared" si="57"/>
        <v>#DIV/0!</v>
      </c>
      <c r="E1263" s="16">
        <v>0</v>
      </c>
      <c r="F1263" s="16">
        <f t="shared" si="58"/>
        <v>0</v>
      </c>
      <c r="G1263" s="17" t="e">
        <f t="shared" si="59"/>
        <v>#DIV/0!</v>
      </c>
    </row>
    <row r="1264" spans="1:7" ht="20.25">
      <c r="A1264" s="18" t="s">
        <v>998</v>
      </c>
      <c r="B1264" s="16">
        <f>SUM(B1265,B1277,B1283,B1289,B1297,B1310,B1314,B1318)</f>
        <v>1997</v>
      </c>
      <c r="C1264" s="16">
        <f>SUM(C1265,C1277,C1283,C1289,C1297,C1310,C1314,C1318)</f>
        <v>1857</v>
      </c>
      <c r="D1264" s="17">
        <f t="shared" si="57"/>
        <v>107.53904146472806</v>
      </c>
      <c r="E1264" s="16">
        <f>SUM(E1265,E1277,E1283,E1289,E1297,E1310,E1314,E1318)</f>
        <v>1221</v>
      </c>
      <c r="F1264" s="16">
        <f t="shared" si="58"/>
        <v>776</v>
      </c>
      <c r="G1264" s="17">
        <f t="shared" si="59"/>
        <v>63.55446355446356</v>
      </c>
    </row>
    <row r="1265" spans="1:7" ht="20.25">
      <c r="A1265" s="18" t="s">
        <v>999</v>
      </c>
      <c r="B1265" s="16">
        <f>SUM(B1266:B1276)</f>
        <v>976</v>
      </c>
      <c r="C1265" s="16">
        <f>SUM(C1266:C1276)</f>
        <v>968</v>
      </c>
      <c r="D1265" s="17">
        <f t="shared" si="57"/>
        <v>100.82644628099173</v>
      </c>
      <c r="E1265" s="16">
        <f>SUM(E1266:E1276)</f>
        <v>505</v>
      </c>
      <c r="F1265" s="16">
        <f t="shared" si="58"/>
        <v>471</v>
      </c>
      <c r="G1265" s="17">
        <f t="shared" si="59"/>
        <v>93.267326732673268</v>
      </c>
    </row>
    <row r="1266" spans="1:7" ht="20.25" hidden="1">
      <c r="A1266" s="19" t="s">
        <v>35</v>
      </c>
      <c r="B1266" s="16">
        <v>0</v>
      </c>
      <c r="C1266" s="16">
        <v>0</v>
      </c>
      <c r="D1266" s="17" t="e">
        <f t="shared" si="57"/>
        <v>#DIV/0!</v>
      </c>
      <c r="E1266" s="16">
        <v>0</v>
      </c>
      <c r="F1266" s="16">
        <f t="shared" si="58"/>
        <v>0</v>
      </c>
      <c r="G1266" s="17" t="e">
        <f t="shared" si="59"/>
        <v>#DIV/0!</v>
      </c>
    </row>
    <row r="1267" spans="1:7" ht="20.25">
      <c r="A1267" s="19" t="s">
        <v>36</v>
      </c>
      <c r="B1267" s="16">
        <v>112</v>
      </c>
      <c r="C1267" s="16">
        <v>121</v>
      </c>
      <c r="D1267" s="17">
        <f t="shared" si="57"/>
        <v>92.561983471074385</v>
      </c>
      <c r="E1267" s="16">
        <v>142</v>
      </c>
      <c r="F1267" s="16">
        <f t="shared" si="58"/>
        <v>-30</v>
      </c>
      <c r="G1267" s="17">
        <f t="shared" si="59"/>
        <v>-21.12676056338028</v>
      </c>
    </row>
    <row r="1268" spans="1:7" ht="20.25" hidden="1">
      <c r="A1268" s="19" t="s">
        <v>37</v>
      </c>
      <c r="B1268" s="16">
        <v>0</v>
      </c>
      <c r="C1268" s="16"/>
      <c r="D1268" s="17" t="e">
        <f t="shared" si="57"/>
        <v>#DIV/0!</v>
      </c>
      <c r="E1268" s="16">
        <v>0</v>
      </c>
      <c r="F1268" s="16">
        <f t="shared" si="58"/>
        <v>0</v>
      </c>
      <c r="G1268" s="17" t="e">
        <f t="shared" si="59"/>
        <v>#DIV/0!</v>
      </c>
    </row>
    <row r="1269" spans="1:7" ht="20.25">
      <c r="A1269" s="19" t="s">
        <v>1000</v>
      </c>
      <c r="B1269" s="16">
        <v>178</v>
      </c>
      <c r="C1269" s="16">
        <v>178</v>
      </c>
      <c r="D1269" s="17">
        <f t="shared" si="57"/>
        <v>100</v>
      </c>
      <c r="E1269" s="16"/>
      <c r="F1269" s="16">
        <f t="shared" si="58"/>
        <v>178</v>
      </c>
      <c r="G1269" s="17"/>
    </row>
    <row r="1270" spans="1:7" ht="20.25" hidden="1">
      <c r="A1270" s="19" t="s">
        <v>1001</v>
      </c>
      <c r="B1270" s="16">
        <v>0</v>
      </c>
      <c r="C1270" s="16"/>
      <c r="D1270" s="17" t="e">
        <f t="shared" si="57"/>
        <v>#DIV/0!</v>
      </c>
      <c r="E1270" s="16">
        <v>0</v>
      </c>
      <c r="F1270" s="16">
        <f t="shared" si="58"/>
        <v>0</v>
      </c>
      <c r="G1270" s="17" t="e">
        <f t="shared" si="59"/>
        <v>#DIV/0!</v>
      </c>
    </row>
    <row r="1271" spans="1:7" ht="20.25">
      <c r="A1271" s="19" t="s">
        <v>1002</v>
      </c>
      <c r="B1271" s="16">
        <v>446</v>
      </c>
      <c r="C1271" s="16">
        <v>429</v>
      </c>
      <c r="D1271" s="17">
        <f t="shared" si="57"/>
        <v>103.96270396270397</v>
      </c>
      <c r="E1271" s="16">
        <v>363</v>
      </c>
      <c r="F1271" s="16">
        <f t="shared" si="58"/>
        <v>83</v>
      </c>
      <c r="G1271" s="17">
        <f t="shared" si="59"/>
        <v>22.865013774104685</v>
      </c>
    </row>
    <row r="1272" spans="1:7" ht="20.25" hidden="1">
      <c r="A1272" s="19" t="s">
        <v>1003</v>
      </c>
      <c r="B1272" s="16"/>
      <c r="C1272" s="16"/>
      <c r="D1272" s="17"/>
      <c r="E1272" s="16"/>
      <c r="F1272" s="16">
        <f t="shared" si="58"/>
        <v>0</v>
      </c>
      <c r="G1272" s="17"/>
    </row>
    <row r="1273" spans="1:7" ht="20.25">
      <c r="A1273" s="19" t="s">
        <v>1004</v>
      </c>
      <c r="B1273" s="16">
        <v>240</v>
      </c>
      <c r="C1273" s="16">
        <v>240</v>
      </c>
      <c r="D1273" s="17"/>
      <c r="E1273" s="16"/>
      <c r="F1273" s="16">
        <f t="shared" si="58"/>
        <v>240</v>
      </c>
      <c r="G1273" s="17"/>
    </row>
    <row r="1274" spans="1:7" ht="20.25" hidden="1">
      <c r="A1274" s="19" t="s">
        <v>1005</v>
      </c>
      <c r="B1274" s="16">
        <v>0</v>
      </c>
      <c r="C1274" s="16">
        <v>0</v>
      </c>
      <c r="D1274" s="17" t="e">
        <f t="shared" si="57"/>
        <v>#DIV/0!</v>
      </c>
      <c r="E1274" s="16">
        <v>0</v>
      </c>
      <c r="F1274" s="16">
        <f t="shared" si="58"/>
        <v>0</v>
      </c>
      <c r="G1274" s="17" t="e">
        <f t="shared" si="59"/>
        <v>#DIV/0!</v>
      </c>
    </row>
    <row r="1275" spans="1:7" ht="20.25" hidden="1">
      <c r="A1275" s="19" t="s">
        <v>44</v>
      </c>
      <c r="B1275" s="16">
        <v>0</v>
      </c>
      <c r="C1275" s="16">
        <v>0</v>
      </c>
      <c r="D1275" s="17" t="e">
        <f t="shared" si="57"/>
        <v>#DIV/0!</v>
      </c>
      <c r="E1275" s="16">
        <v>0</v>
      </c>
      <c r="F1275" s="16">
        <f t="shared" si="58"/>
        <v>0</v>
      </c>
      <c r="G1275" s="17" t="e">
        <f t="shared" si="59"/>
        <v>#DIV/0!</v>
      </c>
    </row>
    <row r="1276" spans="1:7" ht="20.25" hidden="1">
      <c r="A1276" s="19" t="s">
        <v>1006</v>
      </c>
      <c r="B1276" s="16">
        <v>0</v>
      </c>
      <c r="C1276" s="16">
        <v>0</v>
      </c>
      <c r="D1276" s="17" t="e">
        <f t="shared" si="57"/>
        <v>#DIV/0!</v>
      </c>
      <c r="E1276" s="16">
        <v>0</v>
      </c>
      <c r="F1276" s="16">
        <f t="shared" si="58"/>
        <v>0</v>
      </c>
      <c r="G1276" s="17" t="e">
        <f t="shared" si="59"/>
        <v>#DIV/0!</v>
      </c>
    </row>
    <row r="1277" spans="1:7" ht="22.15" customHeight="1">
      <c r="A1277" s="18" t="s">
        <v>1007</v>
      </c>
      <c r="B1277" s="16">
        <f>SUM(B1278:B1282)</f>
        <v>393</v>
      </c>
      <c r="C1277" s="16">
        <f>SUM(C1278:C1282)</f>
        <v>357</v>
      </c>
      <c r="D1277" s="17">
        <f t="shared" si="57"/>
        <v>110.08403361344538</v>
      </c>
      <c r="E1277" s="16"/>
      <c r="F1277" s="16">
        <f t="shared" si="58"/>
        <v>393</v>
      </c>
      <c r="G1277" s="17"/>
    </row>
    <row r="1278" spans="1:7" ht="20.25">
      <c r="A1278" s="19" t="s">
        <v>35</v>
      </c>
      <c r="B1278" s="16">
        <v>324</v>
      </c>
      <c r="C1278" s="16">
        <v>288</v>
      </c>
      <c r="D1278" s="17">
        <f t="shared" si="57"/>
        <v>112.5</v>
      </c>
      <c r="E1278" s="16"/>
      <c r="F1278" s="16">
        <f t="shared" si="58"/>
        <v>324</v>
      </c>
      <c r="G1278" s="17"/>
    </row>
    <row r="1279" spans="1:7" ht="20.25" hidden="1">
      <c r="A1279" s="19" t="s">
        <v>36</v>
      </c>
      <c r="B1279" s="16">
        <v>0</v>
      </c>
      <c r="C1279" s="16">
        <v>0</v>
      </c>
      <c r="D1279" s="17" t="e">
        <f t="shared" si="57"/>
        <v>#DIV/0!</v>
      </c>
      <c r="E1279" s="16"/>
      <c r="F1279" s="16">
        <f t="shared" si="58"/>
        <v>0</v>
      </c>
      <c r="G1279" s="17"/>
    </row>
    <row r="1280" spans="1:7" ht="20.25" hidden="1">
      <c r="A1280" s="19" t="s">
        <v>37</v>
      </c>
      <c r="B1280" s="16">
        <v>0</v>
      </c>
      <c r="C1280" s="16">
        <v>0</v>
      </c>
      <c r="D1280" s="17" t="e">
        <f t="shared" si="57"/>
        <v>#DIV/0!</v>
      </c>
      <c r="E1280" s="16"/>
      <c r="F1280" s="16">
        <f t="shared" si="58"/>
        <v>0</v>
      </c>
      <c r="G1280" s="17"/>
    </row>
    <row r="1281" spans="1:7" ht="20.25">
      <c r="A1281" s="19" t="s">
        <v>1008</v>
      </c>
      <c r="B1281" s="16">
        <v>69</v>
      </c>
      <c r="C1281" s="16">
        <v>69</v>
      </c>
      <c r="D1281" s="17">
        <f t="shared" si="57"/>
        <v>100</v>
      </c>
      <c r="E1281" s="16"/>
      <c r="F1281" s="16">
        <f t="shared" si="58"/>
        <v>69</v>
      </c>
      <c r="G1281" s="17"/>
    </row>
    <row r="1282" spans="1:7" ht="20.45" hidden="1" customHeight="1">
      <c r="A1282" s="19" t="s">
        <v>1009</v>
      </c>
      <c r="B1282" s="16">
        <v>0</v>
      </c>
      <c r="C1282" s="16">
        <v>0</v>
      </c>
      <c r="D1282" s="17" t="e">
        <f t="shared" si="57"/>
        <v>#DIV/0!</v>
      </c>
      <c r="E1282" s="16"/>
      <c r="F1282" s="16">
        <f t="shared" si="58"/>
        <v>0</v>
      </c>
      <c r="G1282" s="17"/>
    </row>
    <row r="1283" spans="1:7" ht="20.25">
      <c r="A1283" s="18" t="s">
        <v>1010</v>
      </c>
      <c r="B1283" s="16"/>
      <c r="C1283" s="16"/>
      <c r="D1283" s="17"/>
      <c r="E1283" s="16"/>
      <c r="F1283" s="16"/>
      <c r="G1283" s="17"/>
    </row>
    <row r="1284" spans="1:7" ht="20.25">
      <c r="A1284" s="19" t="s">
        <v>35</v>
      </c>
      <c r="B1284" s="16"/>
      <c r="C1284" s="16"/>
      <c r="D1284" s="17"/>
      <c r="E1284" s="16"/>
      <c r="F1284" s="16"/>
      <c r="G1284" s="17"/>
    </row>
    <row r="1285" spans="1:7" ht="20.25" hidden="1">
      <c r="A1285" s="19" t="s">
        <v>36</v>
      </c>
      <c r="B1285" s="16"/>
      <c r="C1285" s="16"/>
      <c r="D1285" s="17"/>
      <c r="E1285" s="16"/>
      <c r="F1285" s="16"/>
      <c r="G1285" s="17"/>
    </row>
    <row r="1286" spans="1:7" ht="20.25" hidden="1">
      <c r="A1286" s="19" t="s">
        <v>37</v>
      </c>
      <c r="B1286" s="16"/>
      <c r="C1286" s="16"/>
      <c r="D1286" s="17"/>
      <c r="E1286" s="16"/>
      <c r="F1286" s="16"/>
      <c r="G1286" s="17"/>
    </row>
    <row r="1287" spans="1:7" ht="20.25" hidden="1">
      <c r="A1287" s="19" t="s">
        <v>1011</v>
      </c>
      <c r="B1287" s="16"/>
      <c r="C1287" s="16"/>
      <c r="D1287" s="17"/>
      <c r="E1287" s="16"/>
      <c r="F1287" s="16"/>
      <c r="G1287" s="17"/>
    </row>
    <row r="1288" spans="1:7" ht="20.25" hidden="1">
      <c r="A1288" s="19" t="s">
        <v>1012</v>
      </c>
      <c r="B1288" s="16"/>
      <c r="C1288" s="16"/>
      <c r="D1288" s="17"/>
      <c r="E1288" s="16"/>
      <c r="F1288" s="16"/>
      <c r="G1288" s="17"/>
    </row>
    <row r="1289" spans="1:7" ht="20.25">
      <c r="A1289" s="18" t="s">
        <v>1013</v>
      </c>
      <c r="B1289" s="16"/>
      <c r="C1289" s="16"/>
      <c r="D1289" s="17"/>
      <c r="E1289" s="16"/>
      <c r="F1289" s="16"/>
      <c r="G1289" s="17"/>
    </row>
    <row r="1290" spans="1:7" ht="20.25">
      <c r="A1290" s="19" t="s">
        <v>35</v>
      </c>
      <c r="B1290" s="16"/>
      <c r="C1290" s="16"/>
      <c r="D1290" s="17"/>
      <c r="E1290" s="16"/>
      <c r="F1290" s="16"/>
      <c r="G1290" s="17"/>
    </row>
    <row r="1291" spans="1:7" ht="20.25" hidden="1">
      <c r="A1291" s="19" t="s">
        <v>36</v>
      </c>
      <c r="B1291" s="16"/>
      <c r="C1291" s="16"/>
      <c r="D1291" s="17"/>
      <c r="E1291" s="16"/>
      <c r="F1291" s="16"/>
      <c r="G1291" s="17"/>
    </row>
    <row r="1292" spans="1:7" ht="20.25" hidden="1">
      <c r="A1292" s="19" t="s">
        <v>37</v>
      </c>
      <c r="B1292" s="16">
        <v>0</v>
      </c>
      <c r="C1292" s="16">
        <v>0</v>
      </c>
      <c r="D1292" s="17" t="e">
        <f t="shared" ref="D1292:D1334" si="60">B1292/C1292*100</f>
        <v>#DIV/0!</v>
      </c>
      <c r="E1292" s="16">
        <v>0</v>
      </c>
      <c r="F1292" s="16">
        <f t="shared" ref="F1292:F1334" si="61">B1292-E1292</f>
        <v>0</v>
      </c>
      <c r="G1292" s="17" t="e">
        <f t="shared" ref="G1292:G1334" si="62">F1292/E1292*100</f>
        <v>#DIV/0!</v>
      </c>
    </row>
    <row r="1293" spans="1:7" ht="20.25" hidden="1">
      <c r="A1293" s="19" t="s">
        <v>1014</v>
      </c>
      <c r="B1293" s="16">
        <v>0</v>
      </c>
      <c r="C1293" s="16">
        <v>0</v>
      </c>
      <c r="D1293" s="17" t="e">
        <f t="shared" si="60"/>
        <v>#DIV/0!</v>
      </c>
      <c r="E1293" s="16">
        <v>0</v>
      </c>
      <c r="F1293" s="16">
        <f t="shared" si="61"/>
        <v>0</v>
      </c>
      <c r="G1293" s="17" t="e">
        <f t="shared" si="62"/>
        <v>#DIV/0!</v>
      </c>
    </row>
    <row r="1294" spans="1:7" ht="20.25" hidden="1">
      <c r="A1294" s="19" t="s">
        <v>1015</v>
      </c>
      <c r="B1294" s="16">
        <v>0</v>
      </c>
      <c r="C1294" s="16">
        <v>0</v>
      </c>
      <c r="D1294" s="17" t="e">
        <f t="shared" si="60"/>
        <v>#DIV/0!</v>
      </c>
      <c r="E1294" s="16">
        <v>0</v>
      </c>
      <c r="F1294" s="16">
        <f t="shared" si="61"/>
        <v>0</v>
      </c>
      <c r="G1294" s="17" t="e">
        <f t="shared" si="62"/>
        <v>#DIV/0!</v>
      </c>
    </row>
    <row r="1295" spans="1:7" ht="20.25" hidden="1">
      <c r="A1295" s="19" t="s">
        <v>44</v>
      </c>
      <c r="B1295" s="16">
        <v>0</v>
      </c>
      <c r="C1295" s="16">
        <v>0</v>
      </c>
      <c r="D1295" s="17" t="e">
        <f t="shared" si="60"/>
        <v>#DIV/0!</v>
      </c>
      <c r="E1295" s="16">
        <v>0</v>
      </c>
      <c r="F1295" s="16">
        <f t="shared" si="61"/>
        <v>0</v>
      </c>
      <c r="G1295" s="17" t="e">
        <f t="shared" si="62"/>
        <v>#DIV/0!</v>
      </c>
    </row>
    <row r="1296" spans="1:7" ht="20.25" hidden="1">
      <c r="A1296" s="19" t="s">
        <v>1016</v>
      </c>
      <c r="B1296" s="16">
        <v>0</v>
      </c>
      <c r="C1296" s="16">
        <v>0</v>
      </c>
      <c r="D1296" s="17" t="e">
        <f t="shared" si="60"/>
        <v>#DIV/0!</v>
      </c>
      <c r="E1296" s="16">
        <v>0</v>
      </c>
      <c r="F1296" s="16">
        <f t="shared" si="61"/>
        <v>0</v>
      </c>
      <c r="G1296" s="17" t="e">
        <f t="shared" si="62"/>
        <v>#DIV/0!</v>
      </c>
    </row>
    <row r="1297" spans="1:7" ht="20.25">
      <c r="A1297" s="18" t="s">
        <v>1017</v>
      </c>
      <c r="B1297" s="16">
        <f>SUM(B1298:B1309)</f>
        <v>55</v>
      </c>
      <c r="C1297" s="16">
        <f>SUM(C1298:C1309)</f>
        <v>55</v>
      </c>
      <c r="D1297" s="17">
        <f t="shared" si="60"/>
        <v>100</v>
      </c>
      <c r="E1297" s="16">
        <f>SUM(E1298:E1309)</f>
        <v>63</v>
      </c>
      <c r="F1297" s="16">
        <f t="shared" si="61"/>
        <v>-8</v>
      </c>
      <c r="G1297" s="17">
        <f t="shared" si="62"/>
        <v>-12.698412698412698</v>
      </c>
    </row>
    <row r="1298" spans="1:7" ht="20.25">
      <c r="A1298" s="19" t="s">
        <v>35</v>
      </c>
      <c r="B1298" s="16">
        <v>48</v>
      </c>
      <c r="C1298" s="16">
        <v>49</v>
      </c>
      <c r="D1298" s="17">
        <f t="shared" si="60"/>
        <v>97.959183673469383</v>
      </c>
      <c r="E1298" s="16">
        <v>54</v>
      </c>
      <c r="F1298" s="16">
        <f t="shared" si="61"/>
        <v>-6</v>
      </c>
      <c r="G1298" s="17">
        <f t="shared" si="62"/>
        <v>-11.111111111111111</v>
      </c>
    </row>
    <row r="1299" spans="1:7" ht="20.25">
      <c r="A1299" s="19" t="s">
        <v>36</v>
      </c>
      <c r="B1299" s="16">
        <v>7</v>
      </c>
      <c r="C1299" s="16">
        <v>6</v>
      </c>
      <c r="D1299" s="17">
        <f t="shared" si="60"/>
        <v>116.66666666666667</v>
      </c>
      <c r="E1299" s="16">
        <v>9</v>
      </c>
      <c r="F1299" s="16">
        <f t="shared" si="61"/>
        <v>-2</v>
      </c>
      <c r="G1299" s="17">
        <f t="shared" si="62"/>
        <v>-22.222222222222221</v>
      </c>
    </row>
    <row r="1300" spans="1:7" ht="20.25" hidden="1">
      <c r="A1300" s="19" t="s">
        <v>37</v>
      </c>
      <c r="B1300" s="16">
        <v>0</v>
      </c>
      <c r="C1300" s="16"/>
      <c r="D1300" s="17" t="e">
        <f t="shared" si="60"/>
        <v>#DIV/0!</v>
      </c>
      <c r="E1300" s="16">
        <v>0</v>
      </c>
      <c r="F1300" s="16">
        <f t="shared" si="61"/>
        <v>0</v>
      </c>
      <c r="G1300" s="17" t="e">
        <f t="shared" si="62"/>
        <v>#DIV/0!</v>
      </c>
    </row>
    <row r="1301" spans="1:7" ht="20.25" hidden="1">
      <c r="A1301" s="19" t="s">
        <v>1018</v>
      </c>
      <c r="B1301" s="16">
        <v>0</v>
      </c>
      <c r="C1301" s="16"/>
      <c r="D1301" s="17" t="e">
        <f t="shared" si="60"/>
        <v>#DIV/0!</v>
      </c>
      <c r="E1301" s="16">
        <v>0</v>
      </c>
      <c r="F1301" s="16">
        <f t="shared" si="61"/>
        <v>0</v>
      </c>
      <c r="G1301" s="17" t="e">
        <f t="shared" si="62"/>
        <v>#DIV/0!</v>
      </c>
    </row>
    <row r="1302" spans="1:7" ht="20.25" hidden="1">
      <c r="A1302" s="19" t="s">
        <v>1019</v>
      </c>
      <c r="B1302" s="16">
        <v>0</v>
      </c>
      <c r="C1302" s="16"/>
      <c r="D1302" s="17" t="e">
        <f t="shared" si="60"/>
        <v>#DIV/0!</v>
      </c>
      <c r="E1302" s="16">
        <v>0</v>
      </c>
      <c r="F1302" s="16">
        <f t="shared" si="61"/>
        <v>0</v>
      </c>
      <c r="G1302" s="17" t="e">
        <f t="shared" si="62"/>
        <v>#DIV/0!</v>
      </c>
    </row>
    <row r="1303" spans="1:7" ht="20.25" hidden="1">
      <c r="A1303" s="19" t="s">
        <v>1020</v>
      </c>
      <c r="B1303" s="16">
        <v>0</v>
      </c>
      <c r="C1303" s="16"/>
      <c r="D1303" s="17" t="e">
        <f t="shared" si="60"/>
        <v>#DIV/0!</v>
      </c>
      <c r="E1303" s="16">
        <v>0</v>
      </c>
      <c r="F1303" s="16">
        <f t="shared" si="61"/>
        <v>0</v>
      </c>
      <c r="G1303" s="17" t="e">
        <f t="shared" si="62"/>
        <v>#DIV/0!</v>
      </c>
    </row>
    <row r="1304" spans="1:7" ht="20.25" hidden="1">
      <c r="A1304" s="19" t="s">
        <v>1021</v>
      </c>
      <c r="B1304" s="16">
        <v>0</v>
      </c>
      <c r="C1304" s="16"/>
      <c r="D1304" s="17" t="e">
        <f t="shared" si="60"/>
        <v>#DIV/0!</v>
      </c>
      <c r="E1304" s="16">
        <v>0</v>
      </c>
      <c r="F1304" s="16">
        <f t="shared" si="61"/>
        <v>0</v>
      </c>
      <c r="G1304" s="17" t="e">
        <f t="shared" si="62"/>
        <v>#DIV/0!</v>
      </c>
    </row>
    <row r="1305" spans="1:7" ht="20.25" hidden="1">
      <c r="A1305" s="19" t="s">
        <v>1022</v>
      </c>
      <c r="B1305" s="16">
        <v>0</v>
      </c>
      <c r="C1305" s="16"/>
      <c r="D1305" s="17" t="e">
        <f t="shared" si="60"/>
        <v>#DIV/0!</v>
      </c>
      <c r="E1305" s="16">
        <v>0</v>
      </c>
      <c r="F1305" s="16">
        <f t="shared" si="61"/>
        <v>0</v>
      </c>
      <c r="G1305" s="17" t="e">
        <f t="shared" si="62"/>
        <v>#DIV/0!</v>
      </c>
    </row>
    <row r="1306" spans="1:7" ht="20.25" hidden="1">
      <c r="A1306" s="19" t="s">
        <v>1023</v>
      </c>
      <c r="B1306" s="16">
        <v>0</v>
      </c>
      <c r="C1306" s="16"/>
      <c r="D1306" s="17" t="e">
        <f t="shared" si="60"/>
        <v>#DIV/0!</v>
      </c>
      <c r="E1306" s="16">
        <v>0</v>
      </c>
      <c r="F1306" s="16">
        <f t="shared" si="61"/>
        <v>0</v>
      </c>
      <c r="G1306" s="17" t="e">
        <f t="shared" si="62"/>
        <v>#DIV/0!</v>
      </c>
    </row>
    <row r="1307" spans="1:7" ht="20.25" hidden="1">
      <c r="A1307" s="19" t="s">
        <v>1024</v>
      </c>
      <c r="B1307" s="16">
        <v>0</v>
      </c>
      <c r="C1307" s="16"/>
      <c r="D1307" s="17" t="e">
        <f t="shared" si="60"/>
        <v>#DIV/0!</v>
      </c>
      <c r="E1307" s="16">
        <v>0</v>
      </c>
      <c r="F1307" s="16">
        <f t="shared" si="61"/>
        <v>0</v>
      </c>
      <c r="G1307" s="17" t="e">
        <f t="shared" si="62"/>
        <v>#DIV/0!</v>
      </c>
    </row>
    <row r="1308" spans="1:7" ht="20.25" hidden="1">
      <c r="A1308" s="19" t="s">
        <v>1025</v>
      </c>
      <c r="B1308" s="16">
        <v>0</v>
      </c>
      <c r="C1308" s="16"/>
      <c r="D1308" s="17" t="e">
        <f t="shared" si="60"/>
        <v>#DIV/0!</v>
      </c>
      <c r="E1308" s="16">
        <v>0</v>
      </c>
      <c r="F1308" s="16">
        <f t="shared" si="61"/>
        <v>0</v>
      </c>
      <c r="G1308" s="17" t="e">
        <f t="shared" si="62"/>
        <v>#DIV/0!</v>
      </c>
    </row>
    <row r="1309" spans="1:7" ht="20.25" hidden="1">
      <c r="A1309" s="19" t="s">
        <v>1026</v>
      </c>
      <c r="B1309" s="16">
        <v>0</v>
      </c>
      <c r="C1309" s="16">
        <v>0</v>
      </c>
      <c r="D1309" s="17" t="e">
        <f t="shared" si="60"/>
        <v>#DIV/0!</v>
      </c>
      <c r="E1309" s="16">
        <v>0</v>
      </c>
      <c r="F1309" s="16">
        <f t="shared" si="61"/>
        <v>0</v>
      </c>
      <c r="G1309" s="17" t="e">
        <f t="shared" si="62"/>
        <v>#DIV/0!</v>
      </c>
    </row>
    <row r="1310" spans="1:7" ht="20.25">
      <c r="A1310" s="18" t="s">
        <v>1027</v>
      </c>
      <c r="B1310" s="16">
        <f>SUM(B1311:B1313)</f>
        <v>478</v>
      </c>
      <c r="C1310" s="16">
        <f>SUM(C1311:C1313)</f>
        <v>425</v>
      </c>
      <c r="D1310" s="17">
        <f t="shared" si="60"/>
        <v>112.47058823529412</v>
      </c>
      <c r="E1310" s="16">
        <f>SUM(E1311:E1313)</f>
        <v>63</v>
      </c>
      <c r="F1310" s="16">
        <f t="shared" si="61"/>
        <v>415</v>
      </c>
      <c r="G1310" s="17">
        <f t="shared" si="62"/>
        <v>658.73015873015868</v>
      </c>
    </row>
    <row r="1311" spans="1:7" ht="20.25" hidden="1">
      <c r="A1311" s="19" t="s">
        <v>1028</v>
      </c>
      <c r="B1311" s="16">
        <v>0</v>
      </c>
      <c r="C1311" s="16"/>
      <c r="D1311" s="17" t="e">
        <f t="shared" si="60"/>
        <v>#DIV/0!</v>
      </c>
      <c r="E1311" s="16">
        <v>0</v>
      </c>
      <c r="F1311" s="16">
        <f t="shared" si="61"/>
        <v>0</v>
      </c>
      <c r="G1311" s="17" t="e">
        <f t="shared" si="62"/>
        <v>#DIV/0!</v>
      </c>
    </row>
    <row r="1312" spans="1:7" ht="20.25">
      <c r="A1312" s="19" t="s">
        <v>1029</v>
      </c>
      <c r="B1312" s="16">
        <v>363</v>
      </c>
      <c r="C1312" s="16">
        <v>349</v>
      </c>
      <c r="D1312" s="17">
        <f t="shared" si="60"/>
        <v>104.01146131805157</v>
      </c>
      <c r="E1312" s="16">
        <v>30</v>
      </c>
      <c r="F1312" s="16">
        <f t="shared" si="61"/>
        <v>333</v>
      </c>
      <c r="G1312" s="17">
        <f t="shared" si="62"/>
        <v>1110</v>
      </c>
    </row>
    <row r="1313" spans="1:7" ht="20.25">
      <c r="A1313" s="19" t="s">
        <v>1030</v>
      </c>
      <c r="B1313" s="16">
        <v>115</v>
      </c>
      <c r="C1313" s="16">
        <v>76</v>
      </c>
      <c r="D1313" s="17">
        <f t="shared" si="60"/>
        <v>151.31578947368419</v>
      </c>
      <c r="E1313" s="16">
        <v>33</v>
      </c>
      <c r="F1313" s="16">
        <f t="shared" si="61"/>
        <v>82</v>
      </c>
      <c r="G1313" s="17">
        <f t="shared" si="62"/>
        <v>248.4848484848485</v>
      </c>
    </row>
    <row r="1314" spans="1:7" ht="20.25">
      <c r="A1314" s="18" t="s">
        <v>1031</v>
      </c>
      <c r="B1314" s="20"/>
      <c r="C1314" s="20"/>
      <c r="D1314" s="17"/>
      <c r="E1314" s="20">
        <f>SUM(E1315:E1317)</f>
        <v>465</v>
      </c>
      <c r="F1314" s="16">
        <f t="shared" si="61"/>
        <v>-465</v>
      </c>
      <c r="G1314" s="17">
        <f t="shared" si="62"/>
        <v>-100</v>
      </c>
    </row>
    <row r="1315" spans="1:7" ht="20.25">
      <c r="A1315" s="19" t="s">
        <v>1032</v>
      </c>
      <c r="B1315" s="16"/>
      <c r="C1315" s="16"/>
      <c r="D1315" s="17"/>
      <c r="E1315" s="16">
        <v>465</v>
      </c>
      <c r="F1315" s="16">
        <f t="shared" si="61"/>
        <v>-465</v>
      </c>
      <c r="G1315" s="17">
        <f t="shared" si="62"/>
        <v>-100</v>
      </c>
    </row>
    <row r="1316" spans="1:7" ht="20.25" hidden="1">
      <c r="A1316" s="19" t="s">
        <v>1033</v>
      </c>
      <c r="B1316" s="16">
        <v>0</v>
      </c>
      <c r="C1316" s="16"/>
      <c r="D1316" s="17" t="e">
        <f t="shared" si="60"/>
        <v>#DIV/0!</v>
      </c>
      <c r="E1316" s="16">
        <v>0</v>
      </c>
      <c r="F1316" s="16">
        <f t="shared" si="61"/>
        <v>0</v>
      </c>
      <c r="G1316" s="17" t="e">
        <f t="shared" si="62"/>
        <v>#DIV/0!</v>
      </c>
    </row>
    <row r="1317" spans="1:7" ht="20.25" hidden="1">
      <c r="A1317" s="19" t="s">
        <v>1034</v>
      </c>
      <c r="B1317" s="16">
        <v>0</v>
      </c>
      <c r="C1317" s="16">
        <v>0</v>
      </c>
      <c r="D1317" s="17" t="e">
        <f t="shared" si="60"/>
        <v>#DIV/0!</v>
      </c>
      <c r="E1317" s="16">
        <v>0</v>
      </c>
      <c r="F1317" s="16">
        <f t="shared" si="61"/>
        <v>0</v>
      </c>
      <c r="G1317" s="17" t="e">
        <f t="shared" si="62"/>
        <v>#DIV/0!</v>
      </c>
    </row>
    <row r="1318" spans="1:7" ht="20.25">
      <c r="A1318" s="18" t="s">
        <v>1035</v>
      </c>
      <c r="B1318" s="16">
        <f>B1319</f>
        <v>95</v>
      </c>
      <c r="C1318" s="16">
        <f>C1319</f>
        <v>52</v>
      </c>
      <c r="D1318" s="17">
        <f t="shared" si="60"/>
        <v>182.69230769230768</v>
      </c>
      <c r="E1318" s="16">
        <f>E1319</f>
        <v>125</v>
      </c>
      <c r="F1318" s="16">
        <f t="shared" si="61"/>
        <v>-30</v>
      </c>
      <c r="G1318" s="17">
        <f t="shared" si="62"/>
        <v>-24</v>
      </c>
    </row>
    <row r="1319" spans="1:7" ht="20.25">
      <c r="A1319" s="19" t="s">
        <v>1036</v>
      </c>
      <c r="B1319" s="16">
        <v>95</v>
      </c>
      <c r="C1319" s="16">
        <v>52</v>
      </c>
      <c r="D1319" s="17">
        <f t="shared" si="60"/>
        <v>182.69230769230768</v>
      </c>
      <c r="E1319" s="16">
        <v>125</v>
      </c>
      <c r="F1319" s="16">
        <f t="shared" si="61"/>
        <v>-30</v>
      </c>
      <c r="G1319" s="17">
        <f t="shared" si="62"/>
        <v>-24</v>
      </c>
    </row>
    <row r="1320" spans="1:7" ht="20.25">
      <c r="A1320" s="18" t="s">
        <v>1037</v>
      </c>
      <c r="B1320" s="16">
        <f t="shared" ref="B1320:E1321" si="63">B1321</f>
        <v>2094</v>
      </c>
      <c r="C1320" s="16">
        <f t="shared" si="63"/>
        <v>2089</v>
      </c>
      <c r="D1320" s="17">
        <f t="shared" si="60"/>
        <v>100.23934897079943</v>
      </c>
      <c r="E1320" s="16">
        <f t="shared" si="63"/>
        <v>418</v>
      </c>
      <c r="F1320" s="16">
        <f t="shared" si="61"/>
        <v>1676</v>
      </c>
      <c r="G1320" s="17">
        <f t="shared" si="62"/>
        <v>400.95693779904309</v>
      </c>
    </row>
    <row r="1321" spans="1:7" ht="20.25">
      <c r="A1321" s="18" t="s">
        <v>1038</v>
      </c>
      <c r="B1321" s="16">
        <f t="shared" si="63"/>
        <v>2094</v>
      </c>
      <c r="C1321" s="16">
        <f t="shared" si="63"/>
        <v>2089</v>
      </c>
      <c r="D1321" s="17">
        <f t="shared" si="60"/>
        <v>100.23934897079943</v>
      </c>
      <c r="E1321" s="16">
        <f t="shared" si="63"/>
        <v>418</v>
      </c>
      <c r="F1321" s="16">
        <f t="shared" si="61"/>
        <v>1676</v>
      </c>
      <c r="G1321" s="17">
        <f t="shared" si="62"/>
        <v>400.95693779904309</v>
      </c>
    </row>
    <row r="1322" spans="1:7" ht="20.25">
      <c r="A1322" s="19" t="s">
        <v>1039</v>
      </c>
      <c r="B1322" s="16">
        <v>2094</v>
      </c>
      <c r="C1322" s="16">
        <v>2089</v>
      </c>
      <c r="D1322" s="17">
        <f t="shared" si="60"/>
        <v>100.23934897079943</v>
      </c>
      <c r="E1322" s="16">
        <v>418</v>
      </c>
      <c r="F1322" s="16">
        <f t="shared" si="61"/>
        <v>1676</v>
      </c>
      <c r="G1322" s="17">
        <f t="shared" si="62"/>
        <v>400.95693779904309</v>
      </c>
    </row>
    <row r="1323" spans="1:7" ht="20.25">
      <c r="A1323" s="18" t="s">
        <v>1040</v>
      </c>
      <c r="B1323" s="16">
        <f>SUM(B1324,B1325,B1326)</f>
        <v>13536</v>
      </c>
      <c r="C1323" s="16">
        <f>SUM(C1324,C1325,C1326)</f>
        <v>16615</v>
      </c>
      <c r="D1323" s="17">
        <f t="shared" si="60"/>
        <v>81.468552512789643</v>
      </c>
      <c r="E1323" s="16">
        <f>SUM(E1324,E1325,E1326)</f>
        <v>13449</v>
      </c>
      <c r="F1323" s="16">
        <f t="shared" si="61"/>
        <v>87</v>
      </c>
      <c r="G1323" s="17">
        <f t="shared" si="62"/>
        <v>0.64688824447914339</v>
      </c>
    </row>
    <row r="1324" spans="1:7" ht="20.25">
      <c r="A1324" s="18" t="s">
        <v>1041</v>
      </c>
      <c r="B1324" s="16"/>
      <c r="C1324" s="16"/>
      <c r="D1324" s="17"/>
      <c r="E1324" s="16"/>
      <c r="F1324" s="16"/>
      <c r="G1324" s="17"/>
    </row>
    <row r="1325" spans="1:7" ht="20.25">
      <c r="A1325" s="18" t="s">
        <v>1042</v>
      </c>
      <c r="B1325" s="16"/>
      <c r="C1325" s="16"/>
      <c r="D1325" s="17"/>
      <c r="E1325" s="16"/>
      <c r="F1325" s="16"/>
      <c r="G1325" s="17"/>
    </row>
    <row r="1326" spans="1:7" ht="20.25">
      <c r="A1326" s="18" t="s">
        <v>1043</v>
      </c>
      <c r="B1326" s="16">
        <f>SUM(B1327:B1330)</f>
        <v>13536</v>
      </c>
      <c r="C1326" s="16">
        <f>SUM(C1327:C1330)</f>
        <v>16615</v>
      </c>
      <c r="D1326" s="17">
        <f t="shared" si="60"/>
        <v>81.468552512789643</v>
      </c>
      <c r="E1326" s="16">
        <f>SUM(E1327:E1330)</f>
        <v>13449</v>
      </c>
      <c r="F1326" s="16">
        <f t="shared" si="61"/>
        <v>87</v>
      </c>
      <c r="G1326" s="17">
        <f t="shared" si="62"/>
        <v>0.64688824447914339</v>
      </c>
    </row>
    <row r="1327" spans="1:7" ht="20.25">
      <c r="A1327" s="19" t="s">
        <v>1044</v>
      </c>
      <c r="B1327" s="16">
        <v>13513</v>
      </c>
      <c r="C1327" s="16">
        <v>16600</v>
      </c>
      <c r="D1327" s="17">
        <f t="shared" si="60"/>
        <v>81.403614457831324</v>
      </c>
      <c r="E1327" s="16">
        <v>13435</v>
      </c>
      <c r="F1327" s="16">
        <f t="shared" si="61"/>
        <v>78</v>
      </c>
      <c r="G1327" s="17">
        <f t="shared" si="62"/>
        <v>0.58057312988462972</v>
      </c>
    </row>
    <row r="1328" spans="1:7" ht="20.25">
      <c r="A1328" s="19" t="s">
        <v>1045</v>
      </c>
      <c r="B1328" s="16">
        <v>23</v>
      </c>
      <c r="C1328" s="16">
        <v>8</v>
      </c>
      <c r="D1328" s="17">
        <f t="shared" si="60"/>
        <v>287.5</v>
      </c>
      <c r="E1328" s="16">
        <v>14</v>
      </c>
      <c r="F1328" s="16">
        <f t="shared" si="61"/>
        <v>9</v>
      </c>
      <c r="G1328" s="17">
        <f t="shared" si="62"/>
        <v>64.285714285714292</v>
      </c>
    </row>
    <row r="1329" spans="1:7" ht="20.25">
      <c r="A1329" s="19" t="s">
        <v>1046</v>
      </c>
      <c r="B1329" s="16"/>
      <c r="C1329" s="16">
        <v>7</v>
      </c>
      <c r="D1329" s="17"/>
      <c r="E1329" s="16"/>
      <c r="F1329" s="16"/>
      <c r="G1329" s="17"/>
    </row>
    <row r="1330" spans="1:7" ht="20.25" hidden="1">
      <c r="A1330" s="19" t="s">
        <v>1047</v>
      </c>
      <c r="B1330" s="16"/>
      <c r="C1330" s="16"/>
      <c r="D1330" s="17" t="e">
        <f t="shared" si="60"/>
        <v>#DIV/0!</v>
      </c>
      <c r="E1330" s="16"/>
      <c r="F1330" s="16">
        <f t="shared" si="61"/>
        <v>0</v>
      </c>
      <c r="G1330" s="17" t="e">
        <f t="shared" si="62"/>
        <v>#DIV/0!</v>
      </c>
    </row>
    <row r="1331" spans="1:7" ht="20.25">
      <c r="A1331" s="18" t="s">
        <v>1048</v>
      </c>
      <c r="B1331" s="16">
        <f>B1332+B1333+B1334</f>
        <v>60</v>
      </c>
      <c r="C1331" s="16">
        <f>C1332+C1333+C1334</f>
        <v>2</v>
      </c>
      <c r="D1331" s="17">
        <f t="shared" si="60"/>
        <v>3000</v>
      </c>
      <c r="E1331" s="16">
        <f>E1332+E1333+E1334</f>
        <v>37</v>
      </c>
      <c r="F1331" s="16">
        <f t="shared" si="61"/>
        <v>23</v>
      </c>
      <c r="G1331" s="17">
        <f t="shared" si="62"/>
        <v>62.162162162162161</v>
      </c>
    </row>
    <row r="1332" spans="1:7" ht="20.25">
      <c r="A1332" s="18" t="s">
        <v>1049</v>
      </c>
      <c r="B1332" s="16"/>
      <c r="C1332" s="16"/>
      <c r="D1332" s="17"/>
      <c r="E1332" s="16"/>
      <c r="F1332" s="16"/>
      <c r="G1332" s="17"/>
    </row>
    <row r="1333" spans="1:7" ht="20.25">
      <c r="A1333" s="18" t="s">
        <v>1050</v>
      </c>
      <c r="B1333" s="16"/>
      <c r="C1333" s="16"/>
      <c r="D1333" s="17"/>
      <c r="E1333" s="16"/>
      <c r="F1333" s="16"/>
      <c r="G1333" s="17"/>
    </row>
    <row r="1334" spans="1:7" ht="20.25">
      <c r="A1334" s="18" t="s">
        <v>1051</v>
      </c>
      <c r="B1334" s="16">
        <v>60</v>
      </c>
      <c r="C1334" s="16">
        <v>2</v>
      </c>
      <c r="D1334" s="17">
        <f t="shared" si="60"/>
        <v>3000</v>
      </c>
      <c r="E1334" s="16">
        <v>37</v>
      </c>
      <c r="F1334" s="16">
        <f t="shared" si="61"/>
        <v>23</v>
      </c>
      <c r="G1334" s="17">
        <f t="shared" si="62"/>
        <v>62.162162162162161</v>
      </c>
    </row>
  </sheetData>
  <mergeCells count="9">
    <mergeCell ref="A5:G5"/>
    <mergeCell ref="A2:G4"/>
    <mergeCell ref="A6:G6"/>
    <mergeCell ref="A7:A8"/>
    <mergeCell ref="B7:B8"/>
    <mergeCell ref="C7:C8"/>
    <mergeCell ref="D7:D8"/>
    <mergeCell ref="E7:E8"/>
    <mergeCell ref="F7:G7"/>
  </mergeCells>
  <phoneticPr fontId="1" type="noConversion"/>
  <printOptions horizontalCentered="1"/>
  <pageMargins left="0.51181102362204722" right="0.51181102362204722" top="0.55118110236220474" bottom="0.55118110236220474" header="0.31496062992125984" footer="0.31496062992125984"/>
  <pageSetup paperSize="9" scale="66" orientation="landscape"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80" zoomScaleNormal="80" workbookViewId="0">
      <selection activeCell="B21" sqref="B21"/>
    </sheetView>
  </sheetViews>
  <sheetFormatPr defaultColWidth="9" defaultRowHeight="13.5"/>
  <cols>
    <col min="1" max="1" width="39.75" style="1" bestFit="1" customWidth="1"/>
    <col min="2" max="2" width="20.5" style="1" bestFit="1" customWidth="1"/>
    <col min="3" max="3" width="20.375" style="1" bestFit="1" customWidth="1"/>
    <col min="4" max="4" width="22.125" style="1" bestFit="1" customWidth="1"/>
    <col min="5" max="5" width="20.5" style="1" bestFit="1" customWidth="1"/>
    <col min="6" max="7" width="19.125" style="1" customWidth="1"/>
    <col min="8" max="16384" width="9" style="1"/>
  </cols>
  <sheetData>
    <row r="1" spans="1:7">
      <c r="A1" s="1" t="s">
        <v>1620</v>
      </c>
    </row>
    <row r="2" spans="1:7" ht="14.45" customHeight="1">
      <c r="A2" s="108" t="s">
        <v>1576</v>
      </c>
      <c r="B2" s="108"/>
      <c r="C2" s="108"/>
      <c r="D2" s="108"/>
      <c r="E2" s="108"/>
      <c r="F2" s="108"/>
      <c r="G2" s="108"/>
    </row>
    <row r="3" spans="1:7" ht="14.45" customHeight="1">
      <c r="A3" s="108"/>
      <c r="B3" s="108"/>
      <c r="C3" s="108"/>
      <c r="D3" s="108"/>
      <c r="E3" s="108"/>
      <c r="F3" s="108"/>
      <c r="G3" s="108"/>
    </row>
    <row r="4" spans="1:7" ht="14.45" customHeight="1">
      <c r="A4" s="108"/>
      <c r="B4" s="108"/>
      <c r="C4" s="108"/>
      <c r="D4" s="108"/>
      <c r="E4" s="108"/>
      <c r="F4" s="108"/>
      <c r="G4" s="108"/>
    </row>
    <row r="5" spans="1:7" ht="22.15" customHeight="1">
      <c r="A5" s="82"/>
      <c r="B5" s="82"/>
      <c r="C5" s="82"/>
      <c r="D5" s="82"/>
      <c r="E5" s="82"/>
      <c r="F5" s="82"/>
      <c r="G5" s="82"/>
    </row>
    <row r="6" spans="1:7" ht="20.25">
      <c r="A6" s="115" t="s">
        <v>1052</v>
      </c>
      <c r="B6" s="115"/>
      <c r="C6" s="115"/>
      <c r="D6" s="115"/>
      <c r="E6" s="115"/>
      <c r="F6" s="115"/>
      <c r="G6" s="115"/>
    </row>
    <row r="7" spans="1:7" ht="20.25">
      <c r="A7" s="110" t="s">
        <v>1</v>
      </c>
      <c r="B7" s="110" t="s">
        <v>1573</v>
      </c>
      <c r="C7" s="111" t="s">
        <v>3</v>
      </c>
      <c r="D7" s="110" t="s">
        <v>4</v>
      </c>
      <c r="E7" s="110" t="s">
        <v>1575</v>
      </c>
      <c r="F7" s="110" t="s">
        <v>1577</v>
      </c>
      <c r="G7" s="110"/>
    </row>
    <row r="8" spans="1:7" ht="20.25">
      <c r="A8" s="110"/>
      <c r="B8" s="110"/>
      <c r="C8" s="112"/>
      <c r="D8" s="110"/>
      <c r="E8" s="110"/>
      <c r="F8" s="15" t="s">
        <v>5</v>
      </c>
      <c r="G8" s="15" t="s">
        <v>6</v>
      </c>
    </row>
    <row r="9" spans="1:7" ht="23.25" customHeight="1">
      <c r="A9" s="24" t="s">
        <v>1053</v>
      </c>
      <c r="B9" s="16">
        <v>101671</v>
      </c>
      <c r="C9" s="16">
        <v>101000</v>
      </c>
      <c r="D9" s="17">
        <f>B9/C9*100</f>
        <v>100.66435643564355</v>
      </c>
      <c r="E9" s="16">
        <v>100022</v>
      </c>
      <c r="F9" s="16">
        <f>B9-E9</f>
        <v>1649</v>
      </c>
      <c r="G9" s="17">
        <f>F9/E9*100</f>
        <v>1.6486372997940451</v>
      </c>
    </row>
    <row r="10" spans="1:7" ht="23.25" customHeight="1">
      <c r="A10" s="24" t="s">
        <v>1444</v>
      </c>
      <c r="B10" s="16">
        <f>B11+B12+B13</f>
        <v>397551</v>
      </c>
      <c r="C10" s="16">
        <f>C11+C12+C13</f>
        <v>374435</v>
      </c>
      <c r="D10" s="17">
        <f t="shared" ref="D10:D22" si="0">B10/C10*100</f>
        <v>106.17356817605193</v>
      </c>
      <c r="E10" s="16">
        <f>E11+E12+E13</f>
        <v>383274</v>
      </c>
      <c r="F10" s="16">
        <f t="shared" ref="F10:F21" si="1">B10-E10</f>
        <v>14277</v>
      </c>
      <c r="G10" s="17">
        <f t="shared" ref="G10:G22" si="2">F10/E10*100</f>
        <v>3.7250113495828048</v>
      </c>
    </row>
    <row r="11" spans="1:7" ht="23.25" customHeight="1">
      <c r="A11" s="25" t="s">
        <v>1054</v>
      </c>
      <c r="B11" s="16">
        <v>6160</v>
      </c>
      <c r="C11" s="16">
        <v>6160</v>
      </c>
      <c r="D11" s="17">
        <f t="shared" si="0"/>
        <v>100</v>
      </c>
      <c r="E11" s="16">
        <v>6160</v>
      </c>
      <c r="F11" s="16"/>
      <c r="G11" s="17"/>
    </row>
    <row r="12" spans="1:7" ht="23.25" customHeight="1">
      <c r="A12" s="25" t="s">
        <v>1055</v>
      </c>
      <c r="B12" s="16">
        <v>346023</v>
      </c>
      <c r="C12" s="16">
        <v>326740</v>
      </c>
      <c r="D12" s="17">
        <f t="shared" si="0"/>
        <v>105.90163432698783</v>
      </c>
      <c r="E12" s="16">
        <v>332072</v>
      </c>
      <c r="F12" s="16">
        <f t="shared" si="1"/>
        <v>13951</v>
      </c>
      <c r="G12" s="17">
        <f t="shared" si="2"/>
        <v>4.2011973306993662</v>
      </c>
    </row>
    <row r="13" spans="1:7" ht="23.25" customHeight="1">
      <c r="A13" s="25" t="s">
        <v>1056</v>
      </c>
      <c r="B13" s="16">
        <v>45368</v>
      </c>
      <c r="C13" s="16">
        <v>41535</v>
      </c>
      <c r="D13" s="17">
        <f t="shared" si="0"/>
        <v>109.22836162272782</v>
      </c>
      <c r="E13" s="16">
        <v>45042</v>
      </c>
      <c r="F13" s="16">
        <f t="shared" si="1"/>
        <v>326</v>
      </c>
      <c r="G13" s="17">
        <f t="shared" si="2"/>
        <v>0.72376892677945026</v>
      </c>
    </row>
    <row r="14" spans="1:7" ht="23.25" customHeight="1">
      <c r="A14" s="24" t="s">
        <v>1057</v>
      </c>
      <c r="B14" s="16"/>
      <c r="C14" s="16"/>
      <c r="D14" s="17"/>
      <c r="E14" s="16"/>
      <c r="F14" s="16"/>
      <c r="G14" s="17"/>
    </row>
    <row r="15" spans="1:7" ht="23.25" customHeight="1">
      <c r="A15" s="25" t="s">
        <v>1058</v>
      </c>
      <c r="B15" s="16"/>
      <c r="C15" s="16"/>
      <c r="D15" s="17"/>
      <c r="E15" s="16"/>
      <c r="F15" s="16"/>
      <c r="G15" s="17"/>
    </row>
    <row r="16" spans="1:7" ht="23.25" customHeight="1">
      <c r="A16" s="25" t="s">
        <v>1059</v>
      </c>
      <c r="B16" s="16"/>
      <c r="C16" s="16"/>
      <c r="D16" s="17"/>
      <c r="E16" s="16"/>
      <c r="F16" s="16"/>
      <c r="G16" s="17"/>
    </row>
    <row r="17" spans="1:7" ht="23.25" customHeight="1">
      <c r="A17" s="24" t="s">
        <v>1060</v>
      </c>
      <c r="B17" s="16"/>
      <c r="C17" s="16"/>
      <c r="D17" s="17"/>
      <c r="E17" s="16"/>
      <c r="F17" s="16"/>
      <c r="G17" s="17"/>
    </row>
    <row r="18" spans="1:7" ht="23.25" customHeight="1">
      <c r="A18" s="24" t="s">
        <v>1061</v>
      </c>
      <c r="B18" s="16">
        <v>9346</v>
      </c>
      <c r="C18" s="16">
        <v>46583</v>
      </c>
      <c r="D18" s="17">
        <f t="shared" si="0"/>
        <v>20.063113152866926</v>
      </c>
      <c r="E18" s="16">
        <v>81794</v>
      </c>
      <c r="F18" s="16">
        <f t="shared" si="1"/>
        <v>-72448</v>
      </c>
      <c r="G18" s="17">
        <f t="shared" si="2"/>
        <v>-88.573734014719903</v>
      </c>
    </row>
    <row r="19" spans="1:7" ht="23.25" customHeight="1">
      <c r="A19" s="24" t="s">
        <v>1062</v>
      </c>
      <c r="B19" s="16">
        <v>52</v>
      </c>
      <c r="C19" s="16">
        <v>52</v>
      </c>
      <c r="D19" s="17">
        <f t="shared" si="0"/>
        <v>100</v>
      </c>
      <c r="E19" s="16">
        <v>746</v>
      </c>
      <c r="F19" s="16">
        <f t="shared" si="1"/>
        <v>-694</v>
      </c>
      <c r="G19" s="17">
        <f t="shared" si="2"/>
        <v>-93.029490616621985</v>
      </c>
    </row>
    <row r="20" spans="1:7" ht="23.25" customHeight="1">
      <c r="A20" s="24" t="s">
        <v>1063</v>
      </c>
      <c r="B20" s="16">
        <v>67884</v>
      </c>
      <c r="C20" s="16">
        <v>48900</v>
      </c>
      <c r="D20" s="17">
        <f t="shared" si="0"/>
        <v>138.82208588957056</v>
      </c>
      <c r="E20" s="16">
        <v>44439</v>
      </c>
      <c r="F20" s="16">
        <f t="shared" si="1"/>
        <v>23445</v>
      </c>
      <c r="G20" s="17">
        <f t="shared" si="2"/>
        <v>52.757712819820426</v>
      </c>
    </row>
    <row r="21" spans="1:7" ht="23.25" customHeight="1">
      <c r="A21" s="24" t="s">
        <v>1064</v>
      </c>
      <c r="B21" s="16">
        <v>94556</v>
      </c>
      <c r="C21" s="16">
        <v>94556</v>
      </c>
      <c r="D21" s="17">
        <f t="shared" si="0"/>
        <v>100</v>
      </c>
      <c r="E21" s="16"/>
      <c r="F21" s="16">
        <f t="shared" si="1"/>
        <v>94556</v>
      </c>
      <c r="G21" s="17"/>
    </row>
    <row r="22" spans="1:7" ht="23.25" customHeight="1">
      <c r="A22" s="15" t="s">
        <v>1065</v>
      </c>
      <c r="B22" s="16">
        <f>B9+B10+B14+B17+B18+B19+B20+B21</f>
        <v>671060</v>
      </c>
      <c r="C22" s="16">
        <f>C9+C10+C14+C17+C18+C19+C20+C21</f>
        <v>665526</v>
      </c>
      <c r="D22" s="17">
        <f t="shared" si="0"/>
        <v>100.83152273540028</v>
      </c>
      <c r="E22" s="16">
        <f>E9+E10+E14+E17+E18+E19+E20+E21</f>
        <v>610275</v>
      </c>
      <c r="F22" s="16">
        <f>F9+F10+F14+F17+F18+F19+F20+F21</f>
        <v>60785</v>
      </c>
      <c r="G22" s="17">
        <f t="shared" si="2"/>
        <v>9.9602638154930165</v>
      </c>
    </row>
    <row r="23" spans="1:7">
      <c r="A23" s="4"/>
      <c r="B23" s="4"/>
      <c r="C23" s="4"/>
      <c r="D23" s="4"/>
      <c r="E23" s="4"/>
      <c r="F23" s="4"/>
      <c r="G23" s="4"/>
    </row>
  </sheetData>
  <mergeCells count="8">
    <mergeCell ref="A2:G4"/>
    <mergeCell ref="A6:G6"/>
    <mergeCell ref="A7:A8"/>
    <mergeCell ref="B7:B8"/>
    <mergeCell ref="C7:C8"/>
    <mergeCell ref="D7:D8"/>
    <mergeCell ref="E7:E8"/>
    <mergeCell ref="F7:G7"/>
  </mergeCells>
  <phoneticPr fontId="1" type="noConversion"/>
  <printOptions horizontalCentered="1"/>
  <pageMargins left="0.19685039370078741" right="0.15748031496062992" top="1.1417322834645669" bottom="0.94488188976377963" header="0.31496062992125984" footer="0.31496062992125984"/>
  <pageSetup paperSize="9" scale="80" orientation="landscape"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70" zoomScaleNormal="70" workbookViewId="0">
      <selection activeCell="I10" sqref="I10"/>
    </sheetView>
  </sheetViews>
  <sheetFormatPr defaultColWidth="9" defaultRowHeight="13.5"/>
  <cols>
    <col min="1" max="1" width="39.75" style="1" bestFit="1" customWidth="1"/>
    <col min="2" max="2" width="20.5" style="1" bestFit="1" customWidth="1"/>
    <col min="3" max="3" width="20.375" style="1" bestFit="1" customWidth="1"/>
    <col min="4" max="4" width="22.125" style="1" bestFit="1" customWidth="1"/>
    <col min="5" max="5" width="20.5" style="1" bestFit="1" customWidth="1"/>
    <col min="6" max="7" width="22.25" style="1" customWidth="1"/>
    <col min="8" max="16384" width="9" style="1"/>
  </cols>
  <sheetData>
    <row r="1" spans="1:7">
      <c r="A1" s="1" t="s">
        <v>1621</v>
      </c>
    </row>
    <row r="2" spans="1:7">
      <c r="A2" s="108" t="s">
        <v>1581</v>
      </c>
      <c r="B2" s="108"/>
      <c r="C2" s="108"/>
      <c r="D2" s="108"/>
      <c r="E2" s="108"/>
      <c r="F2" s="108"/>
      <c r="G2" s="108"/>
    </row>
    <row r="3" spans="1:7">
      <c r="A3" s="108"/>
      <c r="B3" s="108"/>
      <c r="C3" s="108"/>
      <c r="D3" s="108"/>
      <c r="E3" s="108"/>
      <c r="F3" s="108"/>
      <c r="G3" s="108"/>
    </row>
    <row r="4" spans="1:7" ht="32.450000000000003" customHeight="1">
      <c r="A4" s="108"/>
      <c r="B4" s="108"/>
      <c r="C4" s="108"/>
      <c r="D4" s="108"/>
      <c r="E4" s="108"/>
      <c r="F4" s="108"/>
      <c r="G4" s="108"/>
    </row>
    <row r="5" spans="1:7" ht="22.15" customHeight="1">
      <c r="A5" s="107"/>
      <c r="B5" s="107"/>
      <c r="C5" s="107"/>
      <c r="D5" s="107"/>
      <c r="E5" s="107"/>
      <c r="F5" s="107"/>
      <c r="G5" s="107"/>
    </row>
    <row r="6" spans="1:7" ht="22.5">
      <c r="A6" s="109" t="s">
        <v>1052</v>
      </c>
      <c r="B6" s="109"/>
      <c r="C6" s="109"/>
      <c r="D6" s="109"/>
      <c r="E6" s="109"/>
      <c r="F6" s="109"/>
      <c r="G6" s="109"/>
    </row>
    <row r="7" spans="1:7" ht="20.25">
      <c r="A7" s="110" t="s">
        <v>1</v>
      </c>
      <c r="B7" s="110" t="s">
        <v>1579</v>
      </c>
      <c r="C7" s="111" t="s">
        <v>3</v>
      </c>
      <c r="D7" s="110" t="s">
        <v>4</v>
      </c>
      <c r="E7" s="110" t="s">
        <v>2</v>
      </c>
      <c r="F7" s="110" t="s">
        <v>1580</v>
      </c>
      <c r="G7" s="110"/>
    </row>
    <row r="8" spans="1:7" ht="20.25">
      <c r="A8" s="110"/>
      <c r="B8" s="110"/>
      <c r="C8" s="112"/>
      <c r="D8" s="110"/>
      <c r="E8" s="110"/>
      <c r="F8" s="15" t="s">
        <v>5</v>
      </c>
      <c r="G8" s="15" t="s">
        <v>6</v>
      </c>
    </row>
    <row r="9" spans="1:7" ht="24" customHeight="1">
      <c r="A9" s="24" t="s">
        <v>1066</v>
      </c>
      <c r="B9" s="16">
        <v>499998</v>
      </c>
      <c r="C9" s="16">
        <v>480000</v>
      </c>
      <c r="D9" s="17">
        <f t="shared" ref="D9:D22" si="0">B9/C9*100</f>
        <v>104.16624999999999</v>
      </c>
      <c r="E9" s="16">
        <v>440300</v>
      </c>
      <c r="F9" s="16">
        <f>B9-E9</f>
        <v>59698</v>
      </c>
      <c r="G9" s="17">
        <f>F9/E9*100</f>
        <v>13.5584828526005</v>
      </c>
    </row>
    <row r="10" spans="1:7" ht="24" customHeight="1">
      <c r="A10" s="24" t="s">
        <v>1067</v>
      </c>
      <c r="B10" s="16">
        <f>B11+B12</f>
        <v>37829</v>
      </c>
      <c r="C10" s="16">
        <f>C11+C12</f>
        <v>36790</v>
      </c>
      <c r="D10" s="17">
        <f t="shared" si="0"/>
        <v>102.82413699374831</v>
      </c>
      <c r="E10" s="16">
        <f>E11+E12</f>
        <v>30969</v>
      </c>
      <c r="F10" s="16">
        <f t="shared" ref="F10:F21" si="1">B10-E10</f>
        <v>6860</v>
      </c>
      <c r="G10" s="17">
        <f t="shared" ref="G10:G22" si="2">F10/E10*100</f>
        <v>22.151183441506024</v>
      </c>
    </row>
    <row r="11" spans="1:7" ht="24" customHeight="1">
      <c r="A11" s="25" t="s">
        <v>1058</v>
      </c>
      <c r="B11" s="16">
        <v>17745</v>
      </c>
      <c r="C11" s="16">
        <v>22326</v>
      </c>
      <c r="D11" s="17">
        <f t="shared" si="0"/>
        <v>79.481322225208274</v>
      </c>
      <c r="E11" s="16">
        <v>20319</v>
      </c>
      <c r="F11" s="16">
        <f t="shared" si="1"/>
        <v>-2574</v>
      </c>
      <c r="G11" s="17">
        <f t="shared" si="2"/>
        <v>-12.667946257197697</v>
      </c>
    </row>
    <row r="12" spans="1:7" ht="24" customHeight="1">
      <c r="A12" s="25" t="s">
        <v>1059</v>
      </c>
      <c r="B12" s="16">
        <v>20084</v>
      </c>
      <c r="C12" s="16">
        <v>14464</v>
      </c>
      <c r="D12" s="17">
        <f t="shared" si="0"/>
        <v>138.85508849557522</v>
      </c>
      <c r="E12" s="16">
        <v>10650</v>
      </c>
      <c r="F12" s="16">
        <f t="shared" si="1"/>
        <v>9434</v>
      </c>
      <c r="G12" s="17">
        <f t="shared" si="2"/>
        <v>88.582159624413151</v>
      </c>
    </row>
    <row r="13" spans="1:7" ht="24" customHeight="1">
      <c r="A13" s="24" t="s">
        <v>1068</v>
      </c>
      <c r="B13" s="16"/>
      <c r="C13" s="16"/>
      <c r="D13" s="17"/>
      <c r="E13" s="16"/>
      <c r="F13" s="16"/>
      <c r="G13" s="17"/>
    </row>
    <row r="14" spans="1:7" ht="24" customHeight="1">
      <c r="A14" s="25" t="s">
        <v>1069</v>
      </c>
      <c r="B14" s="16"/>
      <c r="C14" s="16"/>
      <c r="D14" s="17"/>
      <c r="E14" s="16"/>
      <c r="F14" s="16"/>
      <c r="G14" s="17"/>
    </row>
    <row r="15" spans="1:7" ht="24" customHeight="1">
      <c r="A15" s="25" t="s">
        <v>1070</v>
      </c>
      <c r="B15" s="16"/>
      <c r="C15" s="16"/>
      <c r="D15" s="17"/>
      <c r="E15" s="16"/>
      <c r="F15" s="16"/>
      <c r="G15" s="17"/>
    </row>
    <row r="16" spans="1:7" ht="24" customHeight="1">
      <c r="A16" s="25" t="s">
        <v>1071</v>
      </c>
      <c r="B16" s="16"/>
      <c r="C16" s="16"/>
      <c r="D16" s="17"/>
      <c r="E16" s="16"/>
      <c r="F16" s="16"/>
      <c r="G16" s="17"/>
    </row>
    <row r="17" spans="1:7" ht="24" customHeight="1">
      <c r="A17" s="24" t="s">
        <v>1072</v>
      </c>
      <c r="B17" s="16">
        <v>55106</v>
      </c>
      <c r="C17" s="16">
        <v>35940</v>
      </c>
      <c r="D17" s="17">
        <f t="shared" si="0"/>
        <v>153.32776850306064</v>
      </c>
      <c r="E17" s="16">
        <v>44398</v>
      </c>
      <c r="F17" s="16">
        <f t="shared" si="1"/>
        <v>10708</v>
      </c>
      <c r="G17" s="17">
        <f t="shared" si="2"/>
        <v>24.118203522681203</v>
      </c>
    </row>
    <row r="18" spans="1:7" ht="24" customHeight="1">
      <c r="A18" s="24" t="s">
        <v>1073</v>
      </c>
      <c r="B18" s="16"/>
      <c r="C18" s="16"/>
      <c r="D18" s="17"/>
      <c r="E18" s="16"/>
      <c r="F18" s="16"/>
      <c r="G18" s="17"/>
    </row>
    <row r="19" spans="1:7" ht="24" customHeight="1">
      <c r="A19" s="24" t="s">
        <v>1074</v>
      </c>
      <c r="B19" s="16">
        <v>671</v>
      </c>
      <c r="C19" s="16"/>
      <c r="D19" s="17"/>
      <c r="E19" s="16">
        <v>52</v>
      </c>
      <c r="F19" s="16">
        <f t="shared" si="1"/>
        <v>619</v>
      </c>
      <c r="G19" s="17">
        <f t="shared" si="2"/>
        <v>1190.3846153846152</v>
      </c>
    </row>
    <row r="20" spans="1:7" ht="24" customHeight="1">
      <c r="A20" s="24" t="s">
        <v>1075</v>
      </c>
      <c r="B20" s="16"/>
      <c r="C20" s="16"/>
      <c r="D20" s="17"/>
      <c r="E20" s="16"/>
      <c r="F20" s="16"/>
      <c r="G20" s="17"/>
    </row>
    <row r="21" spans="1:7" ht="24" customHeight="1">
      <c r="A21" s="24" t="s">
        <v>1076</v>
      </c>
      <c r="B21" s="16">
        <v>77456</v>
      </c>
      <c r="C21" s="16">
        <v>112796</v>
      </c>
      <c r="D21" s="17">
        <f t="shared" si="0"/>
        <v>68.669101741196499</v>
      </c>
      <c r="E21" s="16">
        <v>94556</v>
      </c>
      <c r="F21" s="16">
        <f t="shared" si="1"/>
        <v>-17100</v>
      </c>
      <c r="G21" s="17">
        <f t="shared" si="2"/>
        <v>-18.084521341850333</v>
      </c>
    </row>
    <row r="22" spans="1:7" ht="24" customHeight="1">
      <c r="A22" s="15" t="s">
        <v>1077</v>
      </c>
      <c r="B22" s="16">
        <f>B9+B10+B13+B17+B18+B19+B20+B21</f>
        <v>671060</v>
      </c>
      <c r="C22" s="16">
        <f>C9+C10+C13+C17+C18+C19+C20+C21</f>
        <v>665526</v>
      </c>
      <c r="D22" s="17">
        <f t="shared" si="0"/>
        <v>100.83152273540028</v>
      </c>
      <c r="E22" s="16">
        <f>E9+E10+E13+E17+E18+E19+E20+E21</f>
        <v>610275</v>
      </c>
      <c r="F22" s="16">
        <f>F9+F10+F13+F17+F18+F19+F20+F21</f>
        <v>60785</v>
      </c>
      <c r="G22" s="17">
        <f t="shared" si="2"/>
        <v>9.9602638154930165</v>
      </c>
    </row>
  </sheetData>
  <mergeCells count="9">
    <mergeCell ref="A5:G5"/>
    <mergeCell ref="A2:G4"/>
    <mergeCell ref="A6:G6"/>
    <mergeCell ref="A7:A8"/>
    <mergeCell ref="B7:B8"/>
    <mergeCell ref="C7:C8"/>
    <mergeCell ref="D7:D8"/>
    <mergeCell ref="E7:E8"/>
    <mergeCell ref="F7:G7"/>
  </mergeCells>
  <phoneticPr fontId="1" type="noConversion"/>
  <printOptions horizontalCentered="1"/>
  <pageMargins left="0.56999999999999995" right="0.70866141732283472" top="0.74803149606299213" bottom="0.74803149606299213" header="0.31496062992125984" footer="0.31496062992125984"/>
  <pageSetup paperSize="9" scale="80" orientation="landscape"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topLeftCell="B1" zoomScale="70" zoomScaleNormal="70" workbookViewId="0">
      <selection activeCell="C79" sqref="C79"/>
    </sheetView>
  </sheetViews>
  <sheetFormatPr defaultColWidth="9" defaultRowHeight="13.5"/>
  <cols>
    <col min="1" max="1" width="13.875" style="1" bestFit="1" customWidth="1"/>
    <col min="2" max="2" width="58.875" style="1" customWidth="1"/>
    <col min="3" max="3" width="23.125" style="1" customWidth="1"/>
    <col min="4" max="4" width="24" style="1" customWidth="1"/>
    <col min="5" max="5" width="17.375" style="1" customWidth="1"/>
    <col min="6" max="6" width="25" style="1" customWidth="1"/>
    <col min="7" max="16384" width="9" style="1"/>
  </cols>
  <sheetData>
    <row r="1" spans="1:6">
      <c r="A1" s="1" t="s">
        <v>1622</v>
      </c>
    </row>
    <row r="2" spans="1:6">
      <c r="A2" s="108" t="s">
        <v>1605</v>
      </c>
      <c r="B2" s="108"/>
      <c r="C2" s="108"/>
      <c r="D2" s="108"/>
      <c r="E2" s="108"/>
      <c r="F2" s="108"/>
    </row>
    <row r="3" spans="1:6">
      <c r="A3" s="108"/>
      <c r="B3" s="108"/>
      <c r="C3" s="108"/>
      <c r="D3" s="108"/>
      <c r="E3" s="108"/>
      <c r="F3" s="108"/>
    </row>
    <row r="4" spans="1:6" ht="32.450000000000003" customHeight="1">
      <c r="A4" s="108"/>
      <c r="B4" s="108"/>
      <c r="C4" s="108"/>
      <c r="D4" s="108"/>
      <c r="E4" s="108"/>
      <c r="F4" s="108"/>
    </row>
    <row r="5" spans="1:6">
      <c r="A5" s="116"/>
      <c r="B5" s="116"/>
      <c r="C5" s="116"/>
      <c r="D5" s="116"/>
      <c r="E5" s="116"/>
      <c r="F5" s="116"/>
    </row>
    <row r="6" spans="1:6" ht="22.5">
      <c r="A6" s="117" t="s">
        <v>1525</v>
      </c>
      <c r="B6" s="117"/>
      <c r="C6" s="117"/>
      <c r="D6" s="117"/>
      <c r="E6" s="117"/>
      <c r="F6" s="117"/>
    </row>
    <row r="7" spans="1:6" ht="20.25">
      <c r="A7" s="118" t="s">
        <v>1078</v>
      </c>
      <c r="B7" s="110" t="s">
        <v>1</v>
      </c>
      <c r="C7" s="118" t="s">
        <v>1573</v>
      </c>
      <c r="D7" s="118" t="s">
        <v>2</v>
      </c>
      <c r="E7" s="118" t="s">
        <v>1577</v>
      </c>
      <c r="F7" s="118"/>
    </row>
    <row r="8" spans="1:6" ht="20.25">
      <c r="A8" s="118"/>
      <c r="B8" s="110"/>
      <c r="C8" s="118"/>
      <c r="D8" s="118"/>
      <c r="E8" s="33" t="s">
        <v>5</v>
      </c>
      <c r="F8" s="33" t="s">
        <v>6</v>
      </c>
    </row>
    <row r="9" spans="1:6" ht="19.899999999999999" customHeight="1">
      <c r="A9" s="19"/>
      <c r="B9" s="15" t="s">
        <v>32</v>
      </c>
      <c r="C9" s="22">
        <f>C10+C15+C26+C34+C41+C45+C48+C52+C55+C61+C65+C70</f>
        <v>499998</v>
      </c>
      <c r="D9" s="22">
        <f>D10+D15+D26+D34+D41+D45+D48+D52+D55+D61+D65+D70</f>
        <v>440300</v>
      </c>
      <c r="E9" s="22">
        <f>C9-D9</f>
        <v>59698</v>
      </c>
      <c r="F9" s="34">
        <f>E9/D9*100</f>
        <v>13.5584828526005</v>
      </c>
    </row>
    <row r="10" spans="1:6" ht="18.75" customHeight="1">
      <c r="A10" s="19">
        <v>501</v>
      </c>
      <c r="B10" s="18" t="s">
        <v>1079</v>
      </c>
      <c r="C10" s="16">
        <f>SUM(C11:C14)</f>
        <v>47160</v>
      </c>
      <c r="D10" s="16">
        <f>SUM(D11:D14)</f>
        <v>60283</v>
      </c>
      <c r="E10" s="22">
        <f t="shared" ref="E10:E70" si="0">C10-D10</f>
        <v>-13123</v>
      </c>
      <c r="F10" s="34">
        <f t="shared" ref="F10:F68" si="1">E10/D10*100</f>
        <v>-21.768989599057779</v>
      </c>
    </row>
    <row r="11" spans="1:6" ht="18.75" customHeight="1">
      <c r="A11" s="19">
        <v>50101</v>
      </c>
      <c r="B11" s="19" t="s">
        <v>1080</v>
      </c>
      <c r="C11" s="16">
        <v>31900</v>
      </c>
      <c r="D11" s="16">
        <v>34577</v>
      </c>
      <c r="E11" s="22">
        <f t="shared" si="0"/>
        <v>-2677</v>
      </c>
      <c r="F11" s="34">
        <f t="shared" si="1"/>
        <v>-7.7421407293865858</v>
      </c>
    </row>
    <row r="12" spans="1:6" ht="18.75" customHeight="1">
      <c r="A12" s="19">
        <v>50102</v>
      </c>
      <c r="B12" s="19" t="s">
        <v>1081</v>
      </c>
      <c r="C12" s="16">
        <v>9025</v>
      </c>
      <c r="D12" s="16">
        <v>13203</v>
      </c>
      <c r="E12" s="22">
        <f t="shared" si="0"/>
        <v>-4178</v>
      </c>
      <c r="F12" s="34">
        <f t="shared" si="1"/>
        <v>-31.644323259865182</v>
      </c>
    </row>
    <row r="13" spans="1:6" ht="18.75" customHeight="1">
      <c r="A13" s="19">
        <v>50103</v>
      </c>
      <c r="B13" s="19" t="s">
        <v>1082</v>
      </c>
      <c r="C13" s="16">
        <v>3124</v>
      </c>
      <c r="D13" s="16">
        <v>8873</v>
      </c>
      <c r="E13" s="22">
        <f t="shared" si="0"/>
        <v>-5749</v>
      </c>
      <c r="F13" s="34">
        <f t="shared" si="1"/>
        <v>-64.792065817649046</v>
      </c>
    </row>
    <row r="14" spans="1:6" ht="18.75" customHeight="1">
      <c r="A14" s="19">
        <v>50199</v>
      </c>
      <c r="B14" s="19" t="s">
        <v>1083</v>
      </c>
      <c r="C14" s="16">
        <v>3111</v>
      </c>
      <c r="D14" s="16">
        <v>3630</v>
      </c>
      <c r="E14" s="22">
        <f t="shared" si="0"/>
        <v>-519</v>
      </c>
      <c r="F14" s="34">
        <f t="shared" si="1"/>
        <v>-14.297520661157026</v>
      </c>
    </row>
    <row r="15" spans="1:6" ht="18.75" customHeight="1">
      <c r="A15" s="19">
        <v>502</v>
      </c>
      <c r="B15" s="18" t="s">
        <v>1084</v>
      </c>
      <c r="C15" s="16">
        <f>SUM(C16:C25)</f>
        <v>76319</v>
      </c>
      <c r="D15" s="16">
        <f>SUM(D16:D25)</f>
        <v>37915</v>
      </c>
      <c r="E15" s="22">
        <f t="shared" si="0"/>
        <v>38404</v>
      </c>
      <c r="F15" s="34">
        <f t="shared" si="1"/>
        <v>101.28972702096794</v>
      </c>
    </row>
    <row r="16" spans="1:6" ht="18.75" customHeight="1">
      <c r="A16" s="19">
        <v>50201</v>
      </c>
      <c r="B16" s="19" t="s">
        <v>1085</v>
      </c>
      <c r="C16" s="16">
        <v>22986</v>
      </c>
      <c r="D16" s="16">
        <v>13770</v>
      </c>
      <c r="E16" s="22">
        <f t="shared" si="0"/>
        <v>9216</v>
      </c>
      <c r="F16" s="34">
        <f t="shared" si="1"/>
        <v>66.928104575163388</v>
      </c>
    </row>
    <row r="17" spans="1:6" ht="18.75" customHeight="1">
      <c r="A17" s="19">
        <v>50202</v>
      </c>
      <c r="B17" s="19" t="s">
        <v>1086</v>
      </c>
      <c r="C17" s="16">
        <v>308</v>
      </c>
      <c r="D17" s="16">
        <v>181</v>
      </c>
      <c r="E17" s="22">
        <f t="shared" si="0"/>
        <v>127</v>
      </c>
      <c r="F17" s="34">
        <f t="shared" si="1"/>
        <v>70.165745856353595</v>
      </c>
    </row>
    <row r="18" spans="1:6" ht="18.75" customHeight="1">
      <c r="A18" s="19">
        <v>50203</v>
      </c>
      <c r="B18" s="19" t="s">
        <v>1087</v>
      </c>
      <c r="C18" s="16">
        <v>63</v>
      </c>
      <c r="D18" s="16">
        <v>110</v>
      </c>
      <c r="E18" s="22">
        <f t="shared" si="0"/>
        <v>-47</v>
      </c>
      <c r="F18" s="34">
        <f t="shared" si="1"/>
        <v>-42.727272727272727</v>
      </c>
    </row>
    <row r="19" spans="1:6" ht="18.75" customHeight="1">
      <c r="A19" s="19">
        <v>50204</v>
      </c>
      <c r="B19" s="19" t="s">
        <v>1088</v>
      </c>
      <c r="C19" s="16">
        <v>2147</v>
      </c>
      <c r="D19" s="16">
        <v>1040</v>
      </c>
      <c r="E19" s="22">
        <f t="shared" si="0"/>
        <v>1107</v>
      </c>
      <c r="F19" s="34">
        <f t="shared" si="1"/>
        <v>106.44230769230769</v>
      </c>
    </row>
    <row r="20" spans="1:6" ht="18.75" customHeight="1">
      <c r="A20" s="19">
        <v>50205</v>
      </c>
      <c r="B20" s="19" t="s">
        <v>1089</v>
      </c>
      <c r="C20" s="16">
        <v>7416</v>
      </c>
      <c r="D20" s="16">
        <v>2326</v>
      </c>
      <c r="E20" s="22">
        <f t="shared" si="0"/>
        <v>5090</v>
      </c>
      <c r="F20" s="34">
        <f t="shared" si="1"/>
        <v>218.83061049011178</v>
      </c>
    </row>
    <row r="21" spans="1:6" ht="18.75" customHeight="1">
      <c r="A21" s="19">
        <v>50206</v>
      </c>
      <c r="B21" s="19" t="s">
        <v>1090</v>
      </c>
      <c r="C21" s="16">
        <v>25</v>
      </c>
      <c r="D21" s="16">
        <v>35</v>
      </c>
      <c r="E21" s="22">
        <f t="shared" si="0"/>
        <v>-10</v>
      </c>
      <c r="F21" s="34">
        <f t="shared" si="1"/>
        <v>-28.571428571428569</v>
      </c>
    </row>
    <row r="22" spans="1:6" ht="18.75" customHeight="1">
      <c r="A22" s="19">
        <v>50207</v>
      </c>
      <c r="B22" s="19" t="s">
        <v>1091</v>
      </c>
      <c r="C22" s="16"/>
      <c r="D22" s="16"/>
      <c r="E22" s="22"/>
      <c r="F22" s="34"/>
    </row>
    <row r="23" spans="1:6" ht="18.75" customHeight="1">
      <c r="A23" s="19">
        <v>50208</v>
      </c>
      <c r="B23" s="19" t="s">
        <v>1092</v>
      </c>
      <c r="C23" s="16">
        <v>888</v>
      </c>
      <c r="D23" s="16">
        <v>2430</v>
      </c>
      <c r="E23" s="22">
        <f t="shared" si="0"/>
        <v>-1542</v>
      </c>
      <c r="F23" s="34">
        <f t="shared" si="1"/>
        <v>-63.456790123456784</v>
      </c>
    </row>
    <row r="24" spans="1:6" ht="18.75" customHeight="1">
      <c r="A24" s="19">
        <v>50209</v>
      </c>
      <c r="B24" s="19" t="s">
        <v>1093</v>
      </c>
      <c r="C24" s="16">
        <v>2995</v>
      </c>
      <c r="D24" s="16">
        <v>5702</v>
      </c>
      <c r="E24" s="22">
        <f t="shared" si="0"/>
        <v>-2707</v>
      </c>
      <c r="F24" s="34">
        <f t="shared" si="1"/>
        <v>-47.474570326201331</v>
      </c>
    </row>
    <row r="25" spans="1:6" ht="18.75" customHeight="1">
      <c r="A25" s="19">
        <v>50299</v>
      </c>
      <c r="B25" s="19" t="s">
        <v>1094</v>
      </c>
      <c r="C25" s="16">
        <v>39491</v>
      </c>
      <c r="D25" s="16">
        <v>12321</v>
      </c>
      <c r="E25" s="22">
        <f t="shared" si="0"/>
        <v>27170</v>
      </c>
      <c r="F25" s="34">
        <f t="shared" si="1"/>
        <v>220.51781511240969</v>
      </c>
    </row>
    <row r="26" spans="1:6" ht="18.75" customHeight="1">
      <c r="A26" s="19">
        <v>503</v>
      </c>
      <c r="B26" s="18" t="s">
        <v>1095</v>
      </c>
      <c r="C26" s="16">
        <f>SUM(C27:C33)</f>
        <v>92145</v>
      </c>
      <c r="D26" s="16">
        <f>SUM(D27:D33)</f>
        <v>106463</v>
      </c>
      <c r="E26" s="22">
        <f t="shared" si="0"/>
        <v>-14318</v>
      </c>
      <c r="F26" s="34">
        <f t="shared" si="1"/>
        <v>-13.448803809774287</v>
      </c>
    </row>
    <row r="27" spans="1:6" ht="18.75" customHeight="1">
      <c r="A27" s="19">
        <v>50301</v>
      </c>
      <c r="B27" s="19" t="s">
        <v>1096</v>
      </c>
      <c r="C27" s="16"/>
      <c r="D27" s="16">
        <v>5125</v>
      </c>
      <c r="E27" s="22">
        <f t="shared" si="0"/>
        <v>-5125</v>
      </c>
      <c r="F27" s="34">
        <f t="shared" si="1"/>
        <v>-100</v>
      </c>
    </row>
    <row r="28" spans="1:6" ht="18.75" customHeight="1">
      <c r="A28" s="19">
        <v>50302</v>
      </c>
      <c r="B28" s="19" t="s">
        <v>1097</v>
      </c>
      <c r="C28" s="16">
        <v>80938</v>
      </c>
      <c r="D28" s="16">
        <v>88783</v>
      </c>
      <c r="E28" s="22">
        <f t="shared" si="0"/>
        <v>-7845</v>
      </c>
      <c r="F28" s="34">
        <f t="shared" si="1"/>
        <v>-8.8361510649561286</v>
      </c>
    </row>
    <row r="29" spans="1:6" ht="18.75" customHeight="1">
      <c r="A29" s="19">
        <v>50303</v>
      </c>
      <c r="B29" s="19" t="s">
        <v>1098</v>
      </c>
      <c r="C29" s="16">
        <v>265</v>
      </c>
      <c r="D29" s="16"/>
      <c r="E29" s="22">
        <f t="shared" si="0"/>
        <v>265</v>
      </c>
      <c r="F29" s="34"/>
    </row>
    <row r="30" spans="1:6" ht="18.75" customHeight="1">
      <c r="A30" s="19">
        <v>50305</v>
      </c>
      <c r="B30" s="19" t="s">
        <v>1099</v>
      </c>
      <c r="C30" s="16">
        <v>5685</v>
      </c>
      <c r="D30" s="16"/>
      <c r="E30" s="22">
        <f t="shared" si="0"/>
        <v>5685</v>
      </c>
      <c r="F30" s="34"/>
    </row>
    <row r="31" spans="1:6" ht="18.75" customHeight="1">
      <c r="A31" s="19">
        <v>50306</v>
      </c>
      <c r="B31" s="19" t="s">
        <v>1100</v>
      </c>
      <c r="C31" s="16">
        <v>605</v>
      </c>
      <c r="D31" s="16">
        <v>595</v>
      </c>
      <c r="E31" s="22">
        <f t="shared" si="0"/>
        <v>10</v>
      </c>
      <c r="F31" s="34">
        <f t="shared" si="1"/>
        <v>1.680672268907563</v>
      </c>
    </row>
    <row r="32" spans="1:6" ht="18.75" customHeight="1">
      <c r="A32" s="19">
        <v>50307</v>
      </c>
      <c r="B32" s="19" t="s">
        <v>1101</v>
      </c>
      <c r="C32" s="16">
        <v>173</v>
      </c>
      <c r="D32" s="16"/>
      <c r="E32" s="22">
        <f t="shared" si="0"/>
        <v>173</v>
      </c>
      <c r="F32" s="34"/>
    </row>
    <row r="33" spans="1:6" ht="18.75" customHeight="1">
      <c r="A33" s="19">
        <v>50399</v>
      </c>
      <c r="B33" s="19" t="s">
        <v>1102</v>
      </c>
      <c r="C33" s="16">
        <v>4479</v>
      </c>
      <c r="D33" s="16">
        <v>11960</v>
      </c>
      <c r="E33" s="22">
        <f t="shared" si="0"/>
        <v>-7481</v>
      </c>
      <c r="F33" s="34">
        <f t="shared" si="1"/>
        <v>-62.550167224080269</v>
      </c>
    </row>
    <row r="34" spans="1:6" ht="18.75" customHeight="1">
      <c r="A34" s="19">
        <v>504</v>
      </c>
      <c r="B34" s="18" t="s">
        <v>1103</v>
      </c>
      <c r="C34" s="16">
        <f>SUM(C35:C40)</f>
        <v>10185</v>
      </c>
      <c r="D34" s="16">
        <f>SUM(D35:D40)</f>
        <v>6143</v>
      </c>
      <c r="E34" s="22">
        <f t="shared" si="0"/>
        <v>4042</v>
      </c>
      <c r="F34" s="34">
        <f t="shared" si="1"/>
        <v>65.798469803027842</v>
      </c>
    </row>
    <row r="35" spans="1:6" ht="18.75" customHeight="1">
      <c r="A35" s="19">
        <v>50401</v>
      </c>
      <c r="B35" s="19" t="s">
        <v>1096</v>
      </c>
      <c r="C35" s="16"/>
      <c r="D35" s="16"/>
      <c r="E35" s="22"/>
      <c r="F35" s="34"/>
    </row>
    <row r="36" spans="1:6" ht="18.75" customHeight="1">
      <c r="A36" s="19">
        <v>50402</v>
      </c>
      <c r="B36" s="19" t="s">
        <v>1097</v>
      </c>
      <c r="C36" s="16">
        <v>7735</v>
      </c>
      <c r="D36" s="16">
        <v>6143</v>
      </c>
      <c r="E36" s="22">
        <f t="shared" si="0"/>
        <v>1592</v>
      </c>
      <c r="F36" s="34">
        <f t="shared" si="1"/>
        <v>25.915676379619079</v>
      </c>
    </row>
    <row r="37" spans="1:6" ht="18.75" customHeight="1">
      <c r="A37" s="19">
        <v>50403</v>
      </c>
      <c r="B37" s="19" t="s">
        <v>1098</v>
      </c>
      <c r="C37" s="16"/>
      <c r="D37" s="16"/>
      <c r="E37" s="22"/>
      <c r="F37" s="34"/>
    </row>
    <row r="38" spans="1:6" ht="18.75" customHeight="1">
      <c r="A38" s="19">
        <v>50404</v>
      </c>
      <c r="B38" s="19" t="s">
        <v>1100</v>
      </c>
      <c r="C38" s="16"/>
      <c r="D38" s="16"/>
      <c r="E38" s="22"/>
      <c r="F38" s="34"/>
    </row>
    <row r="39" spans="1:6" ht="18.75" customHeight="1">
      <c r="A39" s="19">
        <v>50405</v>
      </c>
      <c r="B39" s="19" t="s">
        <v>1101</v>
      </c>
      <c r="C39" s="16"/>
      <c r="D39" s="16"/>
      <c r="E39" s="22"/>
      <c r="F39" s="34"/>
    </row>
    <row r="40" spans="1:6" ht="18.75" customHeight="1">
      <c r="A40" s="19">
        <v>50499</v>
      </c>
      <c r="B40" s="19" t="s">
        <v>1102</v>
      </c>
      <c r="C40" s="16">
        <v>2450</v>
      </c>
      <c r="D40" s="16"/>
      <c r="E40" s="22">
        <f t="shared" si="0"/>
        <v>2450</v>
      </c>
      <c r="F40" s="34"/>
    </row>
    <row r="41" spans="1:6" ht="18.75" customHeight="1">
      <c r="A41" s="19">
        <v>505</v>
      </c>
      <c r="B41" s="18" t="s">
        <v>1104</v>
      </c>
      <c r="C41" s="16">
        <f>SUM(C42:C44)</f>
        <v>88781</v>
      </c>
      <c r="D41" s="16">
        <f>SUM(D42:D44)</f>
        <v>66808</v>
      </c>
      <c r="E41" s="22">
        <f t="shared" si="0"/>
        <v>21973</v>
      </c>
      <c r="F41" s="34">
        <f t="shared" si="1"/>
        <v>32.889773679798829</v>
      </c>
    </row>
    <row r="42" spans="1:6" ht="18.75" customHeight="1">
      <c r="A42" s="19">
        <v>50501</v>
      </c>
      <c r="B42" s="19" t="s">
        <v>1105</v>
      </c>
      <c r="C42" s="16">
        <v>76692</v>
      </c>
      <c r="D42" s="16">
        <v>46521</v>
      </c>
      <c r="E42" s="22">
        <f t="shared" si="0"/>
        <v>30171</v>
      </c>
      <c r="F42" s="34">
        <f t="shared" si="1"/>
        <v>64.85458180176694</v>
      </c>
    </row>
    <row r="43" spans="1:6" ht="18.75" customHeight="1">
      <c r="A43" s="19">
        <v>50502</v>
      </c>
      <c r="B43" s="19" t="s">
        <v>1106</v>
      </c>
      <c r="C43" s="16">
        <v>12089</v>
      </c>
      <c r="D43" s="16">
        <v>20287</v>
      </c>
      <c r="E43" s="22">
        <f t="shared" si="0"/>
        <v>-8198</v>
      </c>
      <c r="F43" s="34">
        <f t="shared" si="1"/>
        <v>-40.410114851875583</v>
      </c>
    </row>
    <row r="44" spans="1:6" ht="18.75" customHeight="1">
      <c r="A44" s="19">
        <v>50599</v>
      </c>
      <c r="B44" s="19" t="s">
        <v>1107</v>
      </c>
      <c r="C44" s="16"/>
      <c r="D44" s="16"/>
      <c r="E44" s="22"/>
      <c r="F44" s="34"/>
    </row>
    <row r="45" spans="1:6" ht="18.75" customHeight="1">
      <c r="A45" s="19">
        <v>506</v>
      </c>
      <c r="B45" s="18" t="s">
        <v>1108</v>
      </c>
      <c r="C45" s="16">
        <f>SUM(C46:C47)</f>
        <v>34863</v>
      </c>
      <c r="D45" s="16"/>
      <c r="E45" s="22">
        <f t="shared" si="0"/>
        <v>34863</v>
      </c>
      <c r="F45" s="34"/>
    </row>
    <row r="46" spans="1:6" ht="18.75" customHeight="1">
      <c r="A46" s="19">
        <v>50601</v>
      </c>
      <c r="B46" s="19" t="s">
        <v>1109</v>
      </c>
      <c r="C46" s="16">
        <v>32172</v>
      </c>
      <c r="D46" s="16"/>
      <c r="E46" s="22">
        <f t="shared" si="0"/>
        <v>32172</v>
      </c>
      <c r="F46" s="34"/>
    </row>
    <row r="47" spans="1:6" ht="18.75" customHeight="1">
      <c r="A47" s="19">
        <v>50602</v>
      </c>
      <c r="B47" s="19" t="s">
        <v>1110</v>
      </c>
      <c r="C47" s="16">
        <v>2691</v>
      </c>
      <c r="D47" s="16"/>
      <c r="E47" s="22">
        <f t="shared" si="0"/>
        <v>2691</v>
      </c>
      <c r="F47" s="34"/>
    </row>
    <row r="48" spans="1:6" ht="18.75" customHeight="1">
      <c r="A48" s="19">
        <v>507</v>
      </c>
      <c r="B48" s="18" t="s">
        <v>1111</v>
      </c>
      <c r="C48" s="16">
        <f>SUM(C49:C51)</f>
        <v>19908</v>
      </c>
      <c r="D48" s="16">
        <f>SUM(D49:D51)</f>
        <v>4049</v>
      </c>
      <c r="E48" s="22">
        <f t="shared" si="0"/>
        <v>15859</v>
      </c>
      <c r="F48" s="34">
        <f t="shared" si="1"/>
        <v>391.67695727340089</v>
      </c>
    </row>
    <row r="49" spans="1:6" ht="18.75" customHeight="1">
      <c r="A49" s="19">
        <v>50701</v>
      </c>
      <c r="B49" s="19" t="s">
        <v>1112</v>
      </c>
      <c r="C49" s="16">
        <v>4751</v>
      </c>
      <c r="D49" s="16">
        <v>2241</v>
      </c>
      <c r="E49" s="22">
        <f t="shared" si="0"/>
        <v>2510</v>
      </c>
      <c r="F49" s="34">
        <f t="shared" si="1"/>
        <v>112.00356983489515</v>
      </c>
    </row>
    <row r="50" spans="1:6" ht="18.75" customHeight="1">
      <c r="A50" s="19">
        <v>50702</v>
      </c>
      <c r="B50" s="19" t="s">
        <v>1113</v>
      </c>
      <c r="C50" s="16">
        <v>2062</v>
      </c>
      <c r="D50" s="16">
        <v>1808</v>
      </c>
      <c r="E50" s="22">
        <f t="shared" si="0"/>
        <v>254</v>
      </c>
      <c r="F50" s="34">
        <f t="shared" si="1"/>
        <v>14.048672566371682</v>
      </c>
    </row>
    <row r="51" spans="1:6" ht="18.75" customHeight="1">
      <c r="A51" s="19">
        <v>50799</v>
      </c>
      <c r="B51" s="19" t="s">
        <v>1114</v>
      </c>
      <c r="C51" s="16">
        <v>13095</v>
      </c>
      <c r="D51" s="16"/>
      <c r="E51" s="22">
        <f t="shared" si="0"/>
        <v>13095</v>
      </c>
      <c r="F51" s="34"/>
    </row>
    <row r="52" spans="1:6" ht="18.75" customHeight="1">
      <c r="A52" s="19">
        <v>508</v>
      </c>
      <c r="B52" s="18" t="s">
        <v>1115</v>
      </c>
      <c r="C52" s="16"/>
      <c r="D52" s="16"/>
      <c r="E52" s="22"/>
      <c r="F52" s="34"/>
    </row>
    <row r="53" spans="1:6" ht="18.75" customHeight="1">
      <c r="A53" s="19">
        <v>50801</v>
      </c>
      <c r="B53" s="19" t="s">
        <v>1116</v>
      </c>
      <c r="C53" s="35"/>
      <c r="D53" s="35"/>
      <c r="E53" s="22"/>
      <c r="F53" s="34"/>
    </row>
    <row r="54" spans="1:6" ht="18.75" customHeight="1">
      <c r="A54" s="19">
        <v>50802</v>
      </c>
      <c r="B54" s="19" t="s">
        <v>1117</v>
      </c>
      <c r="C54" s="16"/>
      <c r="D54" s="16"/>
      <c r="E54" s="22"/>
      <c r="F54" s="34"/>
    </row>
    <row r="55" spans="1:6" ht="18.75" customHeight="1">
      <c r="A55" s="19">
        <v>509</v>
      </c>
      <c r="B55" s="18" t="s">
        <v>1118</v>
      </c>
      <c r="C55" s="16">
        <f>SUM(C56:C60)</f>
        <v>67202</v>
      </c>
      <c r="D55" s="16">
        <f>SUM(D56:D60)</f>
        <v>95785</v>
      </c>
      <c r="E55" s="22">
        <f t="shared" si="0"/>
        <v>-28583</v>
      </c>
      <c r="F55" s="34">
        <f t="shared" si="1"/>
        <v>-29.84078926763063</v>
      </c>
    </row>
    <row r="56" spans="1:6" ht="18.75" customHeight="1">
      <c r="A56" s="19">
        <v>50901</v>
      </c>
      <c r="B56" s="19" t="s">
        <v>1119</v>
      </c>
      <c r="C56" s="16">
        <v>26750</v>
      </c>
      <c r="D56" s="16">
        <v>37891</v>
      </c>
      <c r="E56" s="22">
        <f t="shared" si="0"/>
        <v>-11141</v>
      </c>
      <c r="F56" s="34">
        <f t="shared" si="1"/>
        <v>-29.402760549998678</v>
      </c>
    </row>
    <row r="57" spans="1:6" ht="18.75" customHeight="1">
      <c r="A57" s="19">
        <v>50902</v>
      </c>
      <c r="B57" s="19" t="s">
        <v>1120</v>
      </c>
      <c r="C57" s="16">
        <v>194</v>
      </c>
      <c r="D57" s="16">
        <v>351</v>
      </c>
      <c r="E57" s="22">
        <f t="shared" si="0"/>
        <v>-157</v>
      </c>
      <c r="F57" s="34">
        <f t="shared" si="1"/>
        <v>-44.729344729344724</v>
      </c>
    </row>
    <row r="58" spans="1:6" ht="18.75" customHeight="1">
      <c r="A58" s="19">
        <v>50903</v>
      </c>
      <c r="B58" s="19" t="s">
        <v>1121</v>
      </c>
      <c r="C58" s="16">
        <v>25316</v>
      </c>
      <c r="D58" s="16">
        <v>32917</v>
      </c>
      <c r="E58" s="22">
        <f t="shared" si="0"/>
        <v>-7601</v>
      </c>
      <c r="F58" s="34">
        <f t="shared" si="1"/>
        <v>-23.09141173253942</v>
      </c>
    </row>
    <row r="59" spans="1:6" ht="18.75" customHeight="1">
      <c r="A59" s="19">
        <v>50905</v>
      </c>
      <c r="B59" s="19" t="s">
        <v>1122</v>
      </c>
      <c r="C59" s="16">
        <v>697</v>
      </c>
      <c r="D59" s="16">
        <v>1786</v>
      </c>
      <c r="E59" s="22">
        <f t="shared" si="0"/>
        <v>-1089</v>
      </c>
      <c r="F59" s="34">
        <f t="shared" si="1"/>
        <v>-60.974244120940646</v>
      </c>
    </row>
    <row r="60" spans="1:6" ht="18.75" customHeight="1">
      <c r="A60" s="19">
        <v>50999</v>
      </c>
      <c r="B60" s="19" t="s">
        <v>1123</v>
      </c>
      <c r="C60" s="16">
        <v>14245</v>
      </c>
      <c r="D60" s="16">
        <v>22840</v>
      </c>
      <c r="E60" s="22">
        <f t="shared" si="0"/>
        <v>-8595</v>
      </c>
      <c r="F60" s="34">
        <f t="shared" si="1"/>
        <v>-37.631348511383536</v>
      </c>
    </row>
    <row r="61" spans="1:6" ht="18.75" customHeight="1">
      <c r="A61" s="19">
        <v>510</v>
      </c>
      <c r="B61" s="18" t="s">
        <v>1124</v>
      </c>
      <c r="C61" s="16">
        <f>SUM(C62:C64)</f>
        <v>49555</v>
      </c>
      <c r="D61" s="16">
        <f>SUM(D62:D64)</f>
        <v>49368</v>
      </c>
      <c r="E61" s="22">
        <f t="shared" si="0"/>
        <v>187</v>
      </c>
      <c r="F61" s="34">
        <f t="shared" si="1"/>
        <v>0.37878787878787878</v>
      </c>
    </row>
    <row r="62" spans="1:6" ht="18.75" customHeight="1">
      <c r="A62" s="19">
        <v>51002</v>
      </c>
      <c r="B62" s="19" t="s">
        <v>1125</v>
      </c>
      <c r="C62" s="16">
        <v>49555</v>
      </c>
      <c r="D62" s="16">
        <v>49368</v>
      </c>
      <c r="E62" s="22">
        <f t="shared" si="0"/>
        <v>187</v>
      </c>
      <c r="F62" s="34">
        <f t="shared" si="1"/>
        <v>0.37878787878787878</v>
      </c>
    </row>
    <row r="63" spans="1:6" ht="18.75" customHeight="1">
      <c r="A63" s="19">
        <v>51003</v>
      </c>
      <c r="B63" s="19" t="s">
        <v>423</v>
      </c>
      <c r="C63" s="16"/>
      <c r="D63" s="16"/>
      <c r="E63" s="22"/>
      <c r="F63" s="34"/>
    </row>
    <row r="64" spans="1:6" ht="18.75" customHeight="1">
      <c r="A64" s="19">
        <v>51004</v>
      </c>
      <c r="B64" s="19" t="s">
        <v>1126</v>
      </c>
      <c r="C64" s="36"/>
      <c r="D64" s="36"/>
      <c r="E64" s="22"/>
      <c r="F64" s="34"/>
    </row>
    <row r="65" spans="1:6" ht="18.75" customHeight="1">
      <c r="A65" s="19">
        <v>511</v>
      </c>
      <c r="B65" s="18" t="s">
        <v>1127</v>
      </c>
      <c r="C65" s="16">
        <f>SUM(C66:C69)</f>
        <v>13596</v>
      </c>
      <c r="D65" s="16">
        <f>SUM(D66:D69)</f>
        <v>13486</v>
      </c>
      <c r="E65" s="22">
        <f t="shared" si="0"/>
        <v>110</v>
      </c>
      <c r="F65" s="34">
        <f t="shared" si="1"/>
        <v>0.81566068515497547</v>
      </c>
    </row>
    <row r="66" spans="1:6" ht="18.75" customHeight="1">
      <c r="A66" s="19">
        <v>51101</v>
      </c>
      <c r="B66" s="19" t="s">
        <v>1128</v>
      </c>
      <c r="C66" s="16">
        <v>13513</v>
      </c>
      <c r="D66" s="16">
        <v>13435</v>
      </c>
      <c r="E66" s="22">
        <f t="shared" si="0"/>
        <v>78</v>
      </c>
      <c r="F66" s="34">
        <f t="shared" si="1"/>
        <v>0.58057312988462972</v>
      </c>
    </row>
    <row r="67" spans="1:6" ht="18.75" customHeight="1">
      <c r="A67" s="19">
        <v>51102</v>
      </c>
      <c r="B67" s="19" t="s">
        <v>1129</v>
      </c>
      <c r="C67" s="16">
        <v>23</v>
      </c>
      <c r="D67" s="16">
        <v>14</v>
      </c>
      <c r="E67" s="22">
        <f t="shared" si="0"/>
        <v>9</v>
      </c>
      <c r="F67" s="34">
        <f t="shared" si="1"/>
        <v>64.285714285714292</v>
      </c>
    </row>
    <row r="68" spans="1:6" ht="18.75" customHeight="1">
      <c r="A68" s="19">
        <v>51103</v>
      </c>
      <c r="B68" s="19" t="s">
        <v>1130</v>
      </c>
      <c r="C68" s="16">
        <v>60</v>
      </c>
      <c r="D68" s="16">
        <v>37</v>
      </c>
      <c r="E68" s="22">
        <f t="shared" si="0"/>
        <v>23</v>
      </c>
      <c r="F68" s="34">
        <f t="shared" si="1"/>
        <v>62.162162162162161</v>
      </c>
    </row>
    <row r="69" spans="1:6" ht="18.75" customHeight="1">
      <c r="A69" s="19">
        <v>51104</v>
      </c>
      <c r="B69" s="19" t="s">
        <v>1131</v>
      </c>
      <c r="C69" s="16"/>
      <c r="D69" s="16"/>
      <c r="E69" s="22"/>
      <c r="F69" s="34"/>
    </row>
    <row r="70" spans="1:6" ht="18.75" customHeight="1">
      <c r="A70" s="19">
        <v>599</v>
      </c>
      <c r="B70" s="18" t="s">
        <v>1132</v>
      </c>
      <c r="C70" s="16">
        <f>SUM(C71:C74)</f>
        <v>284</v>
      </c>
      <c r="D70" s="16"/>
      <c r="E70" s="22">
        <f t="shared" si="0"/>
        <v>284</v>
      </c>
      <c r="F70" s="34"/>
    </row>
    <row r="71" spans="1:6" ht="18.75" customHeight="1">
      <c r="A71" s="19">
        <v>59906</v>
      </c>
      <c r="B71" s="19" t="s">
        <v>1133</v>
      </c>
      <c r="C71" s="16"/>
      <c r="D71" s="16"/>
      <c r="E71" s="22"/>
      <c r="F71" s="34"/>
    </row>
    <row r="72" spans="1:6" ht="18.75" customHeight="1">
      <c r="A72" s="19">
        <v>59907</v>
      </c>
      <c r="B72" s="19" t="s">
        <v>1134</v>
      </c>
      <c r="C72" s="16"/>
      <c r="D72" s="16"/>
      <c r="E72" s="22"/>
      <c r="F72" s="34"/>
    </row>
    <row r="73" spans="1:6" ht="18.75" customHeight="1">
      <c r="A73" s="19">
        <v>59908</v>
      </c>
      <c r="B73" s="19" t="s">
        <v>1135</v>
      </c>
      <c r="C73" s="16"/>
      <c r="D73" s="16"/>
      <c r="E73" s="22"/>
      <c r="F73" s="34"/>
    </row>
    <row r="74" spans="1:6" ht="18.75" customHeight="1">
      <c r="A74" s="19">
        <v>59999</v>
      </c>
      <c r="B74" s="19" t="s">
        <v>899</v>
      </c>
      <c r="C74" s="16">
        <v>284</v>
      </c>
      <c r="D74" s="16"/>
      <c r="E74" s="22">
        <f t="shared" ref="E74" si="2">C74-D74</f>
        <v>284</v>
      </c>
      <c r="F74" s="34"/>
    </row>
    <row r="75" spans="1:6" ht="18.75" customHeight="1"/>
    <row r="76" spans="1:6" ht="18.75" customHeight="1"/>
    <row r="77" spans="1:6" ht="18.75" customHeight="1"/>
    <row r="78" spans="1:6" ht="18.75" customHeight="1"/>
    <row r="79" spans="1:6" ht="18.75" customHeight="1"/>
    <row r="80" spans="1:6"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sheetData>
  <mergeCells count="8">
    <mergeCell ref="A5:F5"/>
    <mergeCell ref="A2:F4"/>
    <mergeCell ref="A6:F6"/>
    <mergeCell ref="A7:A8"/>
    <mergeCell ref="B7:B8"/>
    <mergeCell ref="C7:C8"/>
    <mergeCell ref="D7:D8"/>
    <mergeCell ref="E7:F7"/>
  </mergeCells>
  <phoneticPr fontId="1" type="noConversion"/>
  <printOptions horizontalCentered="1"/>
  <pageMargins left="0.27559055118110237" right="0.31496062992125984" top="0.31" bottom="0.27" header="0.22" footer="0.17"/>
  <pageSetup paperSize="9" scale="75" orientation="landscape"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E24"/>
  <sheetViews>
    <sheetView workbookViewId="0">
      <selection activeCell="I8" sqref="I8"/>
    </sheetView>
  </sheetViews>
  <sheetFormatPr defaultColWidth="9" defaultRowHeight="13.5"/>
  <cols>
    <col min="1" max="5" width="20" style="3" customWidth="1"/>
    <col min="6" max="16384" width="9" style="3"/>
  </cols>
  <sheetData>
    <row r="5" spans="1:5">
      <c r="A5" s="2"/>
      <c r="B5" s="2"/>
      <c r="C5" s="2"/>
      <c r="D5" s="2"/>
      <c r="E5" s="2"/>
    </row>
    <row r="6" spans="1:5">
      <c r="A6" s="2"/>
      <c r="B6" s="2"/>
      <c r="C6" s="2"/>
      <c r="D6" s="2"/>
      <c r="E6" s="2"/>
    </row>
    <row r="7" spans="1:5">
      <c r="A7" s="2"/>
      <c r="B7" s="2"/>
      <c r="C7" s="2"/>
      <c r="D7" s="2"/>
      <c r="E7" s="2"/>
    </row>
    <row r="8" spans="1:5">
      <c r="A8" s="2"/>
      <c r="B8" s="2"/>
      <c r="C8" s="2"/>
      <c r="D8" s="2"/>
      <c r="E8" s="2"/>
    </row>
    <row r="9" spans="1:5">
      <c r="A9" s="2"/>
      <c r="B9" s="2"/>
      <c r="C9" s="2"/>
      <c r="D9" s="2"/>
      <c r="E9" s="2"/>
    </row>
    <row r="10" spans="1:5">
      <c r="A10" s="2"/>
      <c r="B10" s="2"/>
      <c r="C10" s="2"/>
      <c r="D10" s="2"/>
      <c r="E10" s="2"/>
    </row>
    <row r="11" spans="1:5">
      <c r="A11" s="2"/>
      <c r="B11" s="2"/>
      <c r="C11" s="2"/>
      <c r="D11" s="2"/>
      <c r="E11" s="2"/>
    </row>
    <row r="12" spans="1:5">
      <c r="A12" s="2"/>
      <c r="B12" s="2"/>
      <c r="C12" s="2"/>
      <c r="D12" s="2"/>
      <c r="E12" s="2"/>
    </row>
    <row r="13" spans="1:5" ht="35.25">
      <c r="A13" s="106" t="s">
        <v>1533</v>
      </c>
      <c r="B13" s="106"/>
      <c r="C13" s="106"/>
      <c r="D13" s="106"/>
      <c r="E13" s="106"/>
    </row>
    <row r="14" spans="1:5">
      <c r="A14" s="2"/>
      <c r="B14" s="2"/>
      <c r="C14" s="2"/>
      <c r="D14" s="2"/>
      <c r="E14" s="2"/>
    </row>
    <row r="15" spans="1:5">
      <c r="A15" s="2"/>
      <c r="B15" s="2"/>
      <c r="C15" s="2"/>
      <c r="D15" s="2"/>
      <c r="E15" s="2"/>
    </row>
    <row r="16" spans="1:5">
      <c r="A16" s="2"/>
      <c r="B16" s="2"/>
      <c r="C16" s="2"/>
      <c r="D16" s="2"/>
      <c r="E16" s="2"/>
    </row>
    <row r="17" spans="1:5">
      <c r="A17" s="2"/>
      <c r="B17" s="2"/>
      <c r="C17" s="2"/>
      <c r="D17" s="2"/>
      <c r="E17" s="2"/>
    </row>
    <row r="18" spans="1:5">
      <c r="A18" s="2"/>
      <c r="B18" s="2"/>
      <c r="C18" s="2"/>
      <c r="D18" s="2"/>
      <c r="E18" s="2"/>
    </row>
    <row r="19" spans="1:5">
      <c r="A19" s="2"/>
      <c r="B19" s="2"/>
      <c r="C19" s="2"/>
      <c r="D19" s="2"/>
      <c r="E19" s="2"/>
    </row>
    <row r="20" spans="1:5">
      <c r="A20" s="2"/>
      <c r="B20" s="2"/>
      <c r="C20" s="2"/>
      <c r="D20" s="2"/>
      <c r="E20" s="2"/>
    </row>
    <row r="21" spans="1:5">
      <c r="A21" s="2"/>
      <c r="B21" s="2"/>
      <c r="C21" s="2"/>
      <c r="D21" s="2"/>
      <c r="E21" s="2"/>
    </row>
    <row r="22" spans="1:5">
      <c r="A22" s="2"/>
      <c r="B22" s="2"/>
      <c r="C22" s="2"/>
      <c r="D22" s="2"/>
      <c r="E22" s="2"/>
    </row>
    <row r="23" spans="1:5">
      <c r="A23" s="2"/>
      <c r="B23" s="2"/>
      <c r="C23" s="2"/>
      <c r="D23" s="2"/>
      <c r="E23" s="2"/>
    </row>
    <row r="24" spans="1:5">
      <c r="A24" s="2"/>
      <c r="B24" s="2"/>
      <c r="C24" s="2"/>
      <c r="D24" s="2"/>
      <c r="E24" s="2"/>
    </row>
  </sheetData>
  <mergeCells count="1">
    <mergeCell ref="A13:E13"/>
  </mergeCells>
  <phoneticPr fontId="1" type="noConversion"/>
  <printOptions horizontalCentered="1"/>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
  <sheetViews>
    <sheetView zoomScale="60" zoomScaleNormal="60" workbookViewId="0">
      <selection activeCell="A84" sqref="A84"/>
    </sheetView>
  </sheetViews>
  <sheetFormatPr defaultColWidth="9" defaultRowHeight="20.25"/>
  <cols>
    <col min="1" max="1" width="94.375" style="45" customWidth="1"/>
    <col min="2" max="2" width="20.5" style="1" bestFit="1" customWidth="1"/>
    <col min="3" max="3" width="20.375" style="1" bestFit="1" customWidth="1"/>
    <col min="4" max="4" width="22.125" style="1" bestFit="1" customWidth="1"/>
    <col min="5" max="5" width="20.5" style="1" bestFit="1" customWidth="1"/>
    <col min="6" max="7" width="19" style="1" customWidth="1"/>
    <col min="8" max="16384" width="9" style="1"/>
  </cols>
  <sheetData>
    <row r="1" spans="1:7" ht="13.5">
      <c r="A1" s="83" t="s">
        <v>1623</v>
      </c>
    </row>
    <row r="2" spans="1:7" ht="20.45" customHeight="1">
      <c r="A2" s="108" t="s">
        <v>1582</v>
      </c>
      <c r="B2" s="108"/>
      <c r="C2" s="108"/>
      <c r="D2" s="108"/>
      <c r="E2" s="108"/>
      <c r="F2" s="108"/>
      <c r="G2" s="108"/>
    </row>
    <row r="3" spans="1:7" ht="20.45" customHeight="1">
      <c r="A3" s="108"/>
      <c r="B3" s="108"/>
      <c r="C3" s="108"/>
      <c r="D3" s="108"/>
      <c r="E3" s="108"/>
      <c r="F3" s="108"/>
      <c r="G3" s="108"/>
    </row>
    <row r="4" spans="1:7" ht="32.450000000000003" customHeight="1">
      <c r="A4" s="108"/>
      <c r="B4" s="108"/>
      <c r="C4" s="108"/>
      <c r="D4" s="108"/>
      <c r="E4" s="108"/>
      <c r="F4" s="108"/>
      <c r="G4" s="108"/>
    </row>
    <row r="5" spans="1:7" ht="13.5">
      <c r="A5" s="116"/>
      <c r="B5" s="116"/>
      <c r="C5" s="116"/>
      <c r="D5" s="116"/>
      <c r="E5" s="116"/>
      <c r="F5" s="116"/>
      <c r="G5" s="116"/>
    </row>
    <row r="6" spans="1:7" ht="22.5">
      <c r="A6" s="117" t="s">
        <v>1136</v>
      </c>
      <c r="B6" s="117"/>
      <c r="C6" s="117"/>
      <c r="D6" s="117"/>
      <c r="E6" s="117"/>
      <c r="F6" s="117"/>
      <c r="G6" s="117"/>
    </row>
    <row r="7" spans="1:7">
      <c r="A7" s="119" t="s">
        <v>1</v>
      </c>
      <c r="B7" s="110" t="s">
        <v>1579</v>
      </c>
      <c r="C7" s="110" t="s">
        <v>3</v>
      </c>
      <c r="D7" s="110" t="s">
        <v>4</v>
      </c>
      <c r="E7" s="110" t="s">
        <v>2</v>
      </c>
      <c r="F7" s="110" t="s">
        <v>1580</v>
      </c>
      <c r="G7" s="110"/>
    </row>
    <row r="8" spans="1:7">
      <c r="A8" s="110"/>
      <c r="B8" s="110"/>
      <c r="C8" s="110"/>
      <c r="D8" s="110"/>
      <c r="E8" s="110"/>
      <c r="F8" s="15" t="s">
        <v>5</v>
      </c>
      <c r="G8" s="15" t="s">
        <v>6</v>
      </c>
    </row>
    <row r="9" spans="1:7" s="45" customFormat="1" ht="28.5" customHeight="1">
      <c r="A9" s="48" t="s">
        <v>1137</v>
      </c>
      <c r="B9" s="16">
        <f>SUM(B10,B61)</f>
        <v>15367</v>
      </c>
      <c r="C9" s="16">
        <f>SUM(C10,C61)</f>
        <v>16250</v>
      </c>
      <c r="D9" s="17">
        <f>B9/C9*100</f>
        <v>94.566153846153838</v>
      </c>
      <c r="E9" s="16">
        <f>SUM(E10,E61)</f>
        <v>54866</v>
      </c>
      <c r="F9" s="16">
        <f>B9-E9</f>
        <v>-39499</v>
      </c>
      <c r="G9" s="17">
        <f>F9/E9*100</f>
        <v>-71.991761746801302</v>
      </c>
    </row>
    <row r="10" spans="1:7" s="45" customFormat="1" ht="29.45" customHeight="1">
      <c r="A10" s="24" t="s">
        <v>1138</v>
      </c>
      <c r="B10" s="16">
        <f>SUM(B11,B14:B22,B28:B29,B32:B35,B38:B40,B43:B47,B50:B51,B59:B60)</f>
        <v>15367</v>
      </c>
      <c r="C10" s="16">
        <f>SUM(C11,C14:C22,C28:C29,C32:C35,C38:C40,C43:C47,C50:C51,C59:C60)</f>
        <v>16250</v>
      </c>
      <c r="D10" s="17">
        <f t="shared" ref="D10:D50" si="0">B10/C10*100</f>
        <v>94.566153846153838</v>
      </c>
      <c r="E10" s="16">
        <f>SUM(E11,E14:E22,E28:E29,E32:E35,E38:E40,E43:E47,E50:E51,E59:E60)</f>
        <v>54866</v>
      </c>
      <c r="F10" s="16">
        <f t="shared" ref="F10:F50" si="1">B10-E10</f>
        <v>-39499</v>
      </c>
      <c r="G10" s="17">
        <f t="shared" ref="G10:G50" si="2">F10/E10*100</f>
        <v>-71.991761746801302</v>
      </c>
    </row>
    <row r="11" spans="1:7" s="45" customFormat="1" ht="29.45" customHeight="1">
      <c r="A11" s="24" t="s">
        <v>1139</v>
      </c>
      <c r="B11" s="16"/>
      <c r="C11" s="16"/>
      <c r="D11" s="17"/>
      <c r="E11" s="16"/>
      <c r="F11" s="16"/>
      <c r="G11" s="17"/>
    </row>
    <row r="12" spans="1:7" s="45" customFormat="1" ht="29.45" hidden="1" customHeight="1">
      <c r="A12" s="25" t="s">
        <v>1140</v>
      </c>
      <c r="B12" s="16"/>
      <c r="C12" s="16"/>
      <c r="D12" s="17"/>
      <c r="E12" s="16"/>
      <c r="F12" s="16"/>
      <c r="G12" s="17"/>
    </row>
    <row r="13" spans="1:7" s="45" customFormat="1" ht="29.45" hidden="1" customHeight="1">
      <c r="A13" s="25" t="s">
        <v>1141</v>
      </c>
      <c r="B13" s="16"/>
      <c r="C13" s="16"/>
      <c r="D13" s="17"/>
      <c r="E13" s="16"/>
      <c r="F13" s="16"/>
      <c r="G13" s="17"/>
    </row>
    <row r="14" spans="1:7" s="45" customFormat="1" ht="29.45" customHeight="1">
      <c r="A14" s="24" t="s">
        <v>1142</v>
      </c>
      <c r="B14" s="16"/>
      <c r="C14" s="16"/>
      <c r="D14" s="17"/>
      <c r="E14" s="16"/>
      <c r="F14" s="16"/>
      <c r="G14" s="17"/>
    </row>
    <row r="15" spans="1:7" s="45" customFormat="1" ht="29.45" customHeight="1">
      <c r="A15" s="24" t="s">
        <v>1143</v>
      </c>
      <c r="B15" s="16"/>
      <c r="C15" s="16"/>
      <c r="D15" s="17"/>
      <c r="E15" s="16"/>
      <c r="F15" s="16"/>
      <c r="G15" s="17"/>
    </row>
    <row r="16" spans="1:7" s="45" customFormat="1" ht="29.45" customHeight="1">
      <c r="A16" s="24" t="s">
        <v>1144</v>
      </c>
      <c r="B16" s="16"/>
      <c r="C16" s="16"/>
      <c r="D16" s="17"/>
      <c r="E16" s="16"/>
      <c r="F16" s="16"/>
      <c r="G16" s="17"/>
    </row>
    <row r="17" spans="1:7" s="45" customFormat="1" ht="29.45" customHeight="1">
      <c r="A17" s="24" t="s">
        <v>1145</v>
      </c>
      <c r="B17" s="16"/>
      <c r="C17" s="16"/>
      <c r="D17" s="17"/>
      <c r="E17" s="16"/>
      <c r="F17" s="16"/>
      <c r="G17" s="17"/>
    </row>
    <row r="18" spans="1:7" s="45" customFormat="1" ht="29.45" customHeight="1">
      <c r="A18" s="24" t="s">
        <v>1146</v>
      </c>
      <c r="B18" s="16"/>
      <c r="C18" s="16"/>
      <c r="D18" s="17"/>
      <c r="E18" s="16"/>
      <c r="F18" s="16"/>
      <c r="G18" s="17"/>
    </row>
    <row r="19" spans="1:7" s="45" customFormat="1" ht="29.45" customHeight="1">
      <c r="A19" s="24" t="s">
        <v>1147</v>
      </c>
      <c r="B19" s="16"/>
      <c r="C19" s="16"/>
      <c r="D19" s="17"/>
      <c r="E19" s="16"/>
      <c r="F19" s="16"/>
      <c r="G19" s="17"/>
    </row>
    <row r="20" spans="1:7" s="45" customFormat="1" ht="29.45" customHeight="1">
      <c r="A20" s="24" t="s">
        <v>1148</v>
      </c>
      <c r="B20" s="16"/>
      <c r="C20" s="16"/>
      <c r="D20" s="17"/>
      <c r="E20" s="16"/>
      <c r="F20" s="16"/>
      <c r="G20" s="17"/>
    </row>
    <row r="21" spans="1:7" s="45" customFormat="1" ht="29.45" customHeight="1">
      <c r="A21" s="24" t="s">
        <v>1149</v>
      </c>
      <c r="B21" s="16"/>
      <c r="C21" s="16"/>
      <c r="D21" s="17"/>
      <c r="E21" s="16"/>
      <c r="F21" s="16"/>
      <c r="G21" s="17"/>
    </row>
    <row r="22" spans="1:7" s="45" customFormat="1" ht="29.45" customHeight="1">
      <c r="A22" s="24" t="s">
        <v>1150</v>
      </c>
      <c r="B22" s="16">
        <f>SUM(B23:B27)</f>
        <v>15185</v>
      </c>
      <c r="C22" s="16">
        <f>SUM(C23:C27)</f>
        <v>16000</v>
      </c>
      <c r="D22" s="17">
        <f t="shared" si="0"/>
        <v>94.90625</v>
      </c>
      <c r="E22" s="16">
        <f>SUM(E23:E27)</f>
        <v>54554</v>
      </c>
      <c r="F22" s="16">
        <f t="shared" si="1"/>
        <v>-39369</v>
      </c>
      <c r="G22" s="17">
        <f t="shared" si="2"/>
        <v>-72.165194119587923</v>
      </c>
    </row>
    <row r="23" spans="1:7" s="45" customFormat="1" ht="29.45" customHeight="1">
      <c r="A23" s="25" t="s">
        <v>1151</v>
      </c>
      <c r="B23" s="16">
        <v>15042</v>
      </c>
      <c r="C23" s="16">
        <v>16000</v>
      </c>
      <c r="D23" s="17">
        <f t="shared" si="0"/>
        <v>94.012500000000003</v>
      </c>
      <c r="E23" s="16">
        <v>54982</v>
      </c>
      <c r="F23" s="16">
        <f t="shared" si="1"/>
        <v>-39940</v>
      </c>
      <c r="G23" s="17">
        <f t="shared" si="2"/>
        <v>-72.641955549088792</v>
      </c>
    </row>
    <row r="24" spans="1:7" s="45" customFormat="1" ht="29.45" customHeight="1">
      <c r="A24" s="25" t="s">
        <v>1152</v>
      </c>
      <c r="B24" s="16">
        <v>58</v>
      </c>
      <c r="C24" s="16"/>
      <c r="D24" s="17"/>
      <c r="E24" s="16">
        <v>301</v>
      </c>
      <c r="F24" s="16">
        <f t="shared" si="1"/>
        <v>-243</v>
      </c>
      <c r="G24" s="17">
        <f t="shared" si="2"/>
        <v>-80.730897009966768</v>
      </c>
    </row>
    <row r="25" spans="1:7" s="45" customFormat="1" ht="29.45" customHeight="1">
      <c r="A25" s="25" t="s">
        <v>1153</v>
      </c>
      <c r="B25" s="16"/>
      <c r="C25" s="16"/>
      <c r="D25" s="17"/>
      <c r="E25" s="16">
        <v>784</v>
      </c>
      <c r="F25" s="16">
        <f t="shared" si="1"/>
        <v>-784</v>
      </c>
      <c r="G25" s="17">
        <f t="shared" si="2"/>
        <v>-100</v>
      </c>
    </row>
    <row r="26" spans="1:7" s="45" customFormat="1" ht="29.45" customHeight="1">
      <c r="A26" s="25" t="s">
        <v>1154</v>
      </c>
      <c r="B26" s="16">
        <v>-237</v>
      </c>
      <c r="C26" s="16"/>
      <c r="D26" s="17"/>
      <c r="E26" s="16">
        <v>-1513</v>
      </c>
      <c r="F26" s="16">
        <f t="shared" si="1"/>
        <v>1276</v>
      </c>
      <c r="G26" s="17">
        <f t="shared" si="2"/>
        <v>-84.335756774619966</v>
      </c>
    </row>
    <row r="27" spans="1:7" s="45" customFormat="1" ht="29.45" customHeight="1">
      <c r="A27" s="25" t="s">
        <v>1155</v>
      </c>
      <c r="B27" s="16">
        <v>322</v>
      </c>
      <c r="C27" s="16"/>
      <c r="D27" s="17"/>
      <c r="E27" s="16"/>
      <c r="F27" s="16"/>
      <c r="G27" s="17"/>
    </row>
    <row r="28" spans="1:7" s="45" customFormat="1" ht="29.45" customHeight="1">
      <c r="A28" s="24" t="s">
        <v>1156</v>
      </c>
      <c r="B28" s="16"/>
      <c r="C28" s="16"/>
      <c r="D28" s="17"/>
      <c r="E28" s="16"/>
      <c r="F28" s="16"/>
      <c r="G28" s="17"/>
    </row>
    <row r="29" spans="1:7" s="45" customFormat="1" ht="29.45" customHeight="1">
      <c r="A29" s="24" t="s">
        <v>1157</v>
      </c>
      <c r="B29" s="16"/>
      <c r="C29" s="16"/>
      <c r="D29" s="17"/>
      <c r="E29" s="16"/>
      <c r="F29" s="16"/>
      <c r="G29" s="17"/>
    </row>
    <row r="30" spans="1:7" s="45" customFormat="1" ht="29.45" hidden="1" customHeight="1">
      <c r="A30" s="25" t="s">
        <v>1158</v>
      </c>
      <c r="B30" s="16"/>
      <c r="C30" s="16"/>
      <c r="D30" s="17"/>
      <c r="E30" s="16"/>
      <c r="F30" s="16"/>
      <c r="G30" s="17"/>
    </row>
    <row r="31" spans="1:7" s="45" customFormat="1" ht="29.45" hidden="1" customHeight="1">
      <c r="A31" s="25" t="s">
        <v>1159</v>
      </c>
      <c r="B31" s="16"/>
      <c r="C31" s="16"/>
      <c r="D31" s="17"/>
      <c r="E31" s="16"/>
      <c r="F31" s="16"/>
      <c r="G31" s="17"/>
    </row>
    <row r="32" spans="1:7" s="45" customFormat="1" ht="29.45" customHeight="1">
      <c r="A32" s="24" t="s">
        <v>1160</v>
      </c>
      <c r="B32" s="16"/>
      <c r="C32" s="16"/>
      <c r="D32" s="17"/>
      <c r="E32" s="16"/>
      <c r="F32" s="16"/>
      <c r="G32" s="17"/>
    </row>
    <row r="33" spans="1:7" s="45" customFormat="1" ht="29.45" customHeight="1">
      <c r="A33" s="24" t="s">
        <v>1161</v>
      </c>
      <c r="B33" s="16"/>
      <c r="C33" s="16"/>
      <c r="D33" s="17"/>
      <c r="E33" s="16"/>
      <c r="F33" s="16"/>
      <c r="G33" s="17"/>
    </row>
    <row r="34" spans="1:7" s="45" customFormat="1" ht="29.45" customHeight="1">
      <c r="A34" s="24" t="s">
        <v>1162</v>
      </c>
      <c r="B34" s="16"/>
      <c r="C34" s="16"/>
      <c r="D34" s="17"/>
      <c r="E34" s="16"/>
      <c r="F34" s="16"/>
      <c r="G34" s="17"/>
    </row>
    <row r="35" spans="1:7" s="45" customFormat="1" ht="29.45" customHeight="1">
      <c r="A35" s="24" t="s">
        <v>1163</v>
      </c>
      <c r="B35" s="16"/>
      <c r="C35" s="16"/>
      <c r="D35" s="17"/>
      <c r="E35" s="16"/>
      <c r="F35" s="16"/>
      <c r="G35" s="17"/>
    </row>
    <row r="36" spans="1:7" s="45" customFormat="1" ht="29.45" hidden="1" customHeight="1">
      <c r="A36" s="25" t="s">
        <v>1164</v>
      </c>
      <c r="B36" s="16"/>
      <c r="C36" s="16"/>
      <c r="D36" s="17"/>
      <c r="E36" s="16"/>
      <c r="F36" s="16"/>
      <c r="G36" s="17"/>
    </row>
    <row r="37" spans="1:7" s="45" customFormat="1" ht="29.45" hidden="1" customHeight="1">
      <c r="A37" s="25" t="s">
        <v>1165</v>
      </c>
      <c r="B37" s="16"/>
      <c r="C37" s="16"/>
      <c r="D37" s="17"/>
      <c r="E37" s="16"/>
      <c r="F37" s="16"/>
      <c r="G37" s="17"/>
    </row>
    <row r="38" spans="1:7" s="45" customFormat="1" ht="29.45" customHeight="1">
      <c r="A38" s="24" t="s">
        <v>1166</v>
      </c>
      <c r="B38" s="16"/>
      <c r="C38" s="16">
        <v>50</v>
      </c>
      <c r="D38" s="17"/>
      <c r="E38" s="16">
        <v>49</v>
      </c>
      <c r="F38" s="16">
        <f t="shared" si="1"/>
        <v>-49</v>
      </c>
      <c r="G38" s="17">
        <f t="shared" si="2"/>
        <v>-100</v>
      </c>
    </row>
    <row r="39" spans="1:7" s="45" customFormat="1" ht="29.45" customHeight="1">
      <c r="A39" s="24" t="s">
        <v>1167</v>
      </c>
      <c r="B39" s="16"/>
      <c r="C39" s="16"/>
      <c r="D39" s="17"/>
      <c r="E39" s="16"/>
      <c r="F39" s="16"/>
      <c r="G39" s="17"/>
    </row>
    <row r="40" spans="1:7" s="45" customFormat="1" ht="29.45" customHeight="1">
      <c r="A40" s="24" t="s">
        <v>1168</v>
      </c>
      <c r="B40" s="16"/>
      <c r="C40" s="16"/>
      <c r="D40" s="17"/>
      <c r="E40" s="16"/>
      <c r="F40" s="16"/>
      <c r="G40" s="17"/>
    </row>
    <row r="41" spans="1:7" s="45" customFormat="1" ht="29.45" hidden="1" customHeight="1">
      <c r="A41" s="25" t="s">
        <v>1169</v>
      </c>
      <c r="B41" s="16"/>
      <c r="C41" s="16"/>
      <c r="D41" s="17"/>
      <c r="E41" s="16"/>
      <c r="F41" s="16"/>
      <c r="G41" s="17"/>
    </row>
    <row r="42" spans="1:7" s="45" customFormat="1" ht="29.45" hidden="1" customHeight="1">
      <c r="A42" s="25" t="s">
        <v>1170</v>
      </c>
      <c r="B42" s="16"/>
      <c r="C42" s="16"/>
      <c r="D42" s="17"/>
      <c r="E42" s="16"/>
      <c r="F42" s="16"/>
      <c r="G42" s="17"/>
    </row>
    <row r="43" spans="1:7" s="45" customFormat="1" ht="29.45" customHeight="1">
      <c r="A43" s="24" t="s">
        <v>1171</v>
      </c>
      <c r="B43" s="16"/>
      <c r="C43" s="16"/>
      <c r="D43" s="17"/>
      <c r="E43" s="16"/>
      <c r="F43" s="16"/>
      <c r="G43" s="17"/>
    </row>
    <row r="44" spans="1:7" s="45" customFormat="1" ht="29.45" customHeight="1">
      <c r="A44" s="24" t="s">
        <v>1172</v>
      </c>
      <c r="B44" s="16"/>
      <c r="C44" s="16"/>
      <c r="D44" s="17"/>
      <c r="E44" s="16"/>
      <c r="F44" s="16"/>
      <c r="G44" s="17"/>
    </row>
    <row r="45" spans="1:7" s="45" customFormat="1" ht="29.45" customHeight="1">
      <c r="A45" s="24" t="s">
        <v>1173</v>
      </c>
      <c r="B45" s="16"/>
      <c r="C45" s="16"/>
      <c r="D45" s="17"/>
      <c r="E45" s="16"/>
      <c r="F45" s="16"/>
      <c r="G45" s="17"/>
    </row>
    <row r="46" spans="1:7" s="45" customFormat="1" ht="29.45" customHeight="1">
      <c r="A46" s="24" t="s">
        <v>1174</v>
      </c>
      <c r="B46" s="16"/>
      <c r="C46" s="16"/>
      <c r="D46" s="17"/>
      <c r="E46" s="16"/>
      <c r="F46" s="16"/>
      <c r="G46" s="17"/>
    </row>
    <row r="47" spans="1:7" s="45" customFormat="1" ht="29.45" customHeight="1">
      <c r="A47" s="24" t="s">
        <v>1175</v>
      </c>
      <c r="B47" s="16"/>
      <c r="C47" s="16"/>
      <c r="D47" s="17"/>
      <c r="E47" s="16"/>
      <c r="F47" s="16"/>
      <c r="G47" s="17"/>
    </row>
    <row r="48" spans="1:7" s="45" customFormat="1" ht="29.45" hidden="1" customHeight="1">
      <c r="A48" s="25" t="s">
        <v>1176</v>
      </c>
      <c r="B48" s="16"/>
      <c r="C48" s="16"/>
      <c r="D48" s="17"/>
      <c r="E48" s="16"/>
      <c r="F48" s="16"/>
      <c r="G48" s="17"/>
    </row>
    <row r="49" spans="1:7" s="45" customFormat="1" ht="29.45" hidden="1" customHeight="1">
      <c r="A49" s="25" t="s">
        <v>1177</v>
      </c>
      <c r="B49" s="16"/>
      <c r="C49" s="16"/>
      <c r="D49" s="17"/>
      <c r="E49" s="16"/>
      <c r="F49" s="16"/>
      <c r="G49" s="17"/>
    </row>
    <row r="50" spans="1:7" s="45" customFormat="1" ht="29.45" customHeight="1">
      <c r="A50" s="24" t="s">
        <v>1178</v>
      </c>
      <c r="B50" s="16">
        <v>182</v>
      </c>
      <c r="C50" s="16">
        <v>200</v>
      </c>
      <c r="D50" s="17">
        <f t="shared" si="0"/>
        <v>91</v>
      </c>
      <c r="E50" s="16">
        <v>263</v>
      </c>
      <c r="F50" s="16">
        <f t="shared" si="1"/>
        <v>-81</v>
      </c>
      <c r="G50" s="17">
        <f t="shared" si="2"/>
        <v>-30.798479087452474</v>
      </c>
    </row>
    <row r="51" spans="1:7" s="45" customFormat="1" ht="29.45" customHeight="1">
      <c r="A51" s="24" t="s">
        <v>1179</v>
      </c>
      <c r="B51" s="16"/>
      <c r="C51" s="16"/>
      <c r="D51" s="17"/>
      <c r="E51" s="16"/>
      <c r="F51" s="16"/>
      <c r="G51" s="17"/>
    </row>
    <row r="52" spans="1:7" s="45" customFormat="1" ht="29.45" hidden="1" customHeight="1">
      <c r="A52" s="25" t="s">
        <v>1180</v>
      </c>
      <c r="B52" s="16"/>
      <c r="C52" s="16"/>
      <c r="D52" s="17"/>
      <c r="E52" s="16"/>
      <c r="F52" s="16"/>
      <c r="G52" s="17"/>
    </row>
    <row r="53" spans="1:7" s="45" customFormat="1" ht="29.45" hidden="1" customHeight="1">
      <c r="A53" s="25" t="s">
        <v>1181</v>
      </c>
      <c r="B53" s="16"/>
      <c r="C53" s="16"/>
      <c r="D53" s="17"/>
      <c r="E53" s="16"/>
      <c r="F53" s="16"/>
      <c r="G53" s="17"/>
    </row>
    <row r="54" spans="1:7" s="45" customFormat="1" ht="29.45" hidden="1" customHeight="1">
      <c r="A54" s="25" t="s">
        <v>1182</v>
      </c>
      <c r="B54" s="16"/>
      <c r="C54" s="16"/>
      <c r="D54" s="17"/>
      <c r="E54" s="16"/>
      <c r="F54" s="16"/>
      <c r="G54" s="17"/>
    </row>
    <row r="55" spans="1:7" s="45" customFormat="1" ht="29.45" hidden="1" customHeight="1">
      <c r="A55" s="25" t="s">
        <v>1183</v>
      </c>
      <c r="B55" s="16"/>
      <c r="C55" s="16"/>
      <c r="D55" s="17"/>
      <c r="E55" s="16"/>
      <c r="F55" s="16"/>
      <c r="G55" s="17"/>
    </row>
    <row r="56" spans="1:7" s="45" customFormat="1" ht="29.45" hidden="1" customHeight="1">
      <c r="A56" s="25" t="s">
        <v>1184</v>
      </c>
      <c r="B56" s="16"/>
      <c r="C56" s="16"/>
      <c r="D56" s="17"/>
      <c r="E56" s="16"/>
      <c r="F56" s="16"/>
      <c r="G56" s="17"/>
    </row>
    <row r="57" spans="1:7" s="45" customFormat="1" ht="29.45" hidden="1" customHeight="1">
      <c r="A57" s="25" t="s">
        <v>1185</v>
      </c>
      <c r="B57" s="16"/>
      <c r="C57" s="16"/>
      <c r="D57" s="17"/>
      <c r="E57" s="16"/>
      <c r="F57" s="16"/>
      <c r="G57" s="17"/>
    </row>
    <row r="58" spans="1:7" s="45" customFormat="1" ht="29.45" hidden="1" customHeight="1">
      <c r="A58" s="25" t="s">
        <v>1186</v>
      </c>
      <c r="B58" s="20"/>
      <c r="C58" s="20"/>
      <c r="D58" s="17"/>
      <c r="E58" s="20"/>
      <c r="F58" s="16"/>
      <c r="G58" s="17"/>
    </row>
    <row r="59" spans="1:7" s="45" customFormat="1" ht="29.45" customHeight="1">
      <c r="A59" s="44" t="s">
        <v>1187</v>
      </c>
      <c r="B59" s="16"/>
      <c r="C59" s="16"/>
      <c r="D59" s="17"/>
      <c r="E59" s="16"/>
      <c r="F59" s="16"/>
      <c r="G59" s="17"/>
    </row>
    <row r="60" spans="1:7" s="45" customFormat="1" ht="29.45" customHeight="1">
      <c r="A60" s="24" t="s">
        <v>1188</v>
      </c>
      <c r="B60" s="22"/>
      <c r="C60" s="22"/>
      <c r="D60" s="17"/>
      <c r="E60" s="22"/>
      <c r="F60" s="16"/>
      <c r="G60" s="17"/>
    </row>
    <row r="61" spans="1:7" s="45" customFormat="1" ht="29.45" customHeight="1">
      <c r="A61" s="24" t="s">
        <v>1189</v>
      </c>
      <c r="B61" s="16"/>
      <c r="C61" s="16"/>
      <c r="D61" s="17"/>
      <c r="E61" s="16"/>
      <c r="F61" s="16"/>
      <c r="G61" s="17"/>
    </row>
    <row r="62" spans="1:7" s="45" customFormat="1" ht="29.45" customHeight="1">
      <c r="A62" s="24" t="s">
        <v>1190</v>
      </c>
      <c r="B62" s="16"/>
      <c r="C62" s="16"/>
      <c r="D62" s="17"/>
      <c r="E62" s="16"/>
      <c r="F62" s="16"/>
      <c r="G62" s="17"/>
    </row>
    <row r="63" spans="1:7" s="45" customFormat="1" ht="29.45" customHeight="1">
      <c r="A63" s="24" t="s">
        <v>1191</v>
      </c>
      <c r="B63" s="16"/>
      <c r="C63" s="16"/>
      <c r="D63" s="17"/>
      <c r="E63" s="16"/>
      <c r="F63" s="16"/>
      <c r="G63" s="17"/>
    </row>
    <row r="64" spans="1:7" s="45" customFormat="1" ht="29.45" customHeight="1">
      <c r="A64" s="24" t="s">
        <v>1192</v>
      </c>
      <c r="B64" s="16"/>
      <c r="C64" s="16"/>
      <c r="D64" s="17"/>
      <c r="E64" s="16"/>
      <c r="F64" s="16"/>
      <c r="G64" s="17"/>
    </row>
    <row r="65" spans="1:7" s="45" customFormat="1" ht="29.45" customHeight="1">
      <c r="A65" s="24" t="s">
        <v>1193</v>
      </c>
      <c r="B65" s="16"/>
      <c r="C65" s="16"/>
      <c r="D65" s="17"/>
      <c r="E65" s="16"/>
      <c r="F65" s="16"/>
      <c r="G65" s="17"/>
    </row>
    <row r="66" spans="1:7" s="45" customFormat="1" ht="29.45" hidden="1" customHeight="1">
      <c r="A66" s="25" t="s">
        <v>1194</v>
      </c>
      <c r="B66" s="16"/>
      <c r="C66" s="16"/>
      <c r="D66" s="17"/>
      <c r="E66" s="16"/>
      <c r="F66" s="16"/>
      <c r="G66" s="17"/>
    </row>
    <row r="67" spans="1:7" s="45" customFormat="1" ht="29.45" hidden="1" customHeight="1">
      <c r="A67" s="25" t="s">
        <v>1195</v>
      </c>
      <c r="B67" s="16"/>
      <c r="C67" s="16"/>
      <c r="D67" s="17"/>
      <c r="E67" s="16"/>
      <c r="F67" s="16"/>
      <c r="G67" s="17"/>
    </row>
    <row r="68" spans="1:7" s="45" customFormat="1" ht="29.45" hidden="1" customHeight="1">
      <c r="A68" s="25" t="s">
        <v>1196</v>
      </c>
      <c r="B68" s="16"/>
      <c r="C68" s="16"/>
      <c r="D68" s="17"/>
      <c r="E68" s="16"/>
      <c r="F68" s="16"/>
      <c r="G68" s="17"/>
    </row>
    <row r="69" spans="1:7" s="45" customFormat="1" ht="29.45" customHeight="1">
      <c r="A69" s="24" t="s">
        <v>1197</v>
      </c>
      <c r="B69" s="16"/>
      <c r="C69" s="16"/>
      <c r="D69" s="17"/>
      <c r="E69" s="16"/>
      <c r="F69" s="16"/>
      <c r="G69" s="17"/>
    </row>
    <row r="70" spans="1:7" s="45" customFormat="1" ht="29.45" customHeight="1">
      <c r="A70" s="24" t="s">
        <v>1198</v>
      </c>
      <c r="B70" s="16"/>
      <c r="C70" s="16"/>
      <c r="D70" s="17"/>
      <c r="E70" s="16"/>
      <c r="F70" s="16"/>
      <c r="G70" s="17"/>
    </row>
    <row r="71" spans="1:7" s="45" customFormat="1" ht="29.45" customHeight="1">
      <c r="A71" s="24" t="s">
        <v>1199</v>
      </c>
      <c r="B71" s="16"/>
      <c r="C71" s="16"/>
      <c r="D71" s="17"/>
      <c r="E71" s="16"/>
      <c r="F71" s="16"/>
      <c r="G71" s="17"/>
    </row>
    <row r="72" spans="1:7" s="45" customFormat="1" ht="29.45" customHeight="1">
      <c r="A72" s="24" t="s">
        <v>1200</v>
      </c>
      <c r="B72" s="16"/>
      <c r="C72" s="16"/>
      <c r="D72" s="17"/>
      <c r="E72" s="16"/>
      <c r="F72" s="16"/>
      <c r="G72" s="17"/>
    </row>
    <row r="73" spans="1:7" s="45" customFormat="1" ht="29.45" customHeight="1">
      <c r="A73" s="24" t="s">
        <v>1201</v>
      </c>
      <c r="B73" s="16"/>
      <c r="C73" s="16"/>
      <c r="D73" s="17"/>
      <c r="E73" s="16"/>
      <c r="F73" s="16"/>
      <c r="G73" s="17"/>
    </row>
    <row r="74" spans="1:7" s="45" customFormat="1" ht="29.45" customHeight="1">
      <c r="A74" s="24" t="s">
        <v>1202</v>
      </c>
      <c r="B74" s="16"/>
      <c r="C74" s="16"/>
      <c r="D74" s="17"/>
      <c r="E74" s="16"/>
      <c r="F74" s="16"/>
      <c r="G74" s="17"/>
    </row>
    <row r="75" spans="1:7" s="45" customFormat="1" ht="29.45" hidden="1" customHeight="1">
      <c r="A75" s="25" t="s">
        <v>1203</v>
      </c>
      <c r="B75" s="16"/>
      <c r="C75" s="16"/>
      <c r="D75" s="17"/>
      <c r="E75" s="16"/>
      <c r="F75" s="16"/>
      <c r="G75" s="17"/>
    </row>
    <row r="76" spans="1:7" s="45" customFormat="1" ht="29.45" hidden="1" customHeight="1">
      <c r="A76" s="25" t="s">
        <v>1204</v>
      </c>
      <c r="B76" s="16"/>
      <c r="C76" s="16"/>
      <c r="D76" s="17"/>
      <c r="E76" s="16"/>
      <c r="F76" s="16"/>
      <c r="G76" s="17"/>
    </row>
    <row r="77" spans="1:7" s="45" customFormat="1" ht="29.45" customHeight="1">
      <c r="A77" s="24" t="s">
        <v>1205</v>
      </c>
      <c r="B77" s="16"/>
      <c r="C77" s="16"/>
      <c r="D77" s="17"/>
      <c r="E77" s="16"/>
      <c r="F77" s="16"/>
      <c r="G77" s="17"/>
    </row>
    <row r="78" spans="1:7" s="45" customFormat="1" ht="29.45" customHeight="1">
      <c r="A78" s="24" t="s">
        <v>1206</v>
      </c>
      <c r="B78" s="16"/>
      <c r="C78" s="16"/>
      <c r="D78" s="17"/>
      <c r="E78" s="16"/>
      <c r="F78" s="16"/>
      <c r="G78" s="17"/>
    </row>
    <row r="79" spans="1:7" s="45" customFormat="1" ht="29.45" hidden="1" customHeight="1">
      <c r="A79" s="25" t="s">
        <v>1207</v>
      </c>
      <c r="B79" s="16"/>
      <c r="C79" s="16"/>
      <c r="D79" s="17"/>
      <c r="E79" s="16"/>
      <c r="F79" s="16"/>
      <c r="G79" s="17"/>
    </row>
    <row r="80" spans="1:7" s="45" customFormat="1" ht="29.45" hidden="1" customHeight="1">
      <c r="A80" s="25" t="s">
        <v>1208</v>
      </c>
      <c r="B80" s="16"/>
      <c r="C80" s="16"/>
      <c r="D80" s="17"/>
      <c r="E80" s="16"/>
      <c r="F80" s="16"/>
      <c r="G80" s="17"/>
    </row>
    <row r="81" spans="1:7">
      <c r="A81" s="26"/>
      <c r="B81" s="4"/>
      <c r="C81" s="4"/>
      <c r="D81" s="4"/>
      <c r="E81" s="4"/>
      <c r="F81" s="4"/>
      <c r="G81" s="4"/>
    </row>
    <row r="82" spans="1:7">
      <c r="A82" s="26"/>
      <c r="B82" s="4"/>
      <c r="C82" s="4"/>
      <c r="D82" s="4"/>
      <c r="E82" s="4"/>
      <c r="F82" s="4"/>
      <c r="G82" s="4"/>
    </row>
    <row r="83" spans="1:7">
      <c r="A83" s="26"/>
      <c r="B83" s="4"/>
      <c r="C83" s="4"/>
      <c r="D83" s="4"/>
      <c r="E83" s="4"/>
      <c r="F83" s="4"/>
      <c r="G83" s="4"/>
    </row>
    <row r="84" spans="1:7">
      <c r="A84" s="26"/>
      <c r="B84" s="4"/>
      <c r="C84" s="4"/>
      <c r="D84" s="4"/>
      <c r="E84" s="4"/>
      <c r="F84" s="4"/>
      <c r="G84" s="4"/>
    </row>
    <row r="85" spans="1:7">
      <c r="A85" s="26"/>
      <c r="B85" s="4"/>
      <c r="C85" s="4"/>
      <c r="D85" s="4"/>
      <c r="E85" s="4"/>
      <c r="F85" s="4"/>
      <c r="G85" s="4"/>
    </row>
    <row r="86" spans="1:7">
      <c r="A86" s="26"/>
      <c r="B86" s="4"/>
      <c r="C86" s="4"/>
      <c r="D86" s="4"/>
      <c r="E86" s="4"/>
      <c r="F86" s="4"/>
      <c r="G86" s="4"/>
    </row>
    <row r="87" spans="1:7">
      <c r="A87" s="26"/>
      <c r="B87" s="4"/>
      <c r="C87" s="4"/>
      <c r="D87" s="4"/>
      <c r="E87" s="4"/>
      <c r="F87" s="4"/>
      <c r="G87" s="4"/>
    </row>
    <row r="88" spans="1:7">
      <c r="A88" s="26"/>
      <c r="B88" s="4"/>
      <c r="C88" s="4"/>
      <c r="D88" s="4"/>
      <c r="E88" s="4"/>
      <c r="F88" s="4"/>
      <c r="G88" s="4"/>
    </row>
    <row r="89" spans="1:7">
      <c r="A89" s="26"/>
      <c r="B89" s="4"/>
      <c r="C89" s="4"/>
      <c r="D89" s="4"/>
      <c r="E89" s="4"/>
      <c r="F89" s="4"/>
      <c r="G89" s="4"/>
    </row>
    <row r="90" spans="1:7">
      <c r="A90" s="26"/>
      <c r="B90" s="4"/>
      <c r="C90" s="4"/>
      <c r="D90" s="4"/>
      <c r="E90" s="4"/>
      <c r="F90" s="4"/>
      <c r="G90" s="4"/>
    </row>
    <row r="91" spans="1:7">
      <c r="A91" s="26"/>
      <c r="B91" s="4"/>
      <c r="C91" s="4"/>
      <c r="D91" s="4"/>
      <c r="E91" s="4"/>
      <c r="F91" s="4"/>
      <c r="G91" s="4"/>
    </row>
    <row r="92" spans="1:7">
      <c r="A92" s="26"/>
      <c r="B92" s="4"/>
      <c r="C92" s="4"/>
      <c r="D92" s="4"/>
      <c r="E92" s="4"/>
      <c r="F92" s="4"/>
      <c r="G92" s="4"/>
    </row>
    <row r="93" spans="1:7">
      <c r="A93" s="26"/>
      <c r="B93" s="4"/>
      <c r="C93" s="4"/>
      <c r="D93" s="4"/>
      <c r="E93" s="4"/>
      <c r="F93" s="4"/>
      <c r="G93" s="4"/>
    </row>
    <row r="94" spans="1:7">
      <c r="A94" s="26"/>
      <c r="B94" s="4"/>
      <c r="C94" s="4"/>
      <c r="D94" s="4"/>
      <c r="E94" s="4"/>
      <c r="F94" s="4"/>
      <c r="G94" s="4"/>
    </row>
    <row r="95" spans="1:7">
      <c r="A95" s="26"/>
      <c r="B95" s="4"/>
      <c r="C95" s="4"/>
      <c r="D95" s="4"/>
      <c r="E95" s="4"/>
      <c r="F95" s="4"/>
      <c r="G95" s="4"/>
    </row>
    <row r="96" spans="1:7">
      <c r="A96" s="26"/>
      <c r="B96" s="4"/>
      <c r="C96" s="4"/>
      <c r="D96" s="4"/>
      <c r="E96" s="4"/>
      <c r="F96" s="4"/>
      <c r="G96" s="4"/>
    </row>
    <row r="97" spans="1:7">
      <c r="A97" s="26"/>
      <c r="B97" s="4"/>
      <c r="C97" s="4"/>
      <c r="D97" s="4"/>
      <c r="E97" s="4"/>
      <c r="F97" s="4"/>
      <c r="G97" s="4"/>
    </row>
    <row r="98" spans="1:7">
      <c r="A98" s="26"/>
      <c r="B98" s="4"/>
      <c r="C98" s="4"/>
      <c r="D98" s="4"/>
      <c r="E98" s="4"/>
      <c r="F98" s="4"/>
      <c r="G98" s="4"/>
    </row>
    <row r="99" spans="1:7">
      <c r="A99" s="26"/>
      <c r="B99" s="4"/>
      <c r="C99" s="4"/>
      <c r="D99" s="4"/>
      <c r="E99" s="4"/>
      <c r="F99" s="4"/>
      <c r="G99" s="4"/>
    </row>
    <row r="100" spans="1:7">
      <c r="A100" s="26"/>
      <c r="B100" s="4"/>
      <c r="C100" s="4"/>
      <c r="D100" s="4"/>
      <c r="E100" s="4"/>
      <c r="F100" s="4"/>
      <c r="G100" s="4"/>
    </row>
  </sheetData>
  <mergeCells count="9">
    <mergeCell ref="F7:G7"/>
    <mergeCell ref="A5:G5"/>
    <mergeCell ref="A6:G6"/>
    <mergeCell ref="A2:G4"/>
    <mergeCell ref="A7:A8"/>
    <mergeCell ref="B7:B8"/>
    <mergeCell ref="C7:C8"/>
    <mergeCell ref="D7:D8"/>
    <mergeCell ref="E7:E8"/>
  </mergeCells>
  <phoneticPr fontId="1" type="noConversion"/>
  <printOptions horizontalCentered="1"/>
  <pageMargins left="0.70866141732283472" right="0.70866141732283472" top="0.47244094488188981" bottom="0.74803149606299213" header="0.31496062992125984" footer="0.31496062992125984"/>
  <pageSetup paperSize="9"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3"/>
  <sheetViews>
    <sheetView zoomScale="60" zoomScaleNormal="60" workbookViewId="0">
      <selection activeCell="A303" sqref="A303"/>
    </sheetView>
  </sheetViews>
  <sheetFormatPr defaultColWidth="9" defaultRowHeight="13.5"/>
  <cols>
    <col min="1" max="1" width="98.75" style="1" bestFit="1" customWidth="1"/>
    <col min="2" max="2" width="18.75" style="1" customWidth="1"/>
    <col min="3" max="3" width="18.25" style="1" customWidth="1"/>
    <col min="4" max="4" width="19.75" style="1" customWidth="1"/>
    <col min="5" max="5" width="19.375" style="1" customWidth="1"/>
    <col min="6" max="7" width="18" style="1" customWidth="1"/>
    <col min="8" max="16384" width="9" style="1"/>
  </cols>
  <sheetData>
    <row r="1" spans="1:7">
      <c r="A1" s="1" t="s">
        <v>1624</v>
      </c>
    </row>
    <row r="2" spans="1:7">
      <c r="A2" s="108" t="s">
        <v>1583</v>
      </c>
      <c r="B2" s="108"/>
      <c r="C2" s="108"/>
      <c r="D2" s="108"/>
      <c r="E2" s="108"/>
      <c r="F2" s="108"/>
      <c r="G2" s="108"/>
    </row>
    <row r="3" spans="1:7">
      <c r="A3" s="108"/>
      <c r="B3" s="108"/>
      <c r="C3" s="108"/>
      <c r="D3" s="108"/>
      <c r="E3" s="108"/>
      <c r="F3" s="108"/>
      <c r="G3" s="108"/>
    </row>
    <row r="4" spans="1:7" ht="32.450000000000003" customHeight="1">
      <c r="A4" s="108"/>
      <c r="B4" s="108"/>
      <c r="C4" s="108"/>
      <c r="D4" s="108"/>
      <c r="E4" s="108"/>
      <c r="F4" s="108"/>
      <c r="G4" s="108"/>
    </row>
    <row r="5" spans="1:7">
      <c r="A5" s="116"/>
      <c r="B5" s="116"/>
      <c r="C5" s="116"/>
      <c r="D5" s="116"/>
      <c r="E5" s="116"/>
      <c r="F5" s="116"/>
      <c r="G5" s="116"/>
    </row>
    <row r="6" spans="1:7" ht="20.25">
      <c r="A6" s="121" t="s">
        <v>1136</v>
      </c>
      <c r="B6" s="121"/>
      <c r="C6" s="121"/>
      <c r="D6" s="121"/>
      <c r="E6" s="121"/>
      <c r="F6" s="121"/>
      <c r="G6" s="121"/>
    </row>
    <row r="7" spans="1:7" ht="18.75">
      <c r="A7" s="120" t="s">
        <v>1</v>
      </c>
      <c r="B7" s="120" t="s">
        <v>1579</v>
      </c>
      <c r="C7" s="120" t="s">
        <v>3</v>
      </c>
      <c r="D7" s="122" t="s">
        <v>4</v>
      </c>
      <c r="E7" s="120" t="s">
        <v>2</v>
      </c>
      <c r="F7" s="120" t="s">
        <v>1580</v>
      </c>
      <c r="G7" s="120"/>
    </row>
    <row r="8" spans="1:7" ht="18.75">
      <c r="A8" s="120"/>
      <c r="B8" s="120"/>
      <c r="C8" s="120"/>
      <c r="D8" s="123"/>
      <c r="E8" s="120"/>
      <c r="F8" s="47" t="s">
        <v>5</v>
      </c>
      <c r="G8" s="47" t="s">
        <v>6</v>
      </c>
    </row>
    <row r="9" spans="1:7" ht="27" customHeight="1">
      <c r="A9" s="47" t="s">
        <v>1209</v>
      </c>
      <c r="B9" s="28">
        <f>SUM(B10,B18,B34,B46,B57,B112,B136,B188,B193,B197,B224,B242,B260)</f>
        <v>32014.29</v>
      </c>
      <c r="C9" s="28">
        <f>SUM(C10,C18,C34,C46,C57,C112,C136,C188,C193,C197,C224,C242,C260)</f>
        <v>36879</v>
      </c>
      <c r="D9" s="29">
        <f>B9/C9*100</f>
        <v>86.808996990156999</v>
      </c>
      <c r="E9" s="28">
        <f>SUM(E10,E18,E34,E46,E57,E112,E136,E188,E193,E197,E224,E242,E260)</f>
        <v>54810</v>
      </c>
      <c r="F9" s="28">
        <f>B9-E9</f>
        <v>-22795.71</v>
      </c>
      <c r="G9" s="29">
        <f>F9/E9*100</f>
        <v>-41.590421455938696</v>
      </c>
    </row>
    <row r="10" spans="1:7" ht="27" customHeight="1">
      <c r="A10" s="27" t="s">
        <v>312</v>
      </c>
      <c r="B10" s="28"/>
      <c r="C10" s="28"/>
      <c r="D10" s="29"/>
      <c r="E10" s="28"/>
      <c r="F10" s="28"/>
      <c r="G10" s="29"/>
    </row>
    <row r="11" spans="1:7" ht="27" customHeight="1">
      <c r="A11" s="27" t="s">
        <v>1210</v>
      </c>
      <c r="B11" s="28"/>
      <c r="C11" s="28"/>
      <c r="D11" s="29"/>
      <c r="E11" s="28"/>
      <c r="F11" s="28"/>
      <c r="G11" s="29"/>
    </row>
    <row r="12" spans="1:7" ht="27" hidden="1" customHeight="1">
      <c r="A12" s="30" t="s">
        <v>1211</v>
      </c>
      <c r="B12" s="28"/>
      <c r="C12" s="28"/>
      <c r="D12" s="29"/>
      <c r="E12" s="28"/>
      <c r="F12" s="28"/>
      <c r="G12" s="29"/>
    </row>
    <row r="13" spans="1:7" ht="27" hidden="1" customHeight="1">
      <c r="A13" s="30" t="s">
        <v>1212</v>
      </c>
      <c r="B13" s="28"/>
      <c r="C13" s="28"/>
      <c r="D13" s="29"/>
      <c r="E13" s="28"/>
      <c r="F13" s="28"/>
      <c r="G13" s="29"/>
    </row>
    <row r="14" spans="1:7" ht="27" hidden="1" customHeight="1">
      <c r="A14" s="30" t="s">
        <v>1213</v>
      </c>
      <c r="B14" s="28"/>
      <c r="C14" s="28"/>
      <c r="D14" s="29"/>
      <c r="E14" s="28"/>
      <c r="F14" s="28"/>
      <c r="G14" s="29"/>
    </row>
    <row r="15" spans="1:7" ht="27" hidden="1" customHeight="1">
      <c r="A15" s="30" t="s">
        <v>1214</v>
      </c>
      <c r="B15" s="28"/>
      <c r="C15" s="28"/>
      <c r="D15" s="29"/>
      <c r="E15" s="28"/>
      <c r="F15" s="28"/>
      <c r="G15" s="29"/>
    </row>
    <row r="16" spans="1:7" ht="27" hidden="1" customHeight="1">
      <c r="A16" s="30" t="s">
        <v>1215</v>
      </c>
      <c r="B16" s="28"/>
      <c r="C16" s="28"/>
      <c r="D16" s="29"/>
      <c r="E16" s="28"/>
      <c r="F16" s="28"/>
      <c r="G16" s="29"/>
    </row>
    <row r="17" spans="1:7" ht="27" hidden="1" customHeight="1">
      <c r="A17" s="30" t="s">
        <v>1216</v>
      </c>
      <c r="B17" s="28"/>
      <c r="C17" s="28"/>
      <c r="D17" s="29"/>
      <c r="E17" s="28"/>
      <c r="F17" s="28"/>
      <c r="G17" s="29"/>
    </row>
    <row r="18" spans="1:7" ht="27" customHeight="1">
      <c r="A18" s="27" t="s">
        <v>361</v>
      </c>
      <c r="B18" s="28">
        <f>B19</f>
        <v>29</v>
      </c>
      <c r="C18" s="28">
        <f>C19</f>
        <v>29</v>
      </c>
      <c r="D18" s="29">
        <f t="shared" ref="D18:D60" si="0">B18/C18*100</f>
        <v>100</v>
      </c>
      <c r="E18" s="28"/>
      <c r="F18" s="28">
        <f t="shared" ref="F18:F60" si="1">B18-E18</f>
        <v>29</v>
      </c>
      <c r="G18" s="29"/>
    </row>
    <row r="19" spans="1:7" ht="27" customHeight="1">
      <c r="A19" s="27" t="s">
        <v>1217</v>
      </c>
      <c r="B19" s="28">
        <f>B24</f>
        <v>29</v>
      </c>
      <c r="C19" s="28">
        <f>C24</f>
        <v>29</v>
      </c>
      <c r="D19" s="29">
        <f t="shared" si="0"/>
        <v>100</v>
      </c>
      <c r="E19" s="28"/>
      <c r="F19" s="28">
        <f t="shared" si="1"/>
        <v>29</v>
      </c>
      <c r="G19" s="29"/>
    </row>
    <row r="20" spans="1:7" ht="27" hidden="1" customHeight="1">
      <c r="A20" s="30" t="s">
        <v>1218</v>
      </c>
      <c r="B20" s="28"/>
      <c r="C20" s="28"/>
      <c r="D20" s="29"/>
      <c r="E20" s="28"/>
      <c r="F20" s="28"/>
      <c r="G20" s="29"/>
    </row>
    <row r="21" spans="1:7" ht="27" hidden="1" customHeight="1">
      <c r="A21" s="30" t="s">
        <v>1219</v>
      </c>
      <c r="B21" s="28"/>
      <c r="C21" s="28"/>
      <c r="D21" s="29"/>
      <c r="E21" s="28"/>
      <c r="F21" s="28"/>
      <c r="G21" s="29"/>
    </row>
    <row r="22" spans="1:7" ht="27" hidden="1" customHeight="1">
      <c r="A22" s="30" t="s">
        <v>1220</v>
      </c>
      <c r="B22" s="28"/>
      <c r="C22" s="28"/>
      <c r="D22" s="29"/>
      <c r="E22" s="28"/>
      <c r="F22" s="28"/>
      <c r="G22" s="29"/>
    </row>
    <row r="23" spans="1:7" ht="27" hidden="1" customHeight="1">
      <c r="A23" s="30" t="s">
        <v>1221</v>
      </c>
      <c r="B23" s="28"/>
      <c r="C23" s="28"/>
      <c r="D23" s="29"/>
      <c r="E23" s="28"/>
      <c r="F23" s="28"/>
      <c r="G23" s="29"/>
    </row>
    <row r="24" spans="1:7" ht="27" customHeight="1">
      <c r="A24" s="30" t="s">
        <v>1222</v>
      </c>
      <c r="B24" s="28">
        <v>29</v>
      </c>
      <c r="C24" s="28">
        <v>29</v>
      </c>
      <c r="D24" s="29">
        <f t="shared" si="0"/>
        <v>100</v>
      </c>
      <c r="E24" s="28"/>
      <c r="F24" s="28">
        <f t="shared" si="1"/>
        <v>29</v>
      </c>
      <c r="G24" s="29"/>
    </row>
    <row r="25" spans="1:7" ht="27" customHeight="1">
      <c r="A25" s="27" t="s">
        <v>1223</v>
      </c>
      <c r="B25" s="28"/>
      <c r="C25" s="28"/>
      <c r="D25" s="29"/>
      <c r="E25" s="28"/>
      <c r="F25" s="28"/>
      <c r="G25" s="29"/>
    </row>
    <row r="26" spans="1:7" ht="27" hidden="1" customHeight="1">
      <c r="A26" s="30" t="s">
        <v>1224</v>
      </c>
      <c r="B26" s="28"/>
      <c r="C26" s="28"/>
      <c r="D26" s="29"/>
      <c r="E26" s="28"/>
      <c r="F26" s="28"/>
      <c r="G26" s="29"/>
    </row>
    <row r="27" spans="1:7" ht="27" hidden="1" customHeight="1">
      <c r="A27" s="30" t="s">
        <v>1225</v>
      </c>
      <c r="B27" s="28"/>
      <c r="C27" s="28"/>
      <c r="D27" s="29"/>
      <c r="E27" s="28"/>
      <c r="F27" s="28"/>
      <c r="G27" s="29"/>
    </row>
    <row r="28" spans="1:7" ht="27" hidden="1" customHeight="1">
      <c r="A28" s="30" t="s">
        <v>1226</v>
      </c>
      <c r="B28" s="28"/>
      <c r="C28" s="28"/>
      <c r="D28" s="29"/>
      <c r="E28" s="28"/>
      <c r="F28" s="28"/>
      <c r="G28" s="29"/>
    </row>
    <row r="29" spans="1:7" ht="27" hidden="1" customHeight="1">
      <c r="A29" s="30" t="s">
        <v>1227</v>
      </c>
      <c r="B29" s="28"/>
      <c r="C29" s="28"/>
      <c r="D29" s="29"/>
      <c r="E29" s="28"/>
      <c r="F29" s="28"/>
      <c r="G29" s="29"/>
    </row>
    <row r="30" spans="1:7" ht="27" hidden="1" customHeight="1">
      <c r="A30" s="30" t="s">
        <v>1228</v>
      </c>
      <c r="B30" s="28"/>
      <c r="C30" s="28"/>
      <c r="D30" s="29"/>
      <c r="E30" s="28"/>
      <c r="F30" s="28"/>
      <c r="G30" s="29"/>
    </row>
    <row r="31" spans="1:7" ht="27" customHeight="1">
      <c r="A31" s="27" t="s">
        <v>1229</v>
      </c>
      <c r="B31" s="28"/>
      <c r="C31" s="28"/>
      <c r="D31" s="29"/>
      <c r="E31" s="28"/>
      <c r="F31" s="28"/>
      <c r="G31" s="29"/>
    </row>
    <row r="32" spans="1:7" ht="27" hidden="1" customHeight="1">
      <c r="A32" s="30" t="s">
        <v>1230</v>
      </c>
      <c r="B32" s="28"/>
      <c r="C32" s="28"/>
      <c r="D32" s="29"/>
      <c r="E32" s="28"/>
      <c r="F32" s="28"/>
      <c r="G32" s="29"/>
    </row>
    <row r="33" spans="1:7" ht="27" hidden="1" customHeight="1">
      <c r="A33" s="30" t="s">
        <v>1231</v>
      </c>
      <c r="B33" s="28"/>
      <c r="C33" s="28"/>
      <c r="D33" s="29"/>
      <c r="E33" s="28"/>
      <c r="F33" s="28"/>
      <c r="G33" s="29"/>
    </row>
    <row r="34" spans="1:7" ht="27" customHeight="1">
      <c r="A34" s="27" t="s">
        <v>403</v>
      </c>
      <c r="B34" s="28">
        <f>SUM(B35,B39,B43)</f>
        <v>1138.29</v>
      </c>
      <c r="C34" s="28">
        <f>SUM(C35,C39,C43)</f>
        <v>768</v>
      </c>
      <c r="D34" s="29">
        <f t="shared" si="0"/>
        <v>148.21484375</v>
      </c>
      <c r="E34" s="28">
        <f>SUM(E35,E39,E43)</f>
        <v>422</v>
      </c>
      <c r="F34" s="28">
        <f t="shared" si="1"/>
        <v>716.29</v>
      </c>
      <c r="G34" s="29">
        <f t="shared" ref="G34:G60" si="2">F34/E34*100</f>
        <v>169.73696682464455</v>
      </c>
    </row>
    <row r="35" spans="1:7" ht="27" customHeight="1">
      <c r="A35" s="27" t="s">
        <v>1232</v>
      </c>
      <c r="B35" s="28">
        <f>SUM(B36:B38)</f>
        <v>1011.29</v>
      </c>
      <c r="C35" s="28">
        <f>SUM(C36:C38)</f>
        <v>706</v>
      </c>
      <c r="D35" s="29">
        <f t="shared" si="0"/>
        <v>143.24220963172806</v>
      </c>
      <c r="E35" s="28">
        <f>SUM(E36:E38)</f>
        <v>422</v>
      </c>
      <c r="F35" s="28">
        <f t="shared" si="1"/>
        <v>589.29</v>
      </c>
      <c r="G35" s="29">
        <f t="shared" si="2"/>
        <v>139.64218009478674</v>
      </c>
    </row>
    <row r="36" spans="1:7" ht="27" customHeight="1">
      <c r="A36" s="30" t="s">
        <v>1233</v>
      </c>
      <c r="B36" s="28">
        <v>721.29</v>
      </c>
      <c r="C36" s="28">
        <v>561</v>
      </c>
      <c r="D36" s="29">
        <f t="shared" si="0"/>
        <v>128.57219251336898</v>
      </c>
      <c r="E36" s="28">
        <v>422</v>
      </c>
      <c r="F36" s="28">
        <f t="shared" si="1"/>
        <v>299.28999999999996</v>
      </c>
      <c r="G36" s="29">
        <f t="shared" si="2"/>
        <v>70.921800947867283</v>
      </c>
    </row>
    <row r="37" spans="1:7" ht="27" customHeight="1">
      <c r="A37" s="30" t="s">
        <v>1234</v>
      </c>
      <c r="B37" s="28">
        <v>290</v>
      </c>
      <c r="C37" s="28">
        <v>145</v>
      </c>
      <c r="D37" s="29">
        <f t="shared" si="0"/>
        <v>200</v>
      </c>
      <c r="E37" s="28"/>
      <c r="F37" s="28">
        <f t="shared" si="1"/>
        <v>290</v>
      </c>
      <c r="G37" s="29"/>
    </row>
    <row r="38" spans="1:7" ht="27" hidden="1" customHeight="1">
      <c r="A38" s="30" t="s">
        <v>1235</v>
      </c>
      <c r="B38" s="28"/>
      <c r="C38" s="28"/>
      <c r="D38" s="29"/>
      <c r="E38" s="28"/>
      <c r="F38" s="28"/>
      <c r="G38" s="29"/>
    </row>
    <row r="39" spans="1:7" ht="27" customHeight="1">
      <c r="A39" s="27" t="s">
        <v>1236</v>
      </c>
      <c r="B39" s="28">
        <f>B41</f>
        <v>127</v>
      </c>
      <c r="C39" s="28">
        <f>C41</f>
        <v>62</v>
      </c>
      <c r="D39" s="29">
        <f t="shared" si="0"/>
        <v>204.83870967741936</v>
      </c>
      <c r="E39" s="28"/>
      <c r="F39" s="28">
        <f t="shared" si="1"/>
        <v>127</v>
      </c>
      <c r="G39" s="29"/>
    </row>
    <row r="40" spans="1:7" ht="27" hidden="1" customHeight="1">
      <c r="A40" s="30" t="s">
        <v>1233</v>
      </c>
      <c r="B40" s="28"/>
      <c r="C40" s="28"/>
      <c r="D40" s="29"/>
      <c r="E40" s="28"/>
      <c r="F40" s="28"/>
      <c r="G40" s="29"/>
    </row>
    <row r="41" spans="1:7" ht="27" customHeight="1">
      <c r="A41" s="30" t="s">
        <v>1234</v>
      </c>
      <c r="B41" s="28">
        <v>127</v>
      </c>
      <c r="C41" s="28">
        <v>62</v>
      </c>
      <c r="D41" s="29">
        <f t="shared" si="0"/>
        <v>204.83870967741936</v>
      </c>
      <c r="E41" s="28"/>
      <c r="F41" s="28">
        <f t="shared" si="1"/>
        <v>127</v>
      </c>
      <c r="G41" s="29"/>
    </row>
    <row r="42" spans="1:7" ht="27" hidden="1" customHeight="1">
      <c r="A42" s="30" t="s">
        <v>1237</v>
      </c>
      <c r="B42" s="28"/>
      <c r="C42" s="28"/>
      <c r="D42" s="29"/>
      <c r="E42" s="28"/>
      <c r="F42" s="28"/>
      <c r="G42" s="29"/>
    </row>
    <row r="43" spans="1:7" ht="27" customHeight="1">
      <c r="A43" s="27" t="s">
        <v>1238</v>
      </c>
      <c r="B43" s="28"/>
      <c r="C43" s="28"/>
      <c r="D43" s="29"/>
      <c r="E43" s="28"/>
      <c r="F43" s="28"/>
      <c r="G43" s="29"/>
    </row>
    <row r="44" spans="1:7" ht="27" hidden="1" customHeight="1">
      <c r="A44" s="30" t="s">
        <v>1234</v>
      </c>
      <c r="B44" s="28"/>
      <c r="C44" s="28"/>
      <c r="D44" s="29"/>
      <c r="E44" s="28"/>
      <c r="F44" s="28"/>
      <c r="G44" s="29"/>
    </row>
    <row r="45" spans="1:7" ht="27" hidden="1" customHeight="1">
      <c r="A45" s="30" t="s">
        <v>1239</v>
      </c>
      <c r="B45" s="28"/>
      <c r="C45" s="28"/>
      <c r="D45" s="29"/>
      <c r="E45" s="28"/>
      <c r="F45" s="28"/>
      <c r="G45" s="29"/>
    </row>
    <row r="46" spans="1:7" ht="27" customHeight="1">
      <c r="A46" s="27" t="s">
        <v>575</v>
      </c>
      <c r="B46" s="28"/>
      <c r="C46" s="28"/>
      <c r="D46" s="29"/>
      <c r="E46" s="28"/>
      <c r="F46" s="28"/>
      <c r="G46" s="29"/>
    </row>
    <row r="47" spans="1:7" ht="27" customHeight="1">
      <c r="A47" s="27" t="s">
        <v>1240</v>
      </c>
      <c r="B47" s="28"/>
      <c r="C47" s="28"/>
      <c r="D47" s="29"/>
      <c r="E47" s="28"/>
      <c r="F47" s="28"/>
      <c r="G47" s="29"/>
    </row>
    <row r="48" spans="1:7" ht="27" hidden="1" customHeight="1">
      <c r="A48" s="30" t="s">
        <v>1241</v>
      </c>
      <c r="B48" s="28"/>
      <c r="C48" s="28"/>
      <c r="D48" s="29"/>
      <c r="E48" s="28"/>
      <c r="F48" s="28"/>
      <c r="G48" s="29"/>
    </row>
    <row r="49" spans="1:7" ht="27" hidden="1" customHeight="1">
      <c r="A49" s="30" t="s">
        <v>1242</v>
      </c>
      <c r="B49" s="28"/>
      <c r="C49" s="28"/>
      <c r="D49" s="29"/>
      <c r="E49" s="28"/>
      <c r="F49" s="28"/>
      <c r="G49" s="29"/>
    </row>
    <row r="50" spans="1:7" ht="27" hidden="1" customHeight="1">
      <c r="A50" s="30" t="s">
        <v>1243</v>
      </c>
      <c r="B50" s="28"/>
      <c r="C50" s="28"/>
      <c r="D50" s="29"/>
      <c r="E50" s="28"/>
      <c r="F50" s="28"/>
      <c r="G50" s="29"/>
    </row>
    <row r="51" spans="1:7" ht="27" hidden="1" customHeight="1">
      <c r="A51" s="30" t="s">
        <v>1244</v>
      </c>
      <c r="B51" s="28"/>
      <c r="C51" s="28"/>
      <c r="D51" s="29"/>
      <c r="E51" s="28"/>
      <c r="F51" s="28"/>
      <c r="G51" s="29"/>
    </row>
    <row r="52" spans="1:7" ht="27" customHeight="1">
      <c r="A52" s="27" t="s">
        <v>1245</v>
      </c>
      <c r="B52" s="28"/>
      <c r="C52" s="28"/>
      <c r="D52" s="29"/>
      <c r="E52" s="28"/>
      <c r="F52" s="28"/>
      <c r="G52" s="29"/>
    </row>
    <row r="53" spans="1:7" ht="27" hidden="1" customHeight="1">
      <c r="A53" s="30" t="s">
        <v>1246</v>
      </c>
      <c r="B53" s="28"/>
      <c r="C53" s="28"/>
      <c r="D53" s="29"/>
      <c r="E53" s="28"/>
      <c r="F53" s="28"/>
      <c r="G53" s="29"/>
    </row>
    <row r="54" spans="1:7" ht="27" hidden="1" customHeight="1">
      <c r="A54" s="30" t="s">
        <v>1247</v>
      </c>
      <c r="B54" s="28"/>
      <c r="C54" s="28"/>
      <c r="D54" s="29"/>
      <c r="E54" s="28"/>
      <c r="F54" s="28"/>
      <c r="G54" s="29"/>
    </row>
    <row r="55" spans="1:7" ht="27" hidden="1" customHeight="1">
      <c r="A55" s="30" t="s">
        <v>1248</v>
      </c>
      <c r="B55" s="28"/>
      <c r="C55" s="28"/>
      <c r="D55" s="29"/>
      <c r="E55" s="28"/>
      <c r="F55" s="28"/>
      <c r="G55" s="29"/>
    </row>
    <row r="56" spans="1:7" ht="27" hidden="1" customHeight="1">
      <c r="A56" s="30" t="s">
        <v>1249</v>
      </c>
      <c r="B56" s="28"/>
      <c r="C56" s="28"/>
      <c r="D56" s="29"/>
      <c r="E56" s="28"/>
      <c r="F56" s="28"/>
      <c r="G56" s="29"/>
    </row>
    <row r="57" spans="1:7" ht="27" customHeight="1">
      <c r="A57" s="27" t="s">
        <v>646</v>
      </c>
      <c r="B57" s="28">
        <f>SUM(B58,B71,B75:B76,B82,B86,B90,B94,B100,B103)</f>
        <v>21836</v>
      </c>
      <c r="C57" s="28">
        <f>SUM(C58,C71,C75:C76,C82,C86,C90,C94,C100,C103)</f>
        <v>30739</v>
      </c>
      <c r="D57" s="29">
        <f t="shared" si="0"/>
        <v>71.036793649760881</v>
      </c>
      <c r="E57" s="28">
        <f>SUM(E58,E71,E75:E76,E82,E86,E90,E94,E100,E103)</f>
        <v>48395</v>
      </c>
      <c r="F57" s="28">
        <f t="shared" si="1"/>
        <v>-26559</v>
      </c>
      <c r="G57" s="29">
        <f t="shared" si="2"/>
        <v>-54.879636326066738</v>
      </c>
    </row>
    <row r="58" spans="1:7" ht="27" customHeight="1">
      <c r="A58" s="27" t="s">
        <v>1250</v>
      </c>
      <c r="B58" s="28">
        <f>SUM(B59:B70)</f>
        <v>6626</v>
      </c>
      <c r="C58" s="28">
        <f>SUM(C59:C70)</f>
        <v>15529</v>
      </c>
      <c r="D58" s="29">
        <f t="shared" si="0"/>
        <v>42.668555605641053</v>
      </c>
      <c r="E58" s="28">
        <f>SUM(E59:E70)</f>
        <v>43605</v>
      </c>
      <c r="F58" s="28">
        <f t="shared" si="1"/>
        <v>-36979</v>
      </c>
      <c r="G58" s="29">
        <f t="shared" si="2"/>
        <v>-84.804494897374155</v>
      </c>
    </row>
    <row r="59" spans="1:7" ht="27" customHeight="1">
      <c r="A59" s="30" t="s">
        <v>1251</v>
      </c>
      <c r="B59" s="28">
        <v>4059</v>
      </c>
      <c r="C59" s="28">
        <v>9529</v>
      </c>
      <c r="D59" s="29">
        <f t="shared" si="0"/>
        <v>42.596285024661562</v>
      </c>
      <c r="E59" s="28">
        <v>28420</v>
      </c>
      <c r="F59" s="28">
        <f t="shared" si="1"/>
        <v>-24361</v>
      </c>
      <c r="G59" s="29">
        <f t="shared" si="2"/>
        <v>-85.717804363124557</v>
      </c>
    </row>
    <row r="60" spans="1:7" ht="27" customHeight="1">
      <c r="A60" s="30" t="s">
        <v>1252</v>
      </c>
      <c r="B60" s="28">
        <v>2567</v>
      </c>
      <c r="C60" s="28">
        <v>6000</v>
      </c>
      <c r="D60" s="29">
        <f t="shared" si="0"/>
        <v>42.783333333333331</v>
      </c>
      <c r="E60" s="28">
        <v>15185</v>
      </c>
      <c r="F60" s="28">
        <f t="shared" si="1"/>
        <v>-12618</v>
      </c>
      <c r="G60" s="29">
        <f t="shared" si="2"/>
        <v>-83.095159697069477</v>
      </c>
    </row>
    <row r="61" spans="1:7" ht="27" hidden="1" customHeight="1">
      <c r="A61" s="30" t="s">
        <v>1253</v>
      </c>
      <c r="B61" s="28"/>
      <c r="C61" s="28"/>
      <c r="D61" s="29"/>
      <c r="E61" s="28"/>
      <c r="F61" s="28"/>
      <c r="G61" s="29"/>
    </row>
    <row r="62" spans="1:7" ht="27" hidden="1" customHeight="1">
      <c r="A62" s="30" t="s">
        <v>1254</v>
      </c>
      <c r="B62" s="28"/>
      <c r="C62" s="28"/>
      <c r="D62" s="29"/>
      <c r="E62" s="28"/>
      <c r="F62" s="28"/>
      <c r="G62" s="29"/>
    </row>
    <row r="63" spans="1:7" ht="27" hidden="1" customHeight="1">
      <c r="A63" s="30" t="s">
        <v>1255</v>
      </c>
      <c r="B63" s="28"/>
      <c r="C63" s="28"/>
      <c r="D63" s="29"/>
      <c r="E63" s="28"/>
      <c r="F63" s="28"/>
      <c r="G63" s="29"/>
    </row>
    <row r="64" spans="1:7" ht="27" hidden="1" customHeight="1">
      <c r="A64" s="30" t="s">
        <v>1256</v>
      </c>
      <c r="B64" s="28"/>
      <c r="C64" s="28"/>
      <c r="D64" s="29"/>
      <c r="E64" s="28"/>
      <c r="F64" s="28"/>
      <c r="G64" s="29"/>
    </row>
    <row r="65" spans="1:7" ht="27" hidden="1" customHeight="1">
      <c r="A65" s="30" t="s">
        <v>1257</v>
      </c>
      <c r="B65" s="28"/>
      <c r="C65" s="28"/>
      <c r="D65" s="29"/>
      <c r="E65" s="28"/>
      <c r="F65" s="28"/>
      <c r="G65" s="29"/>
    </row>
    <row r="66" spans="1:7" ht="27" hidden="1" customHeight="1">
      <c r="A66" s="30" t="s">
        <v>1258</v>
      </c>
      <c r="B66" s="28"/>
      <c r="C66" s="28"/>
      <c r="D66" s="29"/>
      <c r="E66" s="28"/>
      <c r="F66" s="28"/>
      <c r="G66" s="29"/>
    </row>
    <row r="67" spans="1:7" ht="27" hidden="1" customHeight="1">
      <c r="A67" s="30" t="s">
        <v>1259</v>
      </c>
      <c r="B67" s="28"/>
      <c r="C67" s="28"/>
      <c r="D67" s="29"/>
      <c r="E67" s="28"/>
      <c r="F67" s="28"/>
      <c r="G67" s="29"/>
    </row>
    <row r="68" spans="1:7" ht="27" hidden="1" customHeight="1">
      <c r="A68" s="30" t="s">
        <v>1260</v>
      </c>
      <c r="B68" s="28"/>
      <c r="C68" s="28"/>
      <c r="D68" s="29"/>
      <c r="E68" s="28"/>
      <c r="F68" s="28"/>
      <c r="G68" s="29"/>
    </row>
    <row r="69" spans="1:7" ht="27" hidden="1" customHeight="1">
      <c r="A69" s="30" t="s">
        <v>946</v>
      </c>
      <c r="B69" s="28"/>
      <c r="C69" s="28"/>
      <c r="D69" s="29"/>
      <c r="E69" s="28"/>
      <c r="F69" s="28"/>
      <c r="G69" s="29"/>
    </row>
    <row r="70" spans="1:7" ht="27" hidden="1" customHeight="1">
      <c r="A70" s="30" t="s">
        <v>1261</v>
      </c>
      <c r="B70" s="28"/>
      <c r="C70" s="28"/>
      <c r="D70" s="29"/>
      <c r="E70" s="28"/>
      <c r="F70" s="28"/>
      <c r="G70" s="29"/>
    </row>
    <row r="71" spans="1:7" ht="27" customHeight="1">
      <c r="A71" s="27" t="s">
        <v>1262</v>
      </c>
      <c r="B71" s="28"/>
      <c r="C71" s="28"/>
      <c r="D71" s="29"/>
      <c r="E71" s="28"/>
      <c r="F71" s="28"/>
      <c r="G71" s="29"/>
    </row>
    <row r="72" spans="1:7" ht="27" hidden="1" customHeight="1">
      <c r="A72" s="30" t="s">
        <v>1251</v>
      </c>
      <c r="B72" s="28"/>
      <c r="C72" s="28"/>
      <c r="D72" s="29"/>
      <c r="E72" s="28"/>
      <c r="F72" s="28"/>
      <c r="G72" s="29"/>
    </row>
    <row r="73" spans="1:7" ht="27" hidden="1" customHeight="1">
      <c r="A73" s="30" t="s">
        <v>1252</v>
      </c>
      <c r="B73" s="28"/>
      <c r="C73" s="28"/>
      <c r="D73" s="29"/>
      <c r="E73" s="28"/>
      <c r="F73" s="28"/>
      <c r="G73" s="29"/>
    </row>
    <row r="74" spans="1:7" ht="27" hidden="1" customHeight="1">
      <c r="A74" s="30" t="s">
        <v>1263</v>
      </c>
      <c r="B74" s="28"/>
      <c r="C74" s="28"/>
      <c r="D74" s="29"/>
      <c r="E74" s="28"/>
      <c r="F74" s="28"/>
      <c r="G74" s="29"/>
    </row>
    <row r="75" spans="1:7" ht="27" customHeight="1">
      <c r="A75" s="27" t="s">
        <v>1264</v>
      </c>
      <c r="B75" s="28"/>
      <c r="C75" s="28"/>
      <c r="D75" s="29"/>
      <c r="E75" s="28"/>
      <c r="F75" s="28"/>
      <c r="G75" s="29"/>
    </row>
    <row r="76" spans="1:7" ht="27" customHeight="1">
      <c r="A76" s="27" t="s">
        <v>1265</v>
      </c>
      <c r="B76" s="28"/>
      <c r="C76" s="28"/>
      <c r="D76" s="29"/>
      <c r="E76" s="28"/>
      <c r="F76" s="28"/>
      <c r="G76" s="29"/>
    </row>
    <row r="77" spans="1:7" ht="27" hidden="1" customHeight="1">
      <c r="A77" s="30" t="s">
        <v>1266</v>
      </c>
      <c r="B77" s="28"/>
      <c r="C77" s="28"/>
      <c r="D77" s="29"/>
      <c r="E77" s="28"/>
      <c r="F77" s="28"/>
      <c r="G77" s="29"/>
    </row>
    <row r="78" spans="1:7" ht="27" hidden="1" customHeight="1">
      <c r="A78" s="30" t="s">
        <v>1267</v>
      </c>
      <c r="B78" s="28"/>
      <c r="C78" s="28"/>
      <c r="D78" s="29"/>
      <c r="E78" s="28"/>
      <c r="F78" s="28"/>
      <c r="G78" s="29"/>
    </row>
    <row r="79" spans="1:7" ht="27" hidden="1" customHeight="1">
      <c r="A79" s="30" t="s">
        <v>1268</v>
      </c>
      <c r="B79" s="28"/>
      <c r="C79" s="28"/>
      <c r="D79" s="29"/>
      <c r="E79" s="28"/>
      <c r="F79" s="28"/>
      <c r="G79" s="29"/>
    </row>
    <row r="80" spans="1:7" ht="27" hidden="1" customHeight="1">
      <c r="A80" s="30" t="s">
        <v>1269</v>
      </c>
      <c r="B80" s="28"/>
      <c r="C80" s="28"/>
      <c r="D80" s="29"/>
      <c r="E80" s="28"/>
      <c r="F80" s="28"/>
      <c r="G80" s="29"/>
    </row>
    <row r="81" spans="1:7" ht="27" hidden="1" customHeight="1">
      <c r="A81" s="30" t="s">
        <v>1270</v>
      </c>
      <c r="B81" s="28"/>
      <c r="C81" s="28"/>
      <c r="D81" s="29"/>
      <c r="E81" s="28"/>
      <c r="F81" s="28"/>
      <c r="G81" s="29"/>
    </row>
    <row r="82" spans="1:7" ht="27" customHeight="1">
      <c r="A82" s="27" t="s">
        <v>1271</v>
      </c>
      <c r="B82" s="28"/>
      <c r="C82" s="28"/>
      <c r="D82" s="29"/>
      <c r="E82" s="28"/>
      <c r="F82" s="28"/>
      <c r="G82" s="29"/>
    </row>
    <row r="83" spans="1:7" ht="27" hidden="1" customHeight="1">
      <c r="A83" s="30" t="s">
        <v>1272</v>
      </c>
      <c r="B83" s="28"/>
      <c r="C83" s="28"/>
      <c r="D83" s="29"/>
      <c r="E83" s="28"/>
      <c r="F83" s="28"/>
      <c r="G83" s="29"/>
    </row>
    <row r="84" spans="1:7" ht="27" hidden="1" customHeight="1">
      <c r="A84" s="30" t="s">
        <v>1273</v>
      </c>
      <c r="B84" s="28"/>
      <c r="C84" s="28"/>
      <c r="D84" s="29"/>
      <c r="E84" s="28"/>
      <c r="F84" s="28"/>
      <c r="G84" s="29"/>
    </row>
    <row r="85" spans="1:7" ht="27" hidden="1" customHeight="1">
      <c r="A85" s="30" t="s">
        <v>1274</v>
      </c>
      <c r="B85" s="28"/>
      <c r="C85" s="28"/>
      <c r="D85" s="29"/>
      <c r="E85" s="28"/>
      <c r="F85" s="28"/>
      <c r="G85" s="29"/>
    </row>
    <row r="86" spans="1:7" ht="27" customHeight="1">
      <c r="A86" s="27" t="s">
        <v>1275</v>
      </c>
      <c r="B86" s="28"/>
      <c r="C86" s="28"/>
      <c r="D86" s="29"/>
      <c r="E86" s="28"/>
      <c r="F86" s="28"/>
      <c r="G86" s="29"/>
    </row>
    <row r="87" spans="1:7" ht="27" hidden="1" customHeight="1">
      <c r="A87" s="30" t="s">
        <v>1276</v>
      </c>
      <c r="B87" s="28"/>
      <c r="C87" s="28"/>
      <c r="D87" s="29"/>
      <c r="E87" s="28"/>
      <c r="F87" s="28"/>
      <c r="G87" s="29"/>
    </row>
    <row r="88" spans="1:7" ht="27" hidden="1" customHeight="1">
      <c r="A88" s="30" t="s">
        <v>1277</v>
      </c>
      <c r="B88" s="28"/>
      <c r="C88" s="28"/>
      <c r="D88" s="29"/>
      <c r="E88" s="28"/>
      <c r="F88" s="28"/>
      <c r="G88" s="29"/>
    </row>
    <row r="89" spans="1:7" ht="27" hidden="1" customHeight="1">
      <c r="A89" s="30" t="s">
        <v>1278</v>
      </c>
      <c r="B89" s="28"/>
      <c r="C89" s="28"/>
      <c r="D89" s="29"/>
      <c r="E89" s="28"/>
      <c r="F89" s="28"/>
      <c r="G89" s="29"/>
    </row>
    <row r="90" spans="1:7" ht="27" customHeight="1">
      <c r="A90" s="27" t="s">
        <v>1279</v>
      </c>
      <c r="B90" s="28">
        <f>SUM(B91:B93)</f>
        <v>15210</v>
      </c>
      <c r="C90" s="28">
        <f>SUM(C91:C93)</f>
        <v>15210</v>
      </c>
      <c r="D90" s="29">
        <f t="shared" ref="D90:D93" si="3">B90/C90*100</f>
        <v>100</v>
      </c>
      <c r="E90" s="28">
        <f>SUM(E91:E93)</f>
        <v>4790</v>
      </c>
      <c r="F90" s="28">
        <f t="shared" ref="F90:F93" si="4">B90-E90</f>
        <v>10420</v>
      </c>
      <c r="G90" s="29">
        <f t="shared" ref="G90:G93" si="5">F90/E90*100</f>
        <v>217.53653444676408</v>
      </c>
    </row>
    <row r="91" spans="1:7" ht="27" hidden="1" customHeight="1">
      <c r="A91" s="30" t="s">
        <v>1276</v>
      </c>
      <c r="B91" s="28"/>
      <c r="C91" s="28"/>
      <c r="D91" s="29"/>
      <c r="E91" s="28"/>
      <c r="F91" s="28"/>
      <c r="G91" s="29"/>
    </row>
    <row r="92" spans="1:7" ht="27" hidden="1" customHeight="1">
      <c r="A92" s="30" t="s">
        <v>1277</v>
      </c>
      <c r="B92" s="28"/>
      <c r="C92" s="28"/>
      <c r="D92" s="29"/>
      <c r="E92" s="28"/>
      <c r="F92" s="28"/>
      <c r="G92" s="29"/>
    </row>
    <row r="93" spans="1:7" ht="27" customHeight="1">
      <c r="A93" s="30" t="s">
        <v>1280</v>
      </c>
      <c r="B93" s="28">
        <v>15210</v>
      </c>
      <c r="C93" s="28">
        <v>15210</v>
      </c>
      <c r="D93" s="29">
        <f t="shared" si="3"/>
        <v>100</v>
      </c>
      <c r="E93" s="28">
        <v>4790</v>
      </c>
      <c r="F93" s="28">
        <f t="shared" si="4"/>
        <v>10420</v>
      </c>
      <c r="G93" s="29">
        <f t="shared" si="5"/>
        <v>217.53653444676408</v>
      </c>
    </row>
    <row r="94" spans="1:7" ht="27" customHeight="1">
      <c r="A94" s="27" t="s">
        <v>1281</v>
      </c>
      <c r="B94" s="28"/>
      <c r="C94" s="28"/>
      <c r="D94" s="29"/>
      <c r="E94" s="28"/>
      <c r="F94" s="28"/>
      <c r="G94" s="29"/>
    </row>
    <row r="95" spans="1:7" ht="27" hidden="1" customHeight="1">
      <c r="A95" s="30" t="s">
        <v>1282</v>
      </c>
      <c r="B95" s="28"/>
      <c r="C95" s="28"/>
      <c r="D95" s="29"/>
      <c r="E95" s="28"/>
      <c r="F95" s="28"/>
      <c r="G95" s="29"/>
    </row>
    <row r="96" spans="1:7" ht="27" hidden="1" customHeight="1">
      <c r="A96" s="30" t="s">
        <v>1283</v>
      </c>
      <c r="B96" s="28"/>
      <c r="C96" s="28"/>
      <c r="D96" s="29"/>
      <c r="E96" s="28"/>
      <c r="F96" s="28"/>
      <c r="G96" s="29"/>
    </row>
    <row r="97" spans="1:7" ht="27" hidden="1" customHeight="1">
      <c r="A97" s="30" t="s">
        <v>1284</v>
      </c>
      <c r="B97" s="28"/>
      <c r="C97" s="28"/>
      <c r="D97" s="29"/>
      <c r="E97" s="28"/>
      <c r="F97" s="28"/>
      <c r="G97" s="29"/>
    </row>
    <row r="98" spans="1:7" ht="27" hidden="1" customHeight="1">
      <c r="A98" s="30" t="s">
        <v>1285</v>
      </c>
      <c r="B98" s="28"/>
      <c r="C98" s="28"/>
      <c r="D98" s="29"/>
      <c r="E98" s="28"/>
      <c r="F98" s="28"/>
      <c r="G98" s="29"/>
    </row>
    <row r="99" spans="1:7" ht="27" hidden="1" customHeight="1">
      <c r="A99" s="30" t="s">
        <v>1286</v>
      </c>
      <c r="B99" s="28"/>
      <c r="C99" s="28"/>
      <c r="D99" s="29"/>
      <c r="E99" s="28"/>
      <c r="F99" s="28"/>
      <c r="G99" s="29"/>
    </row>
    <row r="100" spans="1:7" ht="27" customHeight="1">
      <c r="A100" s="27" t="s">
        <v>1287</v>
      </c>
      <c r="B100" s="28"/>
      <c r="C100" s="28"/>
      <c r="D100" s="29"/>
      <c r="E100" s="28"/>
      <c r="F100" s="28"/>
      <c r="G100" s="29"/>
    </row>
    <row r="101" spans="1:7" ht="27" hidden="1" customHeight="1">
      <c r="A101" s="30" t="s">
        <v>1288</v>
      </c>
      <c r="B101" s="28"/>
      <c r="C101" s="28"/>
      <c r="D101" s="29"/>
      <c r="E101" s="28"/>
      <c r="F101" s="28"/>
      <c r="G101" s="29"/>
    </row>
    <row r="102" spans="1:7" ht="27" hidden="1" customHeight="1">
      <c r="A102" s="30" t="s">
        <v>1289</v>
      </c>
      <c r="B102" s="28"/>
      <c r="C102" s="28"/>
      <c r="D102" s="29"/>
      <c r="E102" s="28"/>
      <c r="F102" s="28"/>
      <c r="G102" s="29"/>
    </row>
    <row r="103" spans="1:7" ht="27" customHeight="1">
      <c r="A103" s="27" t="s">
        <v>1290</v>
      </c>
      <c r="B103" s="28"/>
      <c r="C103" s="28"/>
      <c r="D103" s="29"/>
      <c r="E103" s="28"/>
      <c r="F103" s="28"/>
      <c r="G103" s="29"/>
    </row>
    <row r="104" spans="1:7" ht="27" hidden="1" customHeight="1">
      <c r="A104" s="30" t="s">
        <v>1276</v>
      </c>
      <c r="B104" s="28"/>
      <c r="C104" s="28"/>
      <c r="D104" s="29"/>
      <c r="E104" s="28"/>
      <c r="F104" s="28"/>
      <c r="G104" s="29"/>
    </row>
    <row r="105" spans="1:7" ht="27" hidden="1" customHeight="1">
      <c r="A105" s="30" t="s">
        <v>1277</v>
      </c>
      <c r="B105" s="28"/>
      <c r="C105" s="28"/>
      <c r="D105" s="29"/>
      <c r="E105" s="28"/>
      <c r="F105" s="28"/>
      <c r="G105" s="29"/>
    </row>
    <row r="106" spans="1:7" ht="27" hidden="1" customHeight="1">
      <c r="A106" s="30" t="s">
        <v>1291</v>
      </c>
      <c r="B106" s="28"/>
      <c r="C106" s="28"/>
      <c r="D106" s="29"/>
      <c r="E106" s="28"/>
      <c r="F106" s="28"/>
      <c r="G106" s="29"/>
    </row>
    <row r="107" spans="1:7" ht="27" hidden="1" customHeight="1">
      <c r="A107" s="30" t="s">
        <v>1292</v>
      </c>
      <c r="B107" s="28"/>
      <c r="C107" s="28"/>
      <c r="D107" s="29"/>
      <c r="E107" s="28"/>
      <c r="F107" s="28"/>
      <c r="G107" s="29"/>
    </row>
    <row r="108" spans="1:7" ht="27" hidden="1" customHeight="1">
      <c r="A108" s="30" t="s">
        <v>1293</v>
      </c>
      <c r="B108" s="28"/>
      <c r="C108" s="28"/>
      <c r="D108" s="29"/>
      <c r="E108" s="28"/>
      <c r="F108" s="28"/>
      <c r="G108" s="29"/>
    </row>
    <row r="109" spans="1:7" ht="27" hidden="1" customHeight="1">
      <c r="A109" s="30" t="s">
        <v>1294</v>
      </c>
      <c r="B109" s="28"/>
      <c r="C109" s="28"/>
      <c r="D109" s="29"/>
      <c r="E109" s="28"/>
      <c r="F109" s="28"/>
      <c r="G109" s="29"/>
    </row>
    <row r="110" spans="1:7" ht="27" hidden="1" customHeight="1">
      <c r="A110" s="30" t="s">
        <v>1295</v>
      </c>
      <c r="B110" s="28"/>
      <c r="C110" s="28"/>
      <c r="D110" s="29"/>
      <c r="E110" s="28"/>
      <c r="F110" s="28"/>
      <c r="G110" s="29"/>
    </row>
    <row r="111" spans="1:7" ht="27" hidden="1" customHeight="1">
      <c r="A111" s="30" t="s">
        <v>1296</v>
      </c>
      <c r="B111" s="28"/>
      <c r="C111" s="28"/>
      <c r="D111" s="29"/>
      <c r="E111" s="28"/>
      <c r="F111" s="28"/>
      <c r="G111" s="29"/>
    </row>
    <row r="112" spans="1:7" ht="27" customHeight="1">
      <c r="A112" s="27" t="s">
        <v>666</v>
      </c>
      <c r="B112" s="28"/>
      <c r="C112" s="28"/>
      <c r="D112" s="29"/>
      <c r="E112" s="28"/>
      <c r="F112" s="28"/>
      <c r="G112" s="29"/>
    </row>
    <row r="113" spans="1:7" ht="27" customHeight="1">
      <c r="A113" s="27" t="s">
        <v>1297</v>
      </c>
      <c r="B113" s="28"/>
      <c r="C113" s="28"/>
      <c r="D113" s="29"/>
      <c r="E113" s="28"/>
      <c r="F113" s="28"/>
      <c r="G113" s="29"/>
    </row>
    <row r="114" spans="1:7" ht="27" hidden="1" customHeight="1">
      <c r="A114" s="30" t="s">
        <v>1234</v>
      </c>
      <c r="B114" s="28"/>
      <c r="C114" s="28"/>
      <c r="D114" s="29"/>
      <c r="E114" s="28"/>
      <c r="F114" s="28"/>
      <c r="G114" s="29"/>
    </row>
    <row r="115" spans="1:7" ht="27" hidden="1" customHeight="1">
      <c r="A115" s="30" t="s">
        <v>1298</v>
      </c>
      <c r="B115" s="28"/>
      <c r="C115" s="28"/>
      <c r="D115" s="29"/>
      <c r="E115" s="28"/>
      <c r="F115" s="28"/>
      <c r="G115" s="29"/>
    </row>
    <row r="116" spans="1:7" ht="27" hidden="1" customHeight="1">
      <c r="A116" s="30" t="s">
        <v>1299</v>
      </c>
      <c r="B116" s="28"/>
      <c r="C116" s="28"/>
      <c r="D116" s="29"/>
      <c r="E116" s="28"/>
      <c r="F116" s="28"/>
      <c r="G116" s="29"/>
    </row>
    <row r="117" spans="1:7" ht="27" hidden="1" customHeight="1">
      <c r="A117" s="30" t="s">
        <v>1300</v>
      </c>
      <c r="B117" s="28"/>
      <c r="C117" s="28"/>
      <c r="D117" s="29"/>
      <c r="E117" s="28"/>
      <c r="F117" s="28"/>
      <c r="G117" s="29"/>
    </row>
    <row r="118" spans="1:7" ht="27" customHeight="1">
      <c r="A118" s="27" t="s">
        <v>1301</v>
      </c>
      <c r="B118" s="28"/>
      <c r="C118" s="28"/>
      <c r="D118" s="29"/>
      <c r="E118" s="28"/>
      <c r="F118" s="28"/>
      <c r="G118" s="29"/>
    </row>
    <row r="119" spans="1:7" ht="27" hidden="1" customHeight="1">
      <c r="A119" s="30" t="s">
        <v>1234</v>
      </c>
      <c r="B119" s="28"/>
      <c r="C119" s="28"/>
      <c r="D119" s="29"/>
      <c r="E119" s="28"/>
      <c r="F119" s="28"/>
      <c r="G119" s="29"/>
    </row>
    <row r="120" spans="1:7" ht="27" hidden="1" customHeight="1">
      <c r="A120" s="30" t="s">
        <v>1298</v>
      </c>
      <c r="B120" s="28"/>
      <c r="C120" s="28"/>
      <c r="D120" s="29"/>
      <c r="E120" s="28"/>
      <c r="F120" s="28"/>
      <c r="G120" s="29"/>
    </row>
    <row r="121" spans="1:7" ht="27" hidden="1" customHeight="1">
      <c r="A121" s="30" t="s">
        <v>1302</v>
      </c>
      <c r="B121" s="28"/>
      <c r="C121" s="28"/>
      <c r="D121" s="29"/>
      <c r="E121" s="28"/>
      <c r="F121" s="28"/>
      <c r="G121" s="29"/>
    </row>
    <row r="122" spans="1:7" ht="27" hidden="1" customHeight="1">
      <c r="A122" s="30" t="s">
        <v>1303</v>
      </c>
      <c r="B122" s="28"/>
      <c r="C122" s="28"/>
      <c r="D122" s="29"/>
      <c r="E122" s="28"/>
      <c r="F122" s="28"/>
      <c r="G122" s="29"/>
    </row>
    <row r="123" spans="1:7" ht="27" customHeight="1">
      <c r="A123" s="27" t="s">
        <v>1304</v>
      </c>
      <c r="B123" s="28"/>
      <c r="C123" s="28"/>
      <c r="D123" s="29"/>
      <c r="E123" s="28"/>
      <c r="F123" s="28"/>
      <c r="G123" s="29"/>
    </row>
    <row r="124" spans="1:7" ht="27" hidden="1" customHeight="1">
      <c r="A124" s="30" t="s">
        <v>728</v>
      </c>
      <c r="B124" s="28"/>
      <c r="C124" s="28"/>
      <c r="D124" s="29"/>
      <c r="E124" s="28"/>
      <c r="F124" s="28"/>
      <c r="G124" s="29"/>
    </row>
    <row r="125" spans="1:7" ht="27" hidden="1" customHeight="1">
      <c r="A125" s="30" t="s">
        <v>1305</v>
      </c>
      <c r="B125" s="28"/>
      <c r="C125" s="28"/>
      <c r="D125" s="29"/>
      <c r="E125" s="28"/>
      <c r="F125" s="28"/>
      <c r="G125" s="29"/>
    </row>
    <row r="126" spans="1:7" ht="27" hidden="1" customHeight="1">
      <c r="A126" s="30" t="s">
        <v>1306</v>
      </c>
      <c r="B126" s="28"/>
      <c r="C126" s="28"/>
      <c r="D126" s="29"/>
      <c r="E126" s="28"/>
      <c r="F126" s="28"/>
      <c r="G126" s="29"/>
    </row>
    <row r="127" spans="1:7" ht="27" hidden="1" customHeight="1">
      <c r="A127" s="30" t="s">
        <v>1307</v>
      </c>
      <c r="B127" s="28"/>
      <c r="C127" s="28"/>
      <c r="D127" s="29"/>
      <c r="E127" s="28"/>
      <c r="F127" s="28"/>
      <c r="G127" s="29"/>
    </row>
    <row r="128" spans="1:7" ht="27" customHeight="1">
      <c r="A128" s="27" t="s">
        <v>1308</v>
      </c>
      <c r="B128" s="28"/>
      <c r="C128" s="28"/>
      <c r="D128" s="29"/>
      <c r="E128" s="28"/>
      <c r="F128" s="28"/>
      <c r="G128" s="29"/>
    </row>
    <row r="129" spans="1:7" ht="27" hidden="1" customHeight="1">
      <c r="A129" s="30" t="s">
        <v>1309</v>
      </c>
      <c r="B129" s="28"/>
      <c r="C129" s="28"/>
      <c r="D129" s="29"/>
      <c r="E129" s="28"/>
      <c r="F129" s="28"/>
      <c r="G129" s="29"/>
    </row>
    <row r="130" spans="1:7" ht="27" hidden="1" customHeight="1">
      <c r="A130" s="30" t="s">
        <v>1310</v>
      </c>
      <c r="B130" s="28"/>
      <c r="C130" s="28"/>
      <c r="D130" s="29"/>
      <c r="E130" s="28"/>
      <c r="F130" s="28"/>
      <c r="G130" s="29"/>
    </row>
    <row r="131" spans="1:7" ht="27" customHeight="1">
      <c r="A131" s="27" t="s">
        <v>1311</v>
      </c>
      <c r="B131" s="28"/>
      <c r="C131" s="28"/>
      <c r="D131" s="29"/>
      <c r="E131" s="28"/>
      <c r="F131" s="28"/>
      <c r="G131" s="29"/>
    </row>
    <row r="132" spans="1:7" ht="27" hidden="1" customHeight="1">
      <c r="A132" s="30" t="s">
        <v>1312</v>
      </c>
      <c r="B132" s="28"/>
      <c r="C132" s="28"/>
      <c r="D132" s="29"/>
      <c r="E132" s="28"/>
      <c r="F132" s="28"/>
      <c r="G132" s="29"/>
    </row>
    <row r="133" spans="1:7" ht="27" hidden="1" customHeight="1">
      <c r="A133" s="30" t="s">
        <v>1313</v>
      </c>
      <c r="B133" s="28"/>
      <c r="C133" s="28"/>
      <c r="D133" s="29"/>
      <c r="E133" s="28"/>
      <c r="F133" s="28"/>
      <c r="G133" s="29"/>
    </row>
    <row r="134" spans="1:7" ht="27" hidden="1" customHeight="1">
      <c r="A134" s="30" t="s">
        <v>1314</v>
      </c>
      <c r="B134" s="28"/>
      <c r="C134" s="28"/>
      <c r="D134" s="29"/>
      <c r="E134" s="28"/>
      <c r="F134" s="28"/>
      <c r="G134" s="29"/>
    </row>
    <row r="135" spans="1:7" ht="27" hidden="1" customHeight="1">
      <c r="A135" s="30" t="s">
        <v>1315</v>
      </c>
      <c r="B135" s="28"/>
      <c r="C135" s="28"/>
      <c r="D135" s="29"/>
      <c r="E135" s="28"/>
      <c r="F135" s="28"/>
      <c r="G135" s="29"/>
    </row>
    <row r="136" spans="1:7" ht="27" customHeight="1">
      <c r="A136" s="27" t="s">
        <v>755</v>
      </c>
      <c r="B136" s="28"/>
      <c r="C136" s="28"/>
      <c r="D136" s="29"/>
      <c r="E136" s="28"/>
      <c r="F136" s="28"/>
      <c r="G136" s="29"/>
    </row>
    <row r="137" spans="1:7" ht="27" customHeight="1">
      <c r="A137" s="27" t="s">
        <v>1316</v>
      </c>
      <c r="B137" s="28"/>
      <c r="C137" s="28"/>
      <c r="D137" s="29"/>
      <c r="E137" s="28"/>
      <c r="F137" s="28"/>
      <c r="G137" s="29"/>
    </row>
    <row r="138" spans="1:7" ht="27" hidden="1" customHeight="1">
      <c r="A138" s="30" t="s">
        <v>757</v>
      </c>
      <c r="B138" s="28"/>
      <c r="C138" s="28"/>
      <c r="D138" s="29"/>
      <c r="E138" s="28"/>
      <c r="F138" s="28"/>
      <c r="G138" s="29"/>
    </row>
    <row r="139" spans="1:7" ht="27" hidden="1" customHeight="1">
      <c r="A139" s="30" t="s">
        <v>758</v>
      </c>
      <c r="B139" s="28"/>
      <c r="C139" s="28"/>
      <c r="D139" s="29"/>
      <c r="E139" s="28"/>
      <c r="F139" s="28"/>
      <c r="G139" s="29"/>
    </row>
    <row r="140" spans="1:7" ht="27" hidden="1" customHeight="1">
      <c r="A140" s="30" t="s">
        <v>1317</v>
      </c>
      <c r="B140" s="28"/>
      <c r="C140" s="28"/>
      <c r="D140" s="29"/>
      <c r="E140" s="28"/>
      <c r="F140" s="28"/>
      <c r="G140" s="29"/>
    </row>
    <row r="141" spans="1:7" ht="27" hidden="1" customHeight="1">
      <c r="A141" s="30" t="s">
        <v>1318</v>
      </c>
      <c r="B141" s="28"/>
      <c r="C141" s="28"/>
      <c r="D141" s="29"/>
      <c r="E141" s="28"/>
      <c r="F141" s="28"/>
      <c r="G141" s="29"/>
    </row>
    <row r="142" spans="1:7" ht="27" customHeight="1">
      <c r="A142" s="27" t="s">
        <v>1319</v>
      </c>
      <c r="B142" s="28"/>
      <c r="C142" s="28"/>
      <c r="D142" s="29"/>
      <c r="E142" s="28"/>
      <c r="F142" s="28"/>
      <c r="G142" s="29"/>
    </row>
    <row r="143" spans="1:7" ht="27" hidden="1" customHeight="1">
      <c r="A143" s="30" t="s">
        <v>1317</v>
      </c>
      <c r="B143" s="28"/>
      <c r="C143" s="28"/>
      <c r="D143" s="29"/>
      <c r="E143" s="28"/>
      <c r="F143" s="28"/>
      <c r="G143" s="29"/>
    </row>
    <row r="144" spans="1:7" ht="27" hidden="1" customHeight="1">
      <c r="A144" s="30" t="s">
        <v>1320</v>
      </c>
      <c r="B144" s="28"/>
      <c r="C144" s="28"/>
      <c r="D144" s="29"/>
      <c r="E144" s="28"/>
      <c r="F144" s="28"/>
      <c r="G144" s="29"/>
    </row>
    <row r="145" spans="1:7" ht="27" hidden="1" customHeight="1">
      <c r="A145" s="30" t="s">
        <v>1321</v>
      </c>
      <c r="B145" s="28"/>
      <c r="C145" s="28"/>
      <c r="D145" s="29"/>
      <c r="E145" s="28"/>
      <c r="F145" s="28"/>
      <c r="G145" s="29"/>
    </row>
    <row r="146" spans="1:7" ht="27" hidden="1" customHeight="1">
      <c r="A146" s="30" t="s">
        <v>1322</v>
      </c>
      <c r="B146" s="28"/>
      <c r="C146" s="28"/>
      <c r="D146" s="29"/>
      <c r="E146" s="28"/>
      <c r="F146" s="28"/>
      <c r="G146" s="29"/>
    </row>
    <row r="147" spans="1:7" ht="27" customHeight="1">
      <c r="A147" s="27" t="s">
        <v>1323</v>
      </c>
      <c r="B147" s="28"/>
      <c r="C147" s="28"/>
      <c r="D147" s="29"/>
      <c r="E147" s="28"/>
      <c r="F147" s="28"/>
      <c r="G147" s="29"/>
    </row>
    <row r="148" spans="1:7" ht="27" hidden="1" customHeight="1">
      <c r="A148" s="30" t="s">
        <v>764</v>
      </c>
      <c r="B148" s="28"/>
      <c r="C148" s="28"/>
      <c r="D148" s="29"/>
      <c r="E148" s="28"/>
      <c r="F148" s="28"/>
      <c r="G148" s="29"/>
    </row>
    <row r="149" spans="1:7" ht="27" hidden="1" customHeight="1">
      <c r="A149" s="30" t="s">
        <v>1324</v>
      </c>
      <c r="B149" s="28"/>
      <c r="C149" s="28"/>
      <c r="D149" s="29"/>
      <c r="E149" s="28"/>
      <c r="F149" s="28"/>
      <c r="G149" s="29"/>
    </row>
    <row r="150" spans="1:7" ht="27" hidden="1" customHeight="1">
      <c r="A150" s="30" t="s">
        <v>1325</v>
      </c>
      <c r="B150" s="28"/>
      <c r="C150" s="28"/>
      <c r="D150" s="29"/>
      <c r="E150" s="28"/>
      <c r="F150" s="28"/>
      <c r="G150" s="29"/>
    </row>
    <row r="151" spans="1:7" ht="27" hidden="1" customHeight="1">
      <c r="A151" s="30" t="s">
        <v>1326</v>
      </c>
      <c r="B151" s="28"/>
      <c r="C151" s="28"/>
      <c r="D151" s="29"/>
      <c r="E151" s="28"/>
      <c r="F151" s="28"/>
      <c r="G151" s="29"/>
    </row>
    <row r="152" spans="1:7" ht="27" customHeight="1">
      <c r="A152" s="27" t="s">
        <v>1327</v>
      </c>
      <c r="B152" s="28"/>
      <c r="C152" s="28"/>
      <c r="D152" s="29"/>
      <c r="E152" s="28"/>
      <c r="F152" s="28"/>
      <c r="G152" s="29"/>
    </row>
    <row r="153" spans="1:7" ht="27" hidden="1" customHeight="1">
      <c r="A153" s="30" t="s">
        <v>1328</v>
      </c>
      <c r="B153" s="28"/>
      <c r="C153" s="28"/>
      <c r="D153" s="29"/>
      <c r="E153" s="28"/>
      <c r="F153" s="28"/>
      <c r="G153" s="29"/>
    </row>
    <row r="154" spans="1:7" ht="27" hidden="1" customHeight="1">
      <c r="A154" s="30" t="s">
        <v>1329</v>
      </c>
      <c r="B154" s="28"/>
      <c r="C154" s="28"/>
      <c r="D154" s="29"/>
      <c r="E154" s="28"/>
      <c r="F154" s="28"/>
      <c r="G154" s="29"/>
    </row>
    <row r="155" spans="1:7" ht="27" hidden="1" customHeight="1">
      <c r="A155" s="30" t="s">
        <v>1330</v>
      </c>
      <c r="B155" s="28"/>
      <c r="C155" s="28"/>
      <c r="D155" s="29"/>
      <c r="E155" s="28"/>
      <c r="F155" s="28"/>
      <c r="G155" s="29"/>
    </row>
    <row r="156" spans="1:7" ht="27" hidden="1" customHeight="1">
      <c r="A156" s="30" t="s">
        <v>1331</v>
      </c>
      <c r="B156" s="28"/>
      <c r="C156" s="28"/>
      <c r="D156" s="29"/>
      <c r="E156" s="28"/>
      <c r="F156" s="28"/>
      <c r="G156" s="29"/>
    </row>
    <row r="157" spans="1:7" ht="27" hidden="1" customHeight="1">
      <c r="A157" s="30" t="s">
        <v>1332</v>
      </c>
      <c r="B157" s="28"/>
      <c r="C157" s="28"/>
      <c r="D157" s="29"/>
      <c r="E157" s="28"/>
      <c r="F157" s="28"/>
      <c r="G157" s="29"/>
    </row>
    <row r="158" spans="1:7" ht="27" hidden="1" customHeight="1">
      <c r="A158" s="30" t="s">
        <v>1333</v>
      </c>
      <c r="B158" s="28"/>
      <c r="C158" s="28"/>
      <c r="D158" s="29"/>
      <c r="E158" s="28"/>
      <c r="F158" s="28"/>
      <c r="G158" s="29"/>
    </row>
    <row r="159" spans="1:7" ht="27" hidden="1" customHeight="1">
      <c r="A159" s="30" t="s">
        <v>1334</v>
      </c>
      <c r="B159" s="28"/>
      <c r="C159" s="28"/>
      <c r="D159" s="29"/>
      <c r="E159" s="28"/>
      <c r="F159" s="28"/>
      <c r="G159" s="29"/>
    </row>
    <row r="160" spans="1:7" ht="27" hidden="1" customHeight="1">
      <c r="A160" s="30" t="s">
        <v>1335</v>
      </c>
      <c r="B160" s="28"/>
      <c r="C160" s="28"/>
      <c r="D160" s="29"/>
      <c r="E160" s="28"/>
      <c r="F160" s="28"/>
      <c r="G160" s="29"/>
    </row>
    <row r="161" spans="1:7" ht="27" customHeight="1">
      <c r="A161" s="27" t="s">
        <v>1336</v>
      </c>
      <c r="B161" s="28"/>
      <c r="C161" s="28"/>
      <c r="D161" s="29"/>
      <c r="E161" s="28"/>
      <c r="F161" s="28"/>
      <c r="G161" s="29"/>
    </row>
    <row r="162" spans="1:7" ht="27" hidden="1" customHeight="1">
      <c r="A162" s="30" t="s">
        <v>1337</v>
      </c>
      <c r="B162" s="28"/>
      <c r="C162" s="28"/>
      <c r="D162" s="29"/>
      <c r="E162" s="28"/>
      <c r="F162" s="28"/>
      <c r="G162" s="29"/>
    </row>
    <row r="163" spans="1:7" ht="27" hidden="1" customHeight="1">
      <c r="A163" s="30" t="s">
        <v>1338</v>
      </c>
      <c r="B163" s="28"/>
      <c r="C163" s="28"/>
      <c r="D163" s="29"/>
      <c r="E163" s="28"/>
      <c r="F163" s="28"/>
      <c r="G163" s="29"/>
    </row>
    <row r="164" spans="1:7" ht="27" hidden="1" customHeight="1">
      <c r="A164" s="30" t="s">
        <v>1339</v>
      </c>
      <c r="B164" s="28"/>
      <c r="C164" s="28"/>
      <c r="D164" s="29"/>
      <c r="E164" s="28"/>
      <c r="F164" s="28"/>
      <c r="G164" s="29"/>
    </row>
    <row r="165" spans="1:7" ht="27" hidden="1" customHeight="1">
      <c r="A165" s="30" t="s">
        <v>1340</v>
      </c>
      <c r="B165" s="28"/>
      <c r="C165" s="28"/>
      <c r="D165" s="29"/>
      <c r="E165" s="28"/>
      <c r="F165" s="28"/>
      <c r="G165" s="29"/>
    </row>
    <row r="166" spans="1:7" ht="27" hidden="1" customHeight="1">
      <c r="A166" s="30" t="s">
        <v>1341</v>
      </c>
      <c r="B166" s="28"/>
      <c r="C166" s="28"/>
      <c r="D166" s="29"/>
      <c r="E166" s="28"/>
      <c r="F166" s="28"/>
      <c r="G166" s="29"/>
    </row>
    <row r="167" spans="1:7" ht="27" hidden="1" customHeight="1">
      <c r="A167" s="30" t="s">
        <v>1342</v>
      </c>
      <c r="B167" s="28"/>
      <c r="C167" s="28"/>
      <c r="D167" s="29"/>
      <c r="E167" s="28"/>
      <c r="F167" s="28"/>
      <c r="G167" s="29"/>
    </row>
    <row r="168" spans="1:7" ht="27" customHeight="1">
      <c r="A168" s="27" t="s">
        <v>1343</v>
      </c>
      <c r="B168" s="28"/>
      <c r="C168" s="28"/>
      <c r="D168" s="29"/>
      <c r="E168" s="28"/>
      <c r="F168" s="28"/>
      <c r="G168" s="29"/>
    </row>
    <row r="169" spans="1:7" ht="27" hidden="1" customHeight="1">
      <c r="A169" s="30" t="s">
        <v>1344</v>
      </c>
      <c r="B169" s="28"/>
      <c r="C169" s="28"/>
      <c r="D169" s="29"/>
      <c r="E169" s="28"/>
      <c r="F169" s="28"/>
      <c r="G169" s="29"/>
    </row>
    <row r="170" spans="1:7" ht="27" hidden="1" customHeight="1">
      <c r="A170" s="30" t="s">
        <v>785</v>
      </c>
      <c r="B170" s="28"/>
      <c r="C170" s="28"/>
      <c r="D170" s="29"/>
      <c r="E170" s="28"/>
      <c r="F170" s="28"/>
      <c r="G170" s="29"/>
    </row>
    <row r="171" spans="1:7" ht="27" hidden="1" customHeight="1">
      <c r="A171" s="30" t="s">
        <v>1345</v>
      </c>
      <c r="B171" s="28"/>
      <c r="C171" s="28"/>
      <c r="D171" s="29"/>
      <c r="E171" s="28"/>
      <c r="F171" s="28"/>
      <c r="G171" s="29"/>
    </row>
    <row r="172" spans="1:7" ht="27" hidden="1" customHeight="1">
      <c r="A172" s="30" t="s">
        <v>1346</v>
      </c>
      <c r="B172" s="28"/>
      <c r="C172" s="28"/>
      <c r="D172" s="29"/>
      <c r="E172" s="28"/>
      <c r="F172" s="28"/>
      <c r="G172" s="29"/>
    </row>
    <row r="173" spans="1:7" ht="27" hidden="1" customHeight="1">
      <c r="A173" s="30" t="s">
        <v>1347</v>
      </c>
      <c r="B173" s="28"/>
      <c r="C173" s="28"/>
      <c r="D173" s="29"/>
      <c r="E173" s="28"/>
      <c r="F173" s="28"/>
      <c r="G173" s="29"/>
    </row>
    <row r="174" spans="1:7" ht="27" hidden="1" customHeight="1">
      <c r="A174" s="30" t="s">
        <v>1348</v>
      </c>
      <c r="B174" s="28"/>
      <c r="C174" s="28"/>
      <c r="D174" s="29"/>
      <c r="E174" s="28"/>
      <c r="F174" s="28"/>
      <c r="G174" s="29"/>
    </row>
    <row r="175" spans="1:7" ht="27" hidden="1" customHeight="1">
      <c r="A175" s="30" t="s">
        <v>1349</v>
      </c>
      <c r="B175" s="28"/>
      <c r="C175" s="28"/>
      <c r="D175" s="29"/>
      <c r="E175" s="28"/>
      <c r="F175" s="28"/>
      <c r="G175" s="29"/>
    </row>
    <row r="176" spans="1:7" ht="27" hidden="1" customHeight="1">
      <c r="A176" s="30" t="s">
        <v>1350</v>
      </c>
      <c r="B176" s="28"/>
      <c r="C176" s="28"/>
      <c r="D176" s="29"/>
      <c r="E176" s="28"/>
      <c r="F176" s="28"/>
      <c r="G176" s="29"/>
    </row>
    <row r="177" spans="1:7" ht="27" customHeight="1">
      <c r="A177" s="27" t="s">
        <v>1351</v>
      </c>
      <c r="B177" s="28"/>
      <c r="C177" s="28"/>
      <c r="D177" s="29"/>
      <c r="E177" s="28"/>
      <c r="F177" s="28"/>
      <c r="G177" s="29"/>
    </row>
    <row r="178" spans="1:7" ht="27" hidden="1" customHeight="1">
      <c r="A178" s="30" t="s">
        <v>1352</v>
      </c>
      <c r="B178" s="28"/>
      <c r="C178" s="28"/>
      <c r="D178" s="29"/>
      <c r="E178" s="28"/>
      <c r="F178" s="28"/>
      <c r="G178" s="29"/>
    </row>
    <row r="179" spans="1:7" ht="27" hidden="1" customHeight="1">
      <c r="A179" s="30" t="s">
        <v>1353</v>
      </c>
      <c r="B179" s="28"/>
      <c r="C179" s="28"/>
      <c r="D179" s="29"/>
      <c r="E179" s="28"/>
      <c r="F179" s="28"/>
      <c r="G179" s="29"/>
    </row>
    <row r="180" spans="1:7" ht="27" customHeight="1">
      <c r="A180" s="27" t="s">
        <v>1354</v>
      </c>
      <c r="B180" s="28"/>
      <c r="C180" s="28"/>
      <c r="D180" s="29"/>
      <c r="E180" s="28"/>
      <c r="F180" s="28"/>
      <c r="G180" s="29"/>
    </row>
    <row r="181" spans="1:7" ht="27" hidden="1" customHeight="1">
      <c r="A181" s="30" t="s">
        <v>1352</v>
      </c>
      <c r="B181" s="28"/>
      <c r="C181" s="28"/>
      <c r="D181" s="29"/>
      <c r="E181" s="28"/>
      <c r="F181" s="28"/>
      <c r="G181" s="29"/>
    </row>
    <row r="182" spans="1:7" ht="27" hidden="1" customHeight="1">
      <c r="A182" s="30" t="s">
        <v>1355</v>
      </c>
      <c r="B182" s="28"/>
      <c r="C182" s="28"/>
      <c r="D182" s="29"/>
      <c r="E182" s="28"/>
      <c r="F182" s="28"/>
      <c r="G182" s="29"/>
    </row>
    <row r="183" spans="1:7" ht="27" customHeight="1">
      <c r="A183" s="27" t="s">
        <v>1356</v>
      </c>
      <c r="B183" s="28"/>
      <c r="C183" s="28"/>
      <c r="D183" s="29"/>
      <c r="E183" s="28"/>
      <c r="F183" s="28"/>
      <c r="G183" s="29"/>
    </row>
    <row r="184" spans="1:7" ht="27" customHeight="1">
      <c r="A184" s="27" t="s">
        <v>1357</v>
      </c>
      <c r="B184" s="28"/>
      <c r="C184" s="28"/>
      <c r="D184" s="29"/>
      <c r="E184" s="28"/>
      <c r="F184" s="28"/>
      <c r="G184" s="29"/>
    </row>
    <row r="185" spans="1:7" ht="27" hidden="1" customHeight="1">
      <c r="A185" s="30" t="s">
        <v>1358</v>
      </c>
      <c r="B185" s="28"/>
      <c r="C185" s="28"/>
      <c r="D185" s="29"/>
      <c r="E185" s="28"/>
      <c r="F185" s="28"/>
      <c r="G185" s="29"/>
    </row>
    <row r="186" spans="1:7" ht="27" hidden="1" customHeight="1">
      <c r="A186" s="30" t="s">
        <v>1359</v>
      </c>
      <c r="B186" s="28"/>
      <c r="C186" s="28"/>
      <c r="D186" s="29"/>
      <c r="E186" s="28"/>
      <c r="F186" s="28"/>
      <c r="G186" s="29"/>
    </row>
    <row r="187" spans="1:7" ht="27" hidden="1" customHeight="1">
      <c r="A187" s="30" t="s">
        <v>1360</v>
      </c>
      <c r="B187" s="28"/>
      <c r="C187" s="28"/>
      <c r="D187" s="29"/>
      <c r="E187" s="28"/>
      <c r="F187" s="28"/>
      <c r="G187" s="29"/>
    </row>
    <row r="188" spans="1:7" ht="27" customHeight="1">
      <c r="A188" s="27" t="s">
        <v>806</v>
      </c>
      <c r="B188" s="28"/>
      <c r="C188" s="28"/>
      <c r="D188" s="29"/>
      <c r="E188" s="28"/>
      <c r="F188" s="28"/>
      <c r="G188" s="29"/>
    </row>
    <row r="189" spans="1:7" ht="27" customHeight="1">
      <c r="A189" s="27" t="s">
        <v>1361</v>
      </c>
      <c r="B189" s="28"/>
      <c r="C189" s="28"/>
      <c r="D189" s="29"/>
      <c r="E189" s="28"/>
      <c r="F189" s="28"/>
      <c r="G189" s="29"/>
    </row>
    <row r="190" spans="1:7" ht="27" hidden="1" customHeight="1">
      <c r="A190" s="30" t="s">
        <v>1362</v>
      </c>
      <c r="B190" s="28"/>
      <c r="C190" s="28"/>
      <c r="D190" s="29"/>
      <c r="E190" s="28"/>
      <c r="F190" s="28"/>
      <c r="G190" s="29"/>
    </row>
    <row r="191" spans="1:7" ht="27" hidden="1" customHeight="1">
      <c r="A191" s="30" t="s">
        <v>1363</v>
      </c>
      <c r="B191" s="28"/>
      <c r="C191" s="28"/>
      <c r="D191" s="29"/>
      <c r="E191" s="28"/>
      <c r="F191" s="28"/>
      <c r="G191" s="29"/>
    </row>
    <row r="192" spans="1:7" ht="27" hidden="1" customHeight="1">
      <c r="A192" s="30" t="s">
        <v>1364</v>
      </c>
      <c r="B192" s="28"/>
      <c r="C192" s="28"/>
      <c r="D192" s="29"/>
      <c r="E192" s="28"/>
      <c r="F192" s="28"/>
      <c r="G192" s="29"/>
    </row>
    <row r="193" spans="1:7" ht="27" customHeight="1">
      <c r="A193" s="27" t="s">
        <v>864</v>
      </c>
      <c r="B193" s="28"/>
      <c r="C193" s="28"/>
      <c r="D193" s="29"/>
      <c r="E193" s="28"/>
      <c r="F193" s="28"/>
      <c r="G193" s="29"/>
    </row>
    <row r="194" spans="1:7" ht="27" customHeight="1">
      <c r="A194" s="27" t="s">
        <v>884</v>
      </c>
      <c r="B194" s="28"/>
      <c r="C194" s="28"/>
      <c r="D194" s="29"/>
      <c r="E194" s="28"/>
      <c r="F194" s="28"/>
      <c r="G194" s="29"/>
    </row>
    <row r="195" spans="1:7" ht="27" hidden="1" customHeight="1">
      <c r="A195" s="30" t="s">
        <v>1365</v>
      </c>
      <c r="B195" s="28"/>
      <c r="C195" s="28"/>
      <c r="D195" s="29"/>
      <c r="E195" s="28"/>
      <c r="F195" s="28"/>
      <c r="G195" s="29"/>
    </row>
    <row r="196" spans="1:7" ht="27" hidden="1" customHeight="1">
      <c r="A196" s="30" t="s">
        <v>1366</v>
      </c>
      <c r="B196" s="28"/>
      <c r="C196" s="28"/>
      <c r="D196" s="29"/>
      <c r="E196" s="28"/>
      <c r="F196" s="28"/>
      <c r="G196" s="29"/>
    </row>
    <row r="197" spans="1:7" ht="27" customHeight="1">
      <c r="A197" s="27" t="s">
        <v>1132</v>
      </c>
      <c r="B197" s="28">
        <f>SUM(B198,B202,B211:B212)</f>
        <v>5369</v>
      </c>
      <c r="C197" s="28">
        <f>SUM(C198,C202,C211:C212)</f>
        <v>5343</v>
      </c>
      <c r="D197" s="29">
        <f t="shared" ref="D197:D200" si="6">B197/C197*100</f>
        <v>100.48661800486617</v>
      </c>
      <c r="E197" s="28">
        <f>SUM(E198,E202,E211:E212)</f>
        <v>3309</v>
      </c>
      <c r="F197" s="28">
        <f t="shared" ref="F197:F200" si="7">B197-E197</f>
        <v>2060</v>
      </c>
      <c r="G197" s="29">
        <f t="shared" ref="G197:G200" si="8">F197/E197*100</f>
        <v>62.25445754004231</v>
      </c>
    </row>
    <row r="198" spans="1:7" ht="27" customHeight="1">
      <c r="A198" s="27" t="s">
        <v>1367</v>
      </c>
      <c r="B198" s="28">
        <f>SUM(B199:B201)</f>
        <v>4800</v>
      </c>
      <c r="C198" s="28">
        <f>SUM(C199:C201)</f>
        <v>4800</v>
      </c>
      <c r="D198" s="29">
        <f t="shared" si="6"/>
        <v>100</v>
      </c>
      <c r="E198" s="28">
        <f>SUM(E199:E201)</f>
        <v>3000</v>
      </c>
      <c r="F198" s="28">
        <f t="shared" si="7"/>
        <v>1800</v>
      </c>
      <c r="G198" s="29">
        <f t="shared" si="8"/>
        <v>60</v>
      </c>
    </row>
    <row r="199" spans="1:7" ht="27" hidden="1" customHeight="1">
      <c r="A199" s="30" t="s">
        <v>1368</v>
      </c>
      <c r="B199" s="28"/>
      <c r="C199" s="28"/>
      <c r="D199" s="29"/>
      <c r="E199" s="28"/>
      <c r="F199" s="28"/>
      <c r="G199" s="29"/>
    </row>
    <row r="200" spans="1:7" ht="27" customHeight="1">
      <c r="A200" s="30" t="s">
        <v>1369</v>
      </c>
      <c r="B200" s="28">
        <v>4800</v>
      </c>
      <c r="C200" s="28">
        <v>4800</v>
      </c>
      <c r="D200" s="29">
        <f t="shared" si="6"/>
        <v>100</v>
      </c>
      <c r="E200" s="28">
        <v>3000</v>
      </c>
      <c r="F200" s="28">
        <f t="shared" si="7"/>
        <v>1800</v>
      </c>
      <c r="G200" s="29">
        <f t="shared" si="8"/>
        <v>60</v>
      </c>
    </row>
    <row r="201" spans="1:7" ht="27" hidden="1" customHeight="1">
      <c r="A201" s="30" t="s">
        <v>1370</v>
      </c>
      <c r="B201" s="28"/>
      <c r="C201" s="28"/>
      <c r="D201" s="29"/>
      <c r="E201" s="28"/>
      <c r="F201" s="28"/>
      <c r="G201" s="29"/>
    </row>
    <row r="202" spans="1:7" ht="27" customHeight="1">
      <c r="A202" s="27" t="s">
        <v>1371</v>
      </c>
      <c r="B202" s="28"/>
      <c r="C202" s="28"/>
      <c r="D202" s="29"/>
      <c r="E202" s="28"/>
      <c r="F202" s="28"/>
      <c r="G202" s="29"/>
    </row>
    <row r="203" spans="1:7" ht="27" hidden="1" customHeight="1">
      <c r="A203" s="30" t="s">
        <v>1372</v>
      </c>
      <c r="B203" s="28"/>
      <c r="C203" s="28"/>
      <c r="D203" s="29"/>
      <c r="E203" s="28"/>
      <c r="F203" s="28"/>
      <c r="G203" s="29"/>
    </row>
    <row r="204" spans="1:7" ht="27" hidden="1" customHeight="1">
      <c r="A204" s="30" t="s">
        <v>1373</v>
      </c>
      <c r="B204" s="28"/>
      <c r="C204" s="28"/>
      <c r="D204" s="29"/>
      <c r="E204" s="28"/>
      <c r="F204" s="28"/>
      <c r="G204" s="29"/>
    </row>
    <row r="205" spans="1:7" ht="27" hidden="1" customHeight="1">
      <c r="A205" s="30" t="s">
        <v>1374</v>
      </c>
      <c r="B205" s="28"/>
      <c r="C205" s="28"/>
      <c r="D205" s="29"/>
      <c r="E205" s="28"/>
      <c r="F205" s="28"/>
      <c r="G205" s="29"/>
    </row>
    <row r="206" spans="1:7" ht="27" hidden="1" customHeight="1">
      <c r="A206" s="30" t="s">
        <v>1375</v>
      </c>
      <c r="B206" s="28"/>
      <c r="C206" s="28"/>
      <c r="D206" s="29"/>
      <c r="E206" s="28"/>
      <c r="F206" s="28"/>
      <c r="G206" s="29"/>
    </row>
    <row r="207" spans="1:7" ht="27" hidden="1" customHeight="1">
      <c r="A207" s="30" t="s">
        <v>1376</v>
      </c>
      <c r="B207" s="28"/>
      <c r="C207" s="28"/>
      <c r="D207" s="29"/>
      <c r="E207" s="28"/>
      <c r="F207" s="28"/>
      <c r="G207" s="29"/>
    </row>
    <row r="208" spans="1:7" ht="27" hidden="1" customHeight="1">
      <c r="A208" s="30" t="s">
        <v>1377</v>
      </c>
      <c r="B208" s="28"/>
      <c r="C208" s="28"/>
      <c r="D208" s="29"/>
      <c r="E208" s="28"/>
      <c r="F208" s="28"/>
      <c r="G208" s="29"/>
    </row>
    <row r="209" spans="1:7" ht="27" hidden="1" customHeight="1">
      <c r="A209" s="30" t="s">
        <v>1378</v>
      </c>
      <c r="B209" s="28"/>
      <c r="C209" s="28"/>
      <c r="D209" s="29"/>
      <c r="E209" s="28"/>
      <c r="F209" s="28"/>
      <c r="G209" s="29"/>
    </row>
    <row r="210" spans="1:7" ht="27" hidden="1" customHeight="1">
      <c r="A210" s="30" t="s">
        <v>1379</v>
      </c>
      <c r="B210" s="28"/>
      <c r="C210" s="28"/>
      <c r="D210" s="29"/>
      <c r="E210" s="28"/>
      <c r="F210" s="28"/>
      <c r="G210" s="29"/>
    </row>
    <row r="211" spans="1:7" ht="27" customHeight="1">
      <c r="A211" s="27" t="s">
        <v>1380</v>
      </c>
      <c r="B211" s="28"/>
      <c r="C211" s="28"/>
      <c r="D211" s="29"/>
      <c r="E211" s="28"/>
      <c r="F211" s="28"/>
      <c r="G211" s="29"/>
    </row>
    <row r="212" spans="1:7" ht="27" customHeight="1">
      <c r="A212" s="27" t="s">
        <v>1381</v>
      </c>
      <c r="B212" s="28">
        <f>SUM(B213:B223)</f>
        <v>569</v>
      </c>
      <c r="C212" s="28">
        <f>SUM(C213:C223)</f>
        <v>543</v>
      </c>
      <c r="D212" s="29">
        <f t="shared" ref="D212:D218" si="9">B212/C212*100</f>
        <v>104.78821362799265</v>
      </c>
      <c r="E212" s="28">
        <f>SUM(E213:E223)</f>
        <v>309</v>
      </c>
      <c r="F212" s="28">
        <f t="shared" ref="F212:F258" si="10">B212-E212</f>
        <v>260</v>
      </c>
      <c r="G212" s="29">
        <f t="shared" ref="G212:G247" si="11">F212/E212*100</f>
        <v>84.142394822006466</v>
      </c>
    </row>
    <row r="213" spans="1:7" ht="27" hidden="1" customHeight="1">
      <c r="A213" s="30" t="s">
        <v>1382</v>
      </c>
      <c r="B213" s="28"/>
      <c r="C213" s="28"/>
      <c r="D213" s="29"/>
      <c r="E213" s="28"/>
      <c r="F213" s="28"/>
      <c r="G213" s="29"/>
    </row>
    <row r="214" spans="1:7" ht="27" customHeight="1">
      <c r="A214" s="30" t="s">
        <v>1383</v>
      </c>
      <c r="B214" s="28">
        <v>187</v>
      </c>
      <c r="C214" s="28">
        <v>167</v>
      </c>
      <c r="D214" s="29">
        <f t="shared" si="9"/>
        <v>111.97604790419162</v>
      </c>
      <c r="E214" s="28">
        <v>141</v>
      </c>
      <c r="F214" s="28">
        <f t="shared" si="10"/>
        <v>46</v>
      </c>
      <c r="G214" s="29">
        <f t="shared" si="11"/>
        <v>32.62411347517731</v>
      </c>
    </row>
    <row r="215" spans="1:7" ht="27" hidden="1" customHeight="1">
      <c r="A215" s="30" t="s">
        <v>1384</v>
      </c>
      <c r="B215" s="28"/>
      <c r="C215" s="28"/>
      <c r="D215" s="29"/>
      <c r="E215" s="28"/>
      <c r="F215" s="28"/>
      <c r="G215" s="29"/>
    </row>
    <row r="216" spans="1:7" ht="27" hidden="1" customHeight="1">
      <c r="A216" s="30" t="s">
        <v>1385</v>
      </c>
      <c r="B216" s="28"/>
      <c r="C216" s="28"/>
      <c r="D216" s="29"/>
      <c r="E216" s="28"/>
      <c r="F216" s="28"/>
      <c r="G216" s="29"/>
    </row>
    <row r="217" spans="1:7" ht="27" hidden="1" customHeight="1">
      <c r="A217" s="30" t="s">
        <v>1386</v>
      </c>
      <c r="B217" s="28"/>
      <c r="C217" s="28"/>
      <c r="D217" s="29"/>
      <c r="E217" s="28"/>
      <c r="F217" s="28"/>
      <c r="G217" s="29"/>
    </row>
    <row r="218" spans="1:7" ht="27" customHeight="1">
      <c r="A218" s="30" t="s">
        <v>1387</v>
      </c>
      <c r="B218" s="28">
        <v>382</v>
      </c>
      <c r="C218" s="28">
        <v>376</v>
      </c>
      <c r="D218" s="29">
        <f t="shared" si="9"/>
        <v>101.59574468085107</v>
      </c>
      <c r="E218" s="28">
        <v>168</v>
      </c>
      <c r="F218" s="28">
        <f t="shared" si="10"/>
        <v>214</v>
      </c>
      <c r="G218" s="29">
        <f t="shared" si="11"/>
        <v>127.38095238095238</v>
      </c>
    </row>
    <row r="219" spans="1:7" ht="27" hidden="1" customHeight="1">
      <c r="A219" s="30" t="s">
        <v>1388</v>
      </c>
      <c r="B219" s="28"/>
      <c r="C219" s="28"/>
      <c r="D219" s="29"/>
      <c r="E219" s="28"/>
      <c r="F219" s="28"/>
      <c r="G219" s="29"/>
    </row>
    <row r="220" spans="1:7" ht="27" hidden="1" customHeight="1">
      <c r="A220" s="30" t="s">
        <v>1389</v>
      </c>
      <c r="B220" s="28"/>
      <c r="C220" s="28"/>
      <c r="D220" s="29"/>
      <c r="E220" s="28"/>
      <c r="F220" s="28"/>
      <c r="G220" s="29"/>
    </row>
    <row r="221" spans="1:7" ht="27" hidden="1" customHeight="1">
      <c r="A221" s="30" t="s">
        <v>1390</v>
      </c>
      <c r="B221" s="28"/>
      <c r="C221" s="28"/>
      <c r="D221" s="29"/>
      <c r="E221" s="28"/>
      <c r="F221" s="28"/>
      <c r="G221" s="29"/>
    </row>
    <row r="222" spans="1:7" ht="27" hidden="1" customHeight="1">
      <c r="A222" s="30" t="s">
        <v>1391</v>
      </c>
      <c r="B222" s="28"/>
      <c r="C222" s="28"/>
      <c r="D222" s="29"/>
      <c r="E222" s="28"/>
      <c r="F222" s="28"/>
      <c r="G222" s="29"/>
    </row>
    <row r="223" spans="1:7" ht="27" hidden="1" customHeight="1">
      <c r="A223" s="30" t="s">
        <v>1392</v>
      </c>
      <c r="B223" s="28"/>
      <c r="C223" s="28"/>
      <c r="D223" s="29"/>
      <c r="E223" s="28"/>
      <c r="F223" s="28"/>
      <c r="G223" s="29"/>
    </row>
    <row r="224" spans="1:7" ht="27" customHeight="1">
      <c r="A224" s="27" t="s">
        <v>1040</v>
      </c>
      <c r="B224" s="28">
        <f>B225</f>
        <v>3624</v>
      </c>
      <c r="C224" s="28"/>
      <c r="D224" s="29"/>
      <c r="E224" s="28">
        <f>E225</f>
        <v>2662</v>
      </c>
      <c r="F224" s="28">
        <f t="shared" si="10"/>
        <v>962</v>
      </c>
      <c r="G224" s="29">
        <f t="shared" si="11"/>
        <v>36.138241923365889</v>
      </c>
    </row>
    <row r="225" spans="1:7" ht="27" customHeight="1">
      <c r="A225" s="27" t="s">
        <v>1393</v>
      </c>
      <c r="B225" s="28">
        <f>SUM(B226:B241)</f>
        <v>3624</v>
      </c>
      <c r="C225" s="28"/>
      <c r="D225" s="29"/>
      <c r="E225" s="28">
        <f>SUM(E226:E241)</f>
        <v>2662</v>
      </c>
      <c r="F225" s="28">
        <f t="shared" si="10"/>
        <v>962</v>
      </c>
      <c r="G225" s="29">
        <f t="shared" si="11"/>
        <v>36.138241923365889</v>
      </c>
    </row>
    <row r="226" spans="1:7" ht="27" hidden="1" customHeight="1">
      <c r="A226" s="30" t="s">
        <v>1394</v>
      </c>
      <c r="B226" s="28"/>
      <c r="C226" s="28"/>
      <c r="D226" s="29"/>
      <c r="E226" s="28"/>
      <c r="F226" s="28"/>
      <c r="G226" s="29"/>
    </row>
    <row r="227" spans="1:7" ht="27" hidden="1" customHeight="1">
      <c r="A227" s="30" t="s">
        <v>1395</v>
      </c>
      <c r="B227" s="28"/>
      <c r="C227" s="28"/>
      <c r="D227" s="29"/>
      <c r="E227" s="28"/>
      <c r="F227" s="28"/>
      <c r="G227" s="29"/>
    </row>
    <row r="228" spans="1:7" ht="27" hidden="1" customHeight="1">
      <c r="A228" s="30" t="s">
        <v>1396</v>
      </c>
      <c r="B228" s="28"/>
      <c r="C228" s="28"/>
      <c r="D228" s="29"/>
      <c r="E228" s="28"/>
      <c r="F228" s="28"/>
      <c r="G228" s="29"/>
    </row>
    <row r="229" spans="1:7" ht="27" customHeight="1">
      <c r="A229" s="30" t="s">
        <v>1397</v>
      </c>
      <c r="B229" s="28">
        <v>186</v>
      </c>
      <c r="C229" s="28"/>
      <c r="D229" s="29"/>
      <c r="E229" s="28">
        <v>1739</v>
      </c>
      <c r="F229" s="28">
        <f t="shared" si="10"/>
        <v>-1553</v>
      </c>
      <c r="G229" s="29">
        <f t="shared" si="11"/>
        <v>-89.304197814836115</v>
      </c>
    </row>
    <row r="230" spans="1:7" ht="27" hidden="1" customHeight="1">
      <c r="A230" s="30" t="s">
        <v>1398</v>
      </c>
      <c r="B230" s="28"/>
      <c r="C230" s="28"/>
      <c r="D230" s="29"/>
      <c r="E230" s="28"/>
      <c r="F230" s="28"/>
      <c r="G230" s="29"/>
    </row>
    <row r="231" spans="1:7" ht="27" hidden="1" customHeight="1">
      <c r="A231" s="30" t="s">
        <v>1399</v>
      </c>
      <c r="B231" s="28"/>
      <c r="C231" s="28"/>
      <c r="D231" s="29"/>
      <c r="E231" s="28"/>
      <c r="F231" s="28"/>
      <c r="G231" s="29"/>
    </row>
    <row r="232" spans="1:7" ht="27" hidden="1" customHeight="1">
      <c r="A232" s="30" t="s">
        <v>1400</v>
      </c>
      <c r="B232" s="28"/>
      <c r="C232" s="28"/>
      <c r="D232" s="29"/>
      <c r="E232" s="28"/>
      <c r="F232" s="28"/>
      <c r="G232" s="29"/>
    </row>
    <row r="233" spans="1:7" ht="27" hidden="1" customHeight="1">
      <c r="A233" s="30" t="s">
        <v>1401</v>
      </c>
      <c r="B233" s="28"/>
      <c r="C233" s="28"/>
      <c r="D233" s="29"/>
      <c r="E233" s="28"/>
      <c r="F233" s="28"/>
      <c r="G233" s="29"/>
    </row>
    <row r="234" spans="1:7" ht="27" hidden="1" customHeight="1">
      <c r="A234" s="30" t="s">
        <v>1402</v>
      </c>
      <c r="B234" s="28"/>
      <c r="C234" s="28"/>
      <c r="D234" s="29"/>
      <c r="E234" s="28"/>
      <c r="F234" s="28"/>
      <c r="G234" s="29"/>
    </row>
    <row r="235" spans="1:7" ht="27" hidden="1" customHeight="1">
      <c r="A235" s="30" t="s">
        <v>1403</v>
      </c>
      <c r="B235" s="28"/>
      <c r="C235" s="28"/>
      <c r="D235" s="29"/>
      <c r="E235" s="28"/>
      <c r="F235" s="28"/>
      <c r="G235" s="29"/>
    </row>
    <row r="236" spans="1:7" ht="27" hidden="1" customHeight="1">
      <c r="A236" s="30" t="s">
        <v>1404</v>
      </c>
      <c r="B236" s="28"/>
      <c r="C236" s="28"/>
      <c r="D236" s="29"/>
      <c r="E236" s="28"/>
      <c r="F236" s="28"/>
      <c r="G236" s="29"/>
    </row>
    <row r="237" spans="1:7" ht="27" hidden="1" customHeight="1">
      <c r="A237" s="30" t="s">
        <v>1405</v>
      </c>
      <c r="B237" s="28"/>
      <c r="C237" s="28"/>
      <c r="D237" s="29"/>
      <c r="E237" s="28"/>
      <c r="F237" s="28"/>
      <c r="G237" s="29"/>
    </row>
    <row r="238" spans="1:7" ht="27" hidden="1" customHeight="1">
      <c r="A238" s="30" t="s">
        <v>1406</v>
      </c>
      <c r="B238" s="28"/>
      <c r="C238" s="28"/>
      <c r="D238" s="29"/>
      <c r="E238" s="28"/>
      <c r="F238" s="28"/>
      <c r="G238" s="29"/>
    </row>
    <row r="239" spans="1:7" ht="27" customHeight="1">
      <c r="A239" s="30" t="s">
        <v>1407</v>
      </c>
      <c r="B239" s="28">
        <v>1442</v>
      </c>
      <c r="C239" s="28"/>
      <c r="D239" s="29"/>
      <c r="E239" s="28">
        <v>923</v>
      </c>
      <c r="F239" s="28">
        <f t="shared" si="10"/>
        <v>519</v>
      </c>
      <c r="G239" s="29">
        <f t="shared" si="11"/>
        <v>56.229685807150595</v>
      </c>
    </row>
    <row r="240" spans="1:7" ht="27" customHeight="1">
      <c r="A240" s="30" t="s">
        <v>1408</v>
      </c>
      <c r="B240" s="28">
        <v>1996</v>
      </c>
      <c r="C240" s="28"/>
      <c r="D240" s="29"/>
      <c r="E240" s="28"/>
      <c r="F240" s="28">
        <f t="shared" si="10"/>
        <v>1996</v>
      </c>
      <c r="G240" s="29"/>
    </row>
    <row r="241" spans="1:7" ht="27" hidden="1" customHeight="1">
      <c r="A241" s="30" t="s">
        <v>1409</v>
      </c>
      <c r="B241" s="28"/>
      <c r="C241" s="28"/>
      <c r="D241" s="29"/>
      <c r="E241" s="28"/>
      <c r="F241" s="28"/>
      <c r="G241" s="29"/>
    </row>
    <row r="242" spans="1:7" ht="27" customHeight="1">
      <c r="A242" s="27" t="s">
        <v>1048</v>
      </c>
      <c r="B242" s="28">
        <f>B243</f>
        <v>18</v>
      </c>
      <c r="C242" s="28"/>
      <c r="D242" s="29"/>
      <c r="E242" s="28">
        <f>E243</f>
        <v>22</v>
      </c>
      <c r="F242" s="28">
        <f t="shared" si="10"/>
        <v>-4</v>
      </c>
      <c r="G242" s="29">
        <f t="shared" si="11"/>
        <v>-18.181818181818183</v>
      </c>
    </row>
    <row r="243" spans="1:7" ht="27" customHeight="1">
      <c r="A243" s="27" t="s">
        <v>1410</v>
      </c>
      <c r="B243" s="28">
        <f>SUM(B244:B259)</f>
        <v>18</v>
      </c>
      <c r="C243" s="28"/>
      <c r="D243" s="29"/>
      <c r="E243" s="28">
        <f>SUM(E244:E259)</f>
        <v>22</v>
      </c>
      <c r="F243" s="28">
        <f t="shared" si="10"/>
        <v>-4</v>
      </c>
      <c r="G243" s="29">
        <f t="shared" si="11"/>
        <v>-18.181818181818183</v>
      </c>
    </row>
    <row r="244" spans="1:7" ht="27" hidden="1" customHeight="1">
      <c r="A244" s="30" t="s">
        <v>1411</v>
      </c>
      <c r="B244" s="28"/>
      <c r="C244" s="28"/>
      <c r="D244" s="29"/>
      <c r="E244" s="28"/>
      <c r="F244" s="28"/>
      <c r="G244" s="29"/>
    </row>
    <row r="245" spans="1:7" ht="27" hidden="1" customHeight="1">
      <c r="A245" s="30" t="s">
        <v>1412</v>
      </c>
      <c r="B245" s="28"/>
      <c r="C245" s="28"/>
      <c r="D245" s="29"/>
      <c r="E245" s="28"/>
      <c r="F245" s="28"/>
      <c r="G245" s="29"/>
    </row>
    <row r="246" spans="1:7" ht="27" hidden="1" customHeight="1">
      <c r="A246" s="30" t="s">
        <v>1413</v>
      </c>
      <c r="B246" s="28"/>
      <c r="C246" s="28"/>
      <c r="D246" s="29"/>
      <c r="E246" s="28"/>
      <c r="F246" s="28"/>
      <c r="G246" s="29"/>
    </row>
    <row r="247" spans="1:7" ht="27" customHeight="1">
      <c r="A247" s="30" t="s">
        <v>1414</v>
      </c>
      <c r="B247" s="28"/>
      <c r="C247" s="28"/>
      <c r="D247" s="29"/>
      <c r="E247" s="28">
        <v>13</v>
      </c>
      <c r="F247" s="28">
        <f t="shared" si="10"/>
        <v>-13</v>
      </c>
      <c r="G247" s="29">
        <f t="shared" si="11"/>
        <v>-100</v>
      </c>
    </row>
    <row r="248" spans="1:7" ht="27" hidden="1" customHeight="1">
      <c r="A248" s="30" t="s">
        <v>1415</v>
      </c>
      <c r="B248" s="28"/>
      <c r="C248" s="28"/>
      <c r="D248" s="29"/>
      <c r="E248" s="28"/>
      <c r="F248" s="28"/>
      <c r="G248" s="29"/>
    </row>
    <row r="249" spans="1:7" ht="27" hidden="1" customHeight="1">
      <c r="A249" s="30" t="s">
        <v>1416</v>
      </c>
      <c r="B249" s="28"/>
      <c r="C249" s="28"/>
      <c r="D249" s="29"/>
      <c r="E249" s="28"/>
      <c r="F249" s="28"/>
      <c r="G249" s="29"/>
    </row>
    <row r="250" spans="1:7" ht="27" hidden="1" customHeight="1">
      <c r="A250" s="30" t="s">
        <v>1417</v>
      </c>
      <c r="B250" s="28"/>
      <c r="C250" s="28"/>
      <c r="D250" s="29"/>
      <c r="E250" s="28"/>
      <c r="F250" s="28"/>
      <c r="G250" s="29"/>
    </row>
    <row r="251" spans="1:7" ht="27" hidden="1" customHeight="1">
      <c r="A251" s="30" t="s">
        <v>1418</v>
      </c>
      <c r="B251" s="28"/>
      <c r="C251" s="28"/>
      <c r="D251" s="29"/>
      <c r="E251" s="28"/>
      <c r="F251" s="28"/>
      <c r="G251" s="29"/>
    </row>
    <row r="252" spans="1:7" ht="27" hidden="1" customHeight="1">
      <c r="A252" s="30" t="s">
        <v>1419</v>
      </c>
      <c r="B252" s="28"/>
      <c r="C252" s="28"/>
      <c r="D252" s="29"/>
      <c r="E252" s="28"/>
      <c r="F252" s="28"/>
      <c r="G252" s="29"/>
    </row>
    <row r="253" spans="1:7" ht="27" hidden="1" customHeight="1">
      <c r="A253" s="30" t="s">
        <v>1420</v>
      </c>
      <c r="B253" s="28"/>
      <c r="C253" s="28"/>
      <c r="D253" s="29"/>
      <c r="E253" s="28"/>
      <c r="F253" s="28"/>
      <c r="G253" s="29"/>
    </row>
    <row r="254" spans="1:7" ht="27" hidden="1" customHeight="1">
      <c r="A254" s="30" t="s">
        <v>1421</v>
      </c>
      <c r="B254" s="28"/>
      <c r="C254" s="28"/>
      <c r="D254" s="29"/>
      <c r="E254" s="28"/>
      <c r="F254" s="28"/>
      <c r="G254" s="29"/>
    </row>
    <row r="255" spans="1:7" ht="27" hidden="1" customHeight="1">
      <c r="A255" s="30" t="s">
        <v>1422</v>
      </c>
      <c r="B255" s="28"/>
      <c r="C255" s="28"/>
      <c r="D255" s="29"/>
      <c r="E255" s="28"/>
      <c r="F255" s="28"/>
      <c r="G255" s="29"/>
    </row>
    <row r="256" spans="1:7" ht="27" hidden="1" customHeight="1">
      <c r="A256" s="30" t="s">
        <v>1423</v>
      </c>
      <c r="B256" s="28"/>
      <c r="C256" s="28"/>
      <c r="D256" s="29"/>
      <c r="E256" s="28"/>
      <c r="F256" s="28"/>
      <c r="G256" s="29"/>
    </row>
    <row r="257" spans="1:7" ht="27" customHeight="1">
      <c r="A257" s="30" t="s">
        <v>1424</v>
      </c>
      <c r="B257" s="28">
        <v>9</v>
      </c>
      <c r="C257" s="28"/>
      <c r="D257" s="29"/>
      <c r="E257" s="28">
        <v>9</v>
      </c>
      <c r="F257" s="28"/>
      <c r="G257" s="29"/>
    </row>
    <row r="258" spans="1:7" ht="27" customHeight="1">
      <c r="A258" s="30" t="s">
        <v>1425</v>
      </c>
      <c r="B258" s="28">
        <v>9</v>
      </c>
      <c r="C258" s="28"/>
      <c r="D258" s="29"/>
      <c r="E258" s="28"/>
      <c r="F258" s="28">
        <f t="shared" si="10"/>
        <v>9</v>
      </c>
      <c r="G258" s="29"/>
    </row>
    <row r="259" spans="1:7" ht="27" hidden="1" customHeight="1">
      <c r="A259" s="30" t="s">
        <v>1426</v>
      </c>
      <c r="B259" s="28"/>
      <c r="C259" s="28"/>
      <c r="D259" s="29"/>
      <c r="E259" s="28"/>
      <c r="F259" s="28"/>
      <c r="G259" s="29"/>
    </row>
    <row r="260" spans="1:7" ht="27" customHeight="1">
      <c r="A260" s="32" t="s">
        <v>1427</v>
      </c>
      <c r="B260" s="28"/>
      <c r="C260" s="28"/>
      <c r="D260" s="29"/>
      <c r="E260" s="28"/>
      <c r="F260" s="28"/>
      <c r="G260" s="29"/>
    </row>
    <row r="261" spans="1:7" ht="27" customHeight="1">
      <c r="A261" s="32" t="s">
        <v>1097</v>
      </c>
      <c r="B261" s="28"/>
      <c r="C261" s="28"/>
      <c r="D261" s="29"/>
      <c r="E261" s="28"/>
      <c r="F261" s="28"/>
      <c r="G261" s="29"/>
    </row>
    <row r="262" spans="1:7" ht="27" hidden="1" customHeight="1">
      <c r="A262" s="31" t="s">
        <v>1428</v>
      </c>
      <c r="B262" s="28"/>
      <c r="C262" s="28"/>
      <c r="D262" s="29"/>
      <c r="E262" s="28"/>
      <c r="F262" s="28"/>
      <c r="G262" s="29"/>
    </row>
    <row r="263" spans="1:7" ht="27" hidden="1" customHeight="1">
      <c r="A263" s="31" t="s">
        <v>1429</v>
      </c>
      <c r="B263" s="28"/>
      <c r="C263" s="28"/>
      <c r="D263" s="29"/>
      <c r="E263" s="28"/>
      <c r="F263" s="28"/>
      <c r="G263" s="29"/>
    </row>
    <row r="264" spans="1:7" ht="27" hidden="1" customHeight="1">
      <c r="A264" s="31" t="s">
        <v>1430</v>
      </c>
      <c r="B264" s="28"/>
      <c r="C264" s="28"/>
      <c r="D264" s="29"/>
      <c r="E264" s="28"/>
      <c r="F264" s="28"/>
      <c r="G264" s="29"/>
    </row>
    <row r="265" spans="1:7" ht="27" hidden="1" customHeight="1">
      <c r="A265" s="31" t="s">
        <v>1431</v>
      </c>
      <c r="B265" s="28"/>
      <c r="C265" s="28"/>
      <c r="D265" s="29"/>
      <c r="E265" s="28"/>
      <c r="F265" s="28"/>
      <c r="G265" s="29"/>
    </row>
    <row r="266" spans="1:7" ht="27" hidden="1" customHeight="1">
      <c r="A266" s="31" t="s">
        <v>1432</v>
      </c>
      <c r="B266" s="28"/>
      <c r="C266" s="28"/>
      <c r="D266" s="29"/>
      <c r="E266" s="28"/>
      <c r="F266" s="28"/>
      <c r="G266" s="29"/>
    </row>
    <row r="267" spans="1:7" ht="27" hidden="1" customHeight="1">
      <c r="A267" s="31" t="s">
        <v>1433</v>
      </c>
      <c r="B267" s="28"/>
      <c r="C267" s="28"/>
      <c r="D267" s="29"/>
      <c r="E267" s="28"/>
      <c r="F267" s="28"/>
      <c r="G267" s="29"/>
    </row>
    <row r="268" spans="1:7" ht="27" hidden="1" customHeight="1">
      <c r="A268" s="31" t="s">
        <v>1434</v>
      </c>
      <c r="B268" s="28"/>
      <c r="C268" s="28"/>
      <c r="D268" s="29"/>
      <c r="E268" s="28"/>
      <c r="F268" s="28"/>
      <c r="G268" s="29"/>
    </row>
    <row r="269" spans="1:7" ht="27" hidden="1" customHeight="1">
      <c r="A269" s="31" t="s">
        <v>1435</v>
      </c>
      <c r="B269" s="28"/>
      <c r="C269" s="28"/>
      <c r="D269" s="29"/>
      <c r="E269" s="28"/>
      <c r="F269" s="28"/>
      <c r="G269" s="29"/>
    </row>
    <row r="270" spans="1:7" ht="27" hidden="1" customHeight="1">
      <c r="A270" s="31" t="s">
        <v>1436</v>
      </c>
      <c r="B270" s="28"/>
      <c r="C270" s="28"/>
      <c r="D270" s="29"/>
      <c r="E270" s="28"/>
      <c r="F270" s="28"/>
      <c r="G270" s="29"/>
    </row>
    <row r="271" spans="1:7" ht="27" hidden="1" customHeight="1">
      <c r="A271" s="31" t="s">
        <v>1437</v>
      </c>
      <c r="B271" s="28"/>
      <c r="C271" s="28"/>
      <c r="D271" s="29"/>
      <c r="E271" s="28"/>
      <c r="F271" s="28"/>
      <c r="G271" s="29"/>
    </row>
    <row r="272" spans="1:7" ht="27" hidden="1" customHeight="1">
      <c r="A272" s="31" t="s">
        <v>1438</v>
      </c>
      <c r="B272" s="28"/>
      <c r="C272" s="28"/>
      <c r="D272" s="29"/>
      <c r="E272" s="28"/>
      <c r="F272" s="28"/>
      <c r="G272" s="29"/>
    </row>
    <row r="273" spans="1:7" ht="27" hidden="1" customHeight="1">
      <c r="A273" s="31" t="s">
        <v>1439</v>
      </c>
      <c r="B273" s="28"/>
      <c r="C273" s="28"/>
      <c r="D273" s="29"/>
      <c r="E273" s="28"/>
      <c r="F273" s="28"/>
      <c r="G273" s="29"/>
    </row>
    <row r="274" spans="1:7" ht="27" customHeight="1">
      <c r="A274" s="32" t="s">
        <v>1440</v>
      </c>
      <c r="B274" s="28"/>
      <c r="C274" s="28"/>
      <c r="D274" s="29"/>
      <c r="E274" s="28"/>
      <c r="F274" s="28"/>
      <c r="G274" s="29"/>
    </row>
    <row r="275" spans="1:7" ht="27" hidden="1" customHeight="1">
      <c r="A275" s="31" t="s">
        <v>843</v>
      </c>
      <c r="B275" s="28"/>
      <c r="C275" s="28"/>
      <c r="D275" s="29"/>
      <c r="E275" s="28"/>
      <c r="F275" s="28"/>
      <c r="G275" s="29"/>
    </row>
    <row r="276" spans="1:7" ht="27" hidden="1" customHeight="1">
      <c r="A276" s="31" t="s">
        <v>888</v>
      </c>
      <c r="B276" s="28"/>
      <c r="C276" s="28"/>
      <c r="D276" s="29"/>
      <c r="E276" s="28"/>
      <c r="F276" s="28"/>
      <c r="G276" s="29"/>
    </row>
    <row r="277" spans="1:7" ht="27" hidden="1" customHeight="1">
      <c r="A277" s="31" t="s">
        <v>746</v>
      </c>
      <c r="B277" s="28"/>
      <c r="C277" s="28"/>
      <c r="D277" s="29"/>
      <c r="E277" s="28"/>
      <c r="F277" s="28"/>
      <c r="G277" s="29"/>
    </row>
    <row r="278" spans="1:7" ht="27" hidden="1" customHeight="1">
      <c r="A278" s="31" t="s">
        <v>1441</v>
      </c>
      <c r="B278" s="28"/>
      <c r="C278" s="28"/>
      <c r="D278" s="29"/>
      <c r="E278" s="28"/>
      <c r="F278" s="28"/>
      <c r="G278" s="29"/>
    </row>
    <row r="279" spans="1:7" ht="27" hidden="1" customHeight="1">
      <c r="A279" s="31" t="s">
        <v>1442</v>
      </c>
      <c r="B279" s="28"/>
      <c r="C279" s="28"/>
      <c r="D279" s="29"/>
      <c r="E279" s="28"/>
      <c r="F279" s="28"/>
      <c r="G279" s="29"/>
    </row>
    <row r="280" spans="1:7" ht="27" hidden="1" customHeight="1">
      <c r="A280" s="31" t="s">
        <v>1443</v>
      </c>
      <c r="B280" s="28"/>
      <c r="C280" s="28"/>
      <c r="D280" s="29"/>
      <c r="E280" s="28"/>
      <c r="F280" s="28"/>
      <c r="G280" s="29"/>
    </row>
    <row r="281" spans="1:7" ht="27" customHeight="1">
      <c r="A281" s="4"/>
      <c r="B281" s="4"/>
      <c r="C281" s="4"/>
      <c r="D281" s="4"/>
      <c r="E281" s="4"/>
      <c r="F281" s="4"/>
      <c r="G281" s="4"/>
    </row>
    <row r="282" spans="1:7" ht="27" customHeight="1"/>
    <row r="283" spans="1:7" ht="27" customHeight="1"/>
  </sheetData>
  <mergeCells count="9">
    <mergeCell ref="F7:G7"/>
    <mergeCell ref="A5:G5"/>
    <mergeCell ref="A6:G6"/>
    <mergeCell ref="A2:G4"/>
    <mergeCell ref="A7:A8"/>
    <mergeCell ref="B7:B8"/>
    <mergeCell ref="C7:C8"/>
    <mergeCell ref="D7:D8"/>
    <mergeCell ref="E7:E8"/>
  </mergeCells>
  <phoneticPr fontId="1" type="noConversion"/>
  <printOptions horizontalCentered="1"/>
  <pageMargins left="0.15748031496062992" right="0.15748031496062992" top="0.39370078740157483" bottom="0.27559055118110237" header="0.31496062992125984" footer="0.15748031496062992"/>
  <pageSetup paperSize="9" scale="68" orientation="landscape"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zoomScale="80" zoomScaleNormal="80" workbookViewId="0">
      <selection activeCell="F22" sqref="F22"/>
    </sheetView>
  </sheetViews>
  <sheetFormatPr defaultRowHeight="13.5"/>
  <cols>
    <col min="1" max="1" width="46.25" bestFit="1" customWidth="1"/>
    <col min="2" max="2" width="20.5" bestFit="1" customWidth="1"/>
    <col min="3" max="3" width="20.375" bestFit="1" customWidth="1"/>
    <col min="4" max="4" width="22.125" bestFit="1" customWidth="1"/>
    <col min="5" max="5" width="20.5" bestFit="1" customWidth="1"/>
    <col min="6" max="7" width="19.25" customWidth="1"/>
  </cols>
  <sheetData>
    <row r="1" spans="1:7">
      <c r="A1" t="s">
        <v>1625</v>
      </c>
    </row>
    <row r="2" spans="1:7">
      <c r="A2" s="108" t="s">
        <v>1584</v>
      </c>
      <c r="B2" s="108"/>
      <c r="C2" s="108"/>
      <c r="D2" s="108"/>
      <c r="E2" s="108"/>
      <c r="F2" s="108"/>
      <c r="G2" s="108"/>
    </row>
    <row r="3" spans="1:7">
      <c r="A3" s="108"/>
      <c r="B3" s="108"/>
      <c r="C3" s="108"/>
      <c r="D3" s="108"/>
      <c r="E3" s="108"/>
      <c r="F3" s="108"/>
      <c r="G3" s="108"/>
    </row>
    <row r="4" spans="1:7" ht="32.450000000000003" customHeight="1">
      <c r="A4" s="108"/>
      <c r="B4" s="108"/>
      <c r="C4" s="108"/>
      <c r="D4" s="108"/>
      <c r="E4" s="108"/>
      <c r="F4" s="108"/>
      <c r="G4" s="108"/>
    </row>
    <row r="5" spans="1:7">
      <c r="A5" s="107"/>
      <c r="B5" s="107"/>
      <c r="C5" s="107"/>
      <c r="D5" s="107"/>
      <c r="E5" s="107"/>
      <c r="F5" s="107"/>
      <c r="G5" s="107"/>
    </row>
    <row r="6" spans="1:7" ht="22.5">
      <c r="A6" s="109" t="s">
        <v>1052</v>
      </c>
      <c r="B6" s="109"/>
      <c r="C6" s="109"/>
      <c r="D6" s="109"/>
      <c r="E6" s="109"/>
      <c r="F6" s="109"/>
      <c r="G6" s="109"/>
    </row>
    <row r="7" spans="1:7" ht="20.25">
      <c r="A7" s="110" t="s">
        <v>1526</v>
      </c>
      <c r="B7" s="110" t="s">
        <v>1579</v>
      </c>
      <c r="C7" s="111" t="s">
        <v>1527</v>
      </c>
      <c r="D7" s="110" t="s">
        <v>1528</v>
      </c>
      <c r="E7" s="110" t="s">
        <v>2</v>
      </c>
      <c r="F7" s="110" t="s">
        <v>1580</v>
      </c>
      <c r="G7" s="110"/>
    </row>
    <row r="8" spans="1:7" ht="20.25">
      <c r="A8" s="110"/>
      <c r="B8" s="110"/>
      <c r="C8" s="112"/>
      <c r="D8" s="110"/>
      <c r="E8" s="110"/>
      <c r="F8" s="15" t="s">
        <v>1529</v>
      </c>
      <c r="G8" s="15" t="s">
        <v>1530</v>
      </c>
    </row>
    <row r="9" spans="1:7" ht="30.75" customHeight="1">
      <c r="A9" s="24" t="s">
        <v>1534</v>
      </c>
      <c r="B9" s="16">
        <v>15367</v>
      </c>
      <c r="C9" s="16">
        <v>16250</v>
      </c>
      <c r="D9" s="17">
        <f>B9/C9*100</f>
        <v>94.566153846153838</v>
      </c>
      <c r="E9" s="16">
        <v>54866</v>
      </c>
      <c r="F9" s="16">
        <f>B9-E9</f>
        <v>-39499</v>
      </c>
      <c r="G9" s="17">
        <f>F9/E9*100</f>
        <v>-71.991761746801302</v>
      </c>
    </row>
    <row r="10" spans="1:7" ht="30.75" customHeight="1">
      <c r="A10" s="24" t="s">
        <v>1531</v>
      </c>
      <c r="B10" s="16">
        <v>3933</v>
      </c>
      <c r="C10" s="16">
        <v>3886</v>
      </c>
      <c r="D10" s="17">
        <f t="shared" ref="D10:D14" si="0">B10/C10*100</f>
        <v>101.2094698919197</v>
      </c>
      <c r="E10" s="16">
        <v>3143</v>
      </c>
      <c r="F10" s="16">
        <f t="shared" ref="F10:F14" si="1">B10-E10</f>
        <v>790</v>
      </c>
      <c r="G10" s="17">
        <f t="shared" ref="G10:G14" si="2">F10/E10*100</f>
        <v>25.135221126312441</v>
      </c>
    </row>
    <row r="11" spans="1:7" ht="30.75" customHeight="1">
      <c r="A11" s="24" t="s">
        <v>1535</v>
      </c>
      <c r="B11" s="16">
        <v>20000</v>
      </c>
      <c r="C11" s="16">
        <v>20000</v>
      </c>
      <c r="D11" s="17">
        <f t="shared" si="0"/>
        <v>100</v>
      </c>
      <c r="E11" s="16">
        <v>25000</v>
      </c>
      <c r="F11" s="16">
        <f t="shared" si="1"/>
        <v>-5000</v>
      </c>
      <c r="G11" s="17">
        <f t="shared" si="2"/>
        <v>-20</v>
      </c>
    </row>
    <row r="12" spans="1:7" ht="30.75" customHeight="1">
      <c r="A12" s="24" t="s">
        <v>1536</v>
      </c>
      <c r="B12" s="16">
        <v>2005</v>
      </c>
      <c r="C12" s="16"/>
      <c r="D12" s="17"/>
      <c r="E12" s="16"/>
      <c r="F12" s="16">
        <f t="shared" si="1"/>
        <v>2005</v>
      </c>
      <c r="G12" s="17"/>
    </row>
    <row r="13" spans="1:7" ht="30.75" customHeight="1">
      <c r="A13" s="24" t="s">
        <v>1537</v>
      </c>
      <c r="B13" s="16">
        <v>20752</v>
      </c>
      <c r="C13" s="16">
        <v>20752</v>
      </c>
      <c r="D13" s="17">
        <f t="shared" si="0"/>
        <v>100</v>
      </c>
      <c r="E13" s="16"/>
      <c r="F13" s="16">
        <f t="shared" si="1"/>
        <v>20752</v>
      </c>
      <c r="G13" s="17"/>
    </row>
    <row r="14" spans="1:7" ht="30.75" customHeight="1">
      <c r="A14" s="15" t="s">
        <v>1532</v>
      </c>
      <c r="B14" s="16">
        <f>SUM(B9:B13)</f>
        <v>62057</v>
      </c>
      <c r="C14" s="16">
        <f>SUM(C9:C13)</f>
        <v>60888</v>
      </c>
      <c r="D14" s="17">
        <f t="shared" si="0"/>
        <v>101.91991853895676</v>
      </c>
      <c r="E14" s="16">
        <f>SUM(E9:E13)</f>
        <v>83009</v>
      </c>
      <c r="F14" s="16">
        <f t="shared" si="1"/>
        <v>-20952</v>
      </c>
      <c r="G14" s="17">
        <f t="shared" si="2"/>
        <v>-25.240636557481722</v>
      </c>
    </row>
    <row r="15" spans="1:7">
      <c r="A15" s="1"/>
      <c r="B15" s="1"/>
      <c r="C15" s="1"/>
      <c r="D15" s="1"/>
      <c r="E15" s="1"/>
      <c r="F15" s="1"/>
      <c r="G15" s="1"/>
    </row>
  </sheetData>
  <mergeCells count="9">
    <mergeCell ref="A5:G5"/>
    <mergeCell ref="A2:G4"/>
    <mergeCell ref="A6:G6"/>
    <mergeCell ref="A7:A8"/>
    <mergeCell ref="B7:B8"/>
    <mergeCell ref="C7:C8"/>
    <mergeCell ref="D7:D8"/>
    <mergeCell ref="E7:E8"/>
    <mergeCell ref="F7:G7"/>
  </mergeCells>
  <phoneticPr fontId="1" type="noConversion"/>
  <printOptions horizontalCentered="1"/>
  <pageMargins left="0.70866141732283472" right="0.70866141732283472" top="0.74803149606299213" bottom="0.74803149606299213" header="0.31496062992125984" footer="0.31496062992125984"/>
  <pageSetup paperSize="9" scale="79" orientation="landscape" horizontalDpi="200" verticalDpi="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zoomScale="80" zoomScaleNormal="80" workbookViewId="0">
      <selection activeCell="B20" sqref="B20"/>
    </sheetView>
  </sheetViews>
  <sheetFormatPr defaultRowHeight="13.5"/>
  <cols>
    <col min="1" max="1" width="39.75" bestFit="1" customWidth="1"/>
    <col min="2" max="2" width="20.5" bestFit="1" customWidth="1"/>
    <col min="3" max="3" width="20.375" style="1" bestFit="1" customWidth="1"/>
    <col min="4" max="4" width="22.125" bestFit="1" customWidth="1"/>
    <col min="5" max="5" width="20.5" bestFit="1" customWidth="1"/>
    <col min="6" max="7" width="20" customWidth="1"/>
  </cols>
  <sheetData>
    <row r="1" spans="1:7" ht="15" customHeight="1">
      <c r="A1" t="s">
        <v>1626</v>
      </c>
    </row>
    <row r="2" spans="1:7" ht="15" customHeight="1">
      <c r="A2" s="108" t="s">
        <v>1584</v>
      </c>
      <c r="B2" s="108"/>
      <c r="C2" s="108"/>
      <c r="D2" s="108"/>
      <c r="E2" s="108"/>
      <c r="F2" s="108"/>
      <c r="G2" s="108"/>
    </row>
    <row r="3" spans="1:7" ht="15" customHeight="1">
      <c r="A3" s="108"/>
      <c r="B3" s="108"/>
      <c r="C3" s="108"/>
      <c r="D3" s="108"/>
      <c r="E3" s="108"/>
      <c r="F3" s="108"/>
      <c r="G3" s="108"/>
    </row>
    <row r="4" spans="1:7" ht="32.450000000000003" customHeight="1">
      <c r="A4" s="108"/>
      <c r="B4" s="108"/>
      <c r="C4" s="108"/>
      <c r="D4" s="108"/>
      <c r="E4" s="108"/>
      <c r="F4" s="108"/>
      <c r="G4" s="108"/>
    </row>
    <row r="5" spans="1:7">
      <c r="A5" s="124"/>
      <c r="B5" s="124"/>
      <c r="C5" s="124"/>
      <c r="D5" s="124"/>
      <c r="E5" s="4"/>
      <c r="F5" s="4"/>
      <c r="G5" s="4"/>
    </row>
    <row r="6" spans="1:7" ht="22.5">
      <c r="A6" s="109" t="s">
        <v>1052</v>
      </c>
      <c r="B6" s="109"/>
      <c r="C6" s="109"/>
      <c r="D6" s="109"/>
      <c r="E6" s="109"/>
      <c r="F6" s="109"/>
      <c r="G6" s="109"/>
    </row>
    <row r="7" spans="1:7" ht="20.25">
      <c r="A7" s="110" t="s">
        <v>1526</v>
      </c>
      <c r="B7" s="110" t="s">
        <v>1579</v>
      </c>
      <c r="C7" s="111" t="s">
        <v>1527</v>
      </c>
      <c r="D7" s="110" t="s">
        <v>1528</v>
      </c>
      <c r="E7" s="110" t="s">
        <v>2</v>
      </c>
      <c r="F7" s="110" t="s">
        <v>1580</v>
      </c>
      <c r="G7" s="110"/>
    </row>
    <row r="8" spans="1:7" ht="20.25">
      <c r="A8" s="110"/>
      <c r="B8" s="110"/>
      <c r="C8" s="112"/>
      <c r="D8" s="110"/>
      <c r="E8" s="110"/>
      <c r="F8" s="15" t="s">
        <v>1529</v>
      </c>
      <c r="G8" s="15" t="s">
        <v>1530</v>
      </c>
    </row>
    <row r="9" spans="1:7" ht="20.25" customHeight="1">
      <c r="A9" s="24" t="s">
        <v>1538</v>
      </c>
      <c r="B9" s="16">
        <v>32014</v>
      </c>
      <c r="C9" s="16">
        <v>36879</v>
      </c>
      <c r="D9" s="17">
        <f>B9/C9*100</f>
        <v>86.808210634778604</v>
      </c>
      <c r="E9" s="16">
        <v>54810</v>
      </c>
      <c r="F9" s="16">
        <f>B9-E9</f>
        <v>-22796</v>
      </c>
      <c r="G9" s="17">
        <f>F9/E9*100</f>
        <v>-41.590950556467796</v>
      </c>
    </row>
    <row r="10" spans="1:7" ht="20.25" customHeight="1">
      <c r="A10" s="24" t="s">
        <v>1539</v>
      </c>
      <c r="B10" s="16"/>
      <c r="C10" s="16"/>
      <c r="D10" s="17"/>
      <c r="E10" s="16"/>
      <c r="F10" s="16"/>
      <c r="G10" s="17"/>
    </row>
    <row r="11" spans="1:7" ht="20.25" customHeight="1">
      <c r="A11" s="24" t="s">
        <v>1540</v>
      </c>
      <c r="B11" s="16"/>
      <c r="C11" s="16"/>
      <c r="D11" s="17"/>
      <c r="E11" s="16"/>
      <c r="F11" s="16"/>
      <c r="G11" s="17"/>
    </row>
    <row r="12" spans="1:7" ht="20.25" customHeight="1">
      <c r="A12" s="24" t="s">
        <v>1541</v>
      </c>
      <c r="B12" s="16"/>
      <c r="C12" s="16"/>
      <c r="D12" s="17"/>
      <c r="E12" s="16"/>
      <c r="F12" s="16"/>
      <c r="G12" s="17"/>
    </row>
    <row r="13" spans="1:7" ht="20.25" customHeight="1">
      <c r="A13" s="24" t="s">
        <v>1542</v>
      </c>
      <c r="B13" s="16">
        <v>7409</v>
      </c>
      <c r="C13" s="16">
        <v>200</v>
      </c>
      <c r="D13" s="17">
        <f t="shared" ref="D13:D14" si="0">B13/C13*100</f>
        <v>3704.5</v>
      </c>
      <c r="E13" s="16">
        <v>7447</v>
      </c>
      <c r="F13" s="16">
        <f t="shared" ref="F13:F16" si="1">B13-E13</f>
        <v>-38</v>
      </c>
      <c r="G13" s="17">
        <f t="shared" ref="G13:G16" si="2">F13/E13*100</f>
        <v>-0.51027259299046601</v>
      </c>
    </row>
    <row r="14" spans="1:7" ht="20.25" customHeight="1">
      <c r="A14" s="24" t="s">
        <v>1543</v>
      </c>
      <c r="B14" s="16">
        <v>218</v>
      </c>
      <c r="C14" s="16">
        <v>1309</v>
      </c>
      <c r="D14" s="17">
        <f t="shared" si="0"/>
        <v>16.653934300993125</v>
      </c>
      <c r="E14" s="16"/>
      <c r="F14" s="16">
        <f t="shared" si="1"/>
        <v>218</v>
      </c>
      <c r="G14" s="17"/>
    </row>
    <row r="15" spans="1:7" ht="20.25" customHeight="1">
      <c r="A15" s="24" t="s">
        <v>1544</v>
      </c>
      <c r="B15" s="16">
        <v>22416</v>
      </c>
      <c r="C15" s="16">
        <v>22500</v>
      </c>
      <c r="D15" s="17">
        <f t="shared" ref="D15:D16" si="3">B15/C15*100</f>
        <v>99.626666666666665</v>
      </c>
      <c r="E15" s="16">
        <v>20752</v>
      </c>
      <c r="F15" s="16">
        <f>B15-E15</f>
        <v>1664</v>
      </c>
      <c r="G15" s="17">
        <f t="shared" si="2"/>
        <v>8.0185042405551279</v>
      </c>
    </row>
    <row r="16" spans="1:7" ht="20.25" customHeight="1">
      <c r="A16" s="15" t="s">
        <v>1545</v>
      </c>
      <c r="B16" s="16">
        <f>SUM(B9:B15)</f>
        <v>62057</v>
      </c>
      <c r="C16" s="16">
        <f>SUM(C9:C15)</f>
        <v>60888</v>
      </c>
      <c r="D16" s="17">
        <f t="shared" si="3"/>
        <v>101.91991853895676</v>
      </c>
      <c r="E16" s="16">
        <f>SUM(E9:E15)</f>
        <v>83009</v>
      </c>
      <c r="F16" s="16">
        <f t="shared" si="1"/>
        <v>-20952</v>
      </c>
      <c r="G16" s="17">
        <f t="shared" si="2"/>
        <v>-25.240636557481722</v>
      </c>
    </row>
    <row r="36" spans="6:6">
      <c r="F36" t="s">
        <v>1490</v>
      </c>
    </row>
  </sheetData>
  <mergeCells count="9">
    <mergeCell ref="A2:G4"/>
    <mergeCell ref="A5:D5"/>
    <mergeCell ref="A6:G6"/>
    <mergeCell ref="A7:A8"/>
    <mergeCell ref="B7:B8"/>
    <mergeCell ref="C7:C8"/>
    <mergeCell ref="D7:D8"/>
    <mergeCell ref="E7:E8"/>
    <mergeCell ref="F7:G7"/>
  </mergeCells>
  <phoneticPr fontId="1" type="noConversion"/>
  <printOptions horizontalCentered="1"/>
  <pageMargins left="0.70866141732283472" right="0.70866141732283472" top="0.66" bottom="0.74803149606299213" header="0.31496062992125984" footer="0.31496062992125984"/>
  <pageSetup paperSize="9" scale="81" orientation="landscape" horizontalDpi="200" verticalDpi="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24"/>
  <sheetViews>
    <sheetView workbookViewId="0">
      <selection activeCell="I8" sqref="I8"/>
    </sheetView>
  </sheetViews>
  <sheetFormatPr defaultColWidth="9" defaultRowHeight="13.5"/>
  <cols>
    <col min="1" max="5" width="17.625" style="3" customWidth="1"/>
    <col min="6" max="16384" width="9" style="3"/>
  </cols>
  <sheetData>
    <row r="5" spans="1:5">
      <c r="A5" s="2"/>
      <c r="B5" s="2"/>
      <c r="C5" s="2"/>
      <c r="D5" s="2"/>
      <c r="E5" s="2"/>
    </row>
    <row r="6" spans="1:5">
      <c r="A6" s="2"/>
      <c r="B6" s="2"/>
      <c r="C6" s="2"/>
      <c r="D6" s="2"/>
      <c r="E6" s="2"/>
    </row>
    <row r="7" spans="1:5">
      <c r="A7" s="2"/>
      <c r="B7" s="2"/>
      <c r="C7" s="2"/>
      <c r="D7" s="2"/>
      <c r="E7" s="2"/>
    </row>
    <row r="8" spans="1:5">
      <c r="A8" s="2"/>
      <c r="B8" s="2"/>
      <c r="C8" s="2"/>
      <c r="D8" s="2"/>
      <c r="E8" s="2"/>
    </row>
    <row r="9" spans="1:5">
      <c r="A9" s="2"/>
      <c r="B9" s="2"/>
      <c r="C9" s="2"/>
      <c r="D9" s="2"/>
      <c r="E9" s="2"/>
    </row>
    <row r="10" spans="1:5">
      <c r="A10" s="2"/>
      <c r="B10" s="2"/>
      <c r="C10" s="2"/>
      <c r="D10" s="2"/>
      <c r="E10" s="2"/>
    </row>
    <row r="11" spans="1:5">
      <c r="A11" s="2"/>
      <c r="B11" s="2"/>
      <c r="C11" s="2"/>
      <c r="D11" s="2"/>
      <c r="E11" s="2"/>
    </row>
    <row r="12" spans="1:5">
      <c r="A12" s="2"/>
      <c r="B12" s="2"/>
      <c r="C12" s="2"/>
      <c r="D12" s="2"/>
      <c r="E12" s="2"/>
    </row>
    <row r="13" spans="1:5" ht="35.25">
      <c r="A13" s="106" t="s">
        <v>1546</v>
      </c>
      <c r="B13" s="106"/>
      <c r="C13" s="106"/>
      <c r="D13" s="106"/>
      <c r="E13" s="106"/>
    </row>
    <row r="14" spans="1:5">
      <c r="A14" s="2"/>
      <c r="B14" s="2"/>
      <c r="C14" s="2"/>
      <c r="D14" s="2"/>
      <c r="E14" s="2"/>
    </row>
    <row r="15" spans="1:5">
      <c r="A15" s="2"/>
      <c r="B15" s="2"/>
      <c r="C15" s="2"/>
      <c r="D15" s="2"/>
      <c r="E15" s="2"/>
    </row>
    <row r="16" spans="1:5">
      <c r="A16" s="2"/>
      <c r="B16" s="2"/>
      <c r="C16" s="2"/>
      <c r="D16" s="2"/>
      <c r="E16" s="2"/>
    </row>
    <row r="17" spans="1:5">
      <c r="A17" s="2"/>
      <c r="B17" s="2"/>
      <c r="C17" s="2"/>
      <c r="D17" s="2"/>
      <c r="E17" s="2"/>
    </row>
    <row r="18" spans="1:5">
      <c r="A18" s="2"/>
      <c r="B18" s="2"/>
      <c r="C18" s="2"/>
      <c r="D18" s="2"/>
      <c r="E18" s="2"/>
    </row>
    <row r="19" spans="1:5">
      <c r="A19" s="2"/>
      <c r="B19" s="2"/>
      <c r="C19" s="2"/>
      <c r="D19" s="2"/>
      <c r="E19" s="2"/>
    </row>
    <row r="20" spans="1:5">
      <c r="A20" s="2"/>
      <c r="B20" s="2"/>
      <c r="C20" s="2"/>
      <c r="D20" s="2"/>
      <c r="E20" s="2"/>
    </row>
    <row r="21" spans="1:5">
      <c r="A21" s="2"/>
      <c r="B21" s="2"/>
      <c r="C21" s="2"/>
      <c r="D21" s="2"/>
      <c r="E21" s="2"/>
    </row>
    <row r="22" spans="1:5">
      <c r="A22" s="2"/>
      <c r="B22" s="2"/>
      <c r="C22" s="2"/>
      <c r="D22" s="2"/>
      <c r="E22" s="2"/>
    </row>
    <row r="23" spans="1:5">
      <c r="A23" s="2"/>
      <c r="B23" s="2"/>
      <c r="C23" s="2"/>
      <c r="D23" s="2"/>
      <c r="E23" s="2"/>
    </row>
    <row r="24" spans="1:5">
      <c r="A24" s="2"/>
      <c r="B24" s="2"/>
      <c r="C24" s="2"/>
      <c r="D24" s="2"/>
      <c r="E24" s="2"/>
    </row>
  </sheetData>
  <mergeCells count="1">
    <mergeCell ref="A13:E13"/>
  </mergeCells>
  <phoneticPr fontId="1" type="noConversion"/>
  <printOptions horizontalCentered="1"/>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zoomScale="90" zoomScaleNormal="90" workbookViewId="0">
      <selection activeCell="B29" sqref="B29"/>
    </sheetView>
  </sheetViews>
  <sheetFormatPr defaultRowHeight="13.5"/>
  <cols>
    <col min="1" max="1" width="54" customWidth="1"/>
    <col min="2" max="2" width="20.5" bestFit="1" customWidth="1"/>
    <col min="3" max="3" width="20.375" bestFit="1" customWidth="1"/>
    <col min="4" max="4" width="22.125" bestFit="1" customWidth="1"/>
    <col min="5" max="5" width="20.5" bestFit="1" customWidth="1"/>
    <col min="6" max="7" width="18.625" customWidth="1"/>
  </cols>
  <sheetData>
    <row r="1" spans="1:7">
      <c r="A1" t="s">
        <v>1627</v>
      </c>
    </row>
    <row r="2" spans="1:7">
      <c r="A2" s="108" t="s">
        <v>1585</v>
      </c>
      <c r="B2" s="108"/>
      <c r="C2" s="108"/>
      <c r="D2" s="108"/>
      <c r="E2" s="108"/>
      <c r="F2" s="108"/>
      <c r="G2" s="108"/>
    </row>
    <row r="3" spans="1:7">
      <c r="A3" s="108"/>
      <c r="B3" s="108"/>
      <c r="C3" s="108"/>
      <c r="D3" s="108"/>
      <c r="E3" s="108"/>
      <c r="F3" s="108"/>
      <c r="G3" s="108"/>
    </row>
    <row r="4" spans="1:7" ht="32.450000000000003" customHeight="1">
      <c r="A4" s="108"/>
      <c r="B4" s="108"/>
      <c r="C4" s="108"/>
      <c r="D4" s="108"/>
      <c r="E4" s="108"/>
      <c r="F4" s="108"/>
      <c r="G4" s="108"/>
    </row>
    <row r="5" spans="1:7">
      <c r="A5" s="124"/>
      <c r="B5" s="124"/>
      <c r="C5" s="124"/>
      <c r="D5" s="124"/>
      <c r="E5" s="124"/>
      <c r="F5" s="4"/>
      <c r="G5" s="4"/>
    </row>
    <row r="6" spans="1:7" ht="22.5">
      <c r="A6" s="109" t="s">
        <v>0</v>
      </c>
      <c r="B6" s="109"/>
      <c r="C6" s="109"/>
      <c r="D6" s="109"/>
      <c r="E6" s="109"/>
      <c r="F6" s="109"/>
      <c r="G6" s="109"/>
    </row>
    <row r="7" spans="1:7" ht="20.25">
      <c r="A7" s="110" t="s">
        <v>1</v>
      </c>
      <c r="B7" s="110" t="s">
        <v>1586</v>
      </c>
      <c r="C7" s="111" t="s">
        <v>3</v>
      </c>
      <c r="D7" s="110" t="s">
        <v>4</v>
      </c>
      <c r="E7" s="110" t="s">
        <v>2</v>
      </c>
      <c r="F7" s="110" t="s">
        <v>1580</v>
      </c>
      <c r="G7" s="110"/>
    </row>
    <row r="8" spans="1:7" ht="20.25">
      <c r="A8" s="110"/>
      <c r="B8" s="110"/>
      <c r="C8" s="112"/>
      <c r="D8" s="110"/>
      <c r="E8" s="110"/>
      <c r="F8" s="37" t="s">
        <v>5</v>
      </c>
      <c r="G8" s="37" t="s">
        <v>6</v>
      </c>
    </row>
    <row r="9" spans="1:7" ht="20.25" customHeight="1">
      <c r="A9" s="24" t="s">
        <v>1445</v>
      </c>
      <c r="B9" s="16">
        <f>B10+B12+B17+B23+B27</f>
        <v>1500</v>
      </c>
      <c r="C9" s="16">
        <f>C10+C12+C17+C23+C27</f>
        <v>6000</v>
      </c>
      <c r="D9" s="17">
        <f>B9/C9*100</f>
        <v>25</v>
      </c>
      <c r="E9" s="16">
        <f>E10+E12+E17+E23+E27</f>
        <v>28500</v>
      </c>
      <c r="F9" s="16">
        <f>B9-E9</f>
        <v>-27000</v>
      </c>
      <c r="G9" s="17">
        <f>F9/E9*100</f>
        <v>-94.73684210526315</v>
      </c>
    </row>
    <row r="10" spans="1:7" ht="20.25" customHeight="1">
      <c r="A10" s="25" t="s">
        <v>1446</v>
      </c>
      <c r="B10" s="16"/>
      <c r="C10" s="16"/>
      <c r="D10" s="17"/>
      <c r="E10" s="16"/>
      <c r="F10" s="16"/>
      <c r="G10" s="17"/>
    </row>
    <row r="11" spans="1:7" ht="20.25" hidden="1" customHeight="1">
      <c r="A11" s="25" t="s">
        <v>1447</v>
      </c>
      <c r="B11" s="16"/>
      <c r="C11" s="16"/>
      <c r="D11" s="17"/>
      <c r="E11" s="16"/>
      <c r="F11" s="16"/>
      <c r="G11" s="17"/>
    </row>
    <row r="12" spans="1:7" ht="20.25" customHeight="1">
      <c r="A12" s="39" t="s">
        <v>1491</v>
      </c>
      <c r="B12" s="16"/>
      <c r="C12" s="16"/>
      <c r="D12" s="17"/>
      <c r="E12" s="16"/>
      <c r="F12" s="16"/>
      <c r="G12" s="17"/>
    </row>
    <row r="13" spans="1:7" ht="20.25" hidden="1" customHeight="1">
      <c r="A13" s="25" t="s">
        <v>1492</v>
      </c>
      <c r="B13" s="16"/>
      <c r="C13" s="16"/>
      <c r="D13" s="17"/>
      <c r="E13" s="16"/>
      <c r="F13" s="16"/>
      <c r="G13" s="17"/>
    </row>
    <row r="14" spans="1:7" ht="20.25" hidden="1" customHeight="1">
      <c r="A14" s="25" t="s">
        <v>1493</v>
      </c>
      <c r="B14" s="16"/>
      <c r="C14" s="16"/>
      <c r="D14" s="17"/>
      <c r="E14" s="16"/>
      <c r="F14" s="16"/>
      <c r="G14" s="17"/>
    </row>
    <row r="15" spans="1:7" ht="20.25" hidden="1" customHeight="1">
      <c r="A15" s="39" t="s">
        <v>1494</v>
      </c>
      <c r="B15" s="16"/>
      <c r="C15" s="16"/>
      <c r="D15" s="17"/>
      <c r="E15" s="16"/>
      <c r="F15" s="16"/>
      <c r="G15" s="17"/>
    </row>
    <row r="16" spans="1:7" ht="20.25" hidden="1" customHeight="1">
      <c r="A16" s="25" t="s">
        <v>1495</v>
      </c>
      <c r="B16" s="16"/>
      <c r="C16" s="16"/>
      <c r="D16" s="17"/>
      <c r="E16" s="16"/>
      <c r="F16" s="16"/>
      <c r="G16" s="17"/>
    </row>
    <row r="17" spans="1:7" ht="20.25" customHeight="1">
      <c r="A17" s="25" t="s">
        <v>1448</v>
      </c>
      <c r="B17" s="16"/>
      <c r="C17" s="16"/>
      <c r="D17" s="17"/>
      <c r="E17" s="16"/>
      <c r="F17" s="16"/>
      <c r="G17" s="17"/>
    </row>
    <row r="18" spans="1:7" ht="20.25" hidden="1" customHeight="1">
      <c r="A18" s="39" t="s">
        <v>1496</v>
      </c>
      <c r="B18" s="16"/>
      <c r="C18" s="16"/>
      <c r="D18" s="17"/>
      <c r="E18" s="16"/>
      <c r="F18" s="16"/>
      <c r="G18" s="17"/>
    </row>
    <row r="19" spans="1:7" ht="20.25" hidden="1" customHeight="1">
      <c r="A19" s="25" t="s">
        <v>1497</v>
      </c>
      <c r="B19" s="16"/>
      <c r="C19" s="16"/>
      <c r="D19" s="17"/>
      <c r="E19" s="16"/>
      <c r="F19" s="16"/>
      <c r="G19" s="17"/>
    </row>
    <row r="20" spans="1:7" ht="20.25" hidden="1" customHeight="1">
      <c r="A20" s="25" t="s">
        <v>1498</v>
      </c>
      <c r="B20" s="16"/>
      <c r="C20" s="16"/>
      <c r="D20" s="17"/>
      <c r="E20" s="16"/>
      <c r="F20" s="16"/>
      <c r="G20" s="17"/>
    </row>
    <row r="21" spans="1:7" ht="20.25" hidden="1" customHeight="1">
      <c r="A21" s="39" t="s">
        <v>1499</v>
      </c>
      <c r="B21" s="16"/>
      <c r="C21" s="16"/>
      <c r="D21" s="17"/>
      <c r="E21" s="16"/>
      <c r="F21" s="16"/>
      <c r="G21" s="17"/>
    </row>
    <row r="22" spans="1:7" ht="20.25" hidden="1" customHeight="1">
      <c r="A22" s="25" t="s">
        <v>1500</v>
      </c>
      <c r="B22" s="16"/>
      <c r="C22" s="16"/>
      <c r="D22" s="17"/>
      <c r="E22" s="16"/>
      <c r="F22" s="16"/>
      <c r="G22" s="17"/>
    </row>
    <row r="23" spans="1:7" ht="20.25" customHeight="1">
      <c r="A23" s="25" t="s">
        <v>1449</v>
      </c>
      <c r="B23" s="16"/>
      <c r="C23" s="16"/>
      <c r="D23" s="17"/>
      <c r="E23" s="16"/>
      <c r="F23" s="16"/>
      <c r="G23" s="17"/>
    </row>
    <row r="24" spans="1:7" ht="20.25" hidden="1" customHeight="1">
      <c r="A24" s="39" t="s">
        <v>1501</v>
      </c>
      <c r="B24" s="16">
        <v>0</v>
      </c>
      <c r="C24" s="16">
        <v>0</v>
      </c>
      <c r="D24" s="17" t="e">
        <f t="shared" ref="D24:D30" si="0">B24/C24*100</f>
        <v>#DIV/0!</v>
      </c>
      <c r="E24" s="16">
        <v>0</v>
      </c>
      <c r="F24" s="16">
        <f t="shared" ref="F24:F30" si="1">B24-E24</f>
        <v>0</v>
      </c>
      <c r="G24" s="17" t="e">
        <f t="shared" ref="G24:G30" si="2">F24/E24*100</f>
        <v>#DIV/0!</v>
      </c>
    </row>
    <row r="25" spans="1:7" ht="20.25" hidden="1" customHeight="1">
      <c r="A25" s="25" t="s">
        <v>1502</v>
      </c>
      <c r="B25" s="16">
        <v>0</v>
      </c>
      <c r="C25" s="16">
        <v>0</v>
      </c>
      <c r="D25" s="17" t="e">
        <f t="shared" si="0"/>
        <v>#DIV/0!</v>
      </c>
      <c r="E25" s="16">
        <v>0</v>
      </c>
      <c r="F25" s="16">
        <f t="shared" si="1"/>
        <v>0</v>
      </c>
      <c r="G25" s="17" t="e">
        <f t="shared" si="2"/>
        <v>#DIV/0!</v>
      </c>
    </row>
    <row r="26" spans="1:7" ht="20.25" hidden="1" customHeight="1">
      <c r="A26" s="25" t="s">
        <v>1503</v>
      </c>
      <c r="B26" s="16">
        <v>0</v>
      </c>
      <c r="C26" s="16">
        <v>0</v>
      </c>
      <c r="D26" s="17" t="e">
        <f t="shared" si="0"/>
        <v>#DIV/0!</v>
      </c>
      <c r="E26" s="16">
        <v>0</v>
      </c>
      <c r="F26" s="16">
        <f t="shared" si="1"/>
        <v>0</v>
      </c>
      <c r="G26" s="17" t="e">
        <f t="shared" si="2"/>
        <v>#DIV/0!</v>
      </c>
    </row>
    <row r="27" spans="1:7" ht="20.25" customHeight="1">
      <c r="A27" s="39" t="s">
        <v>1504</v>
      </c>
      <c r="B27" s="16">
        <v>1500</v>
      </c>
      <c r="C27" s="16">
        <v>6000</v>
      </c>
      <c r="D27" s="17">
        <f t="shared" si="0"/>
        <v>25</v>
      </c>
      <c r="E27" s="16">
        <v>28500</v>
      </c>
      <c r="F27" s="16">
        <f t="shared" si="1"/>
        <v>-27000</v>
      </c>
      <c r="G27" s="17">
        <f t="shared" si="2"/>
        <v>-94.73684210526315</v>
      </c>
    </row>
    <row r="28" spans="1:7" ht="20.25" customHeight="1">
      <c r="A28" s="24" t="s">
        <v>1606</v>
      </c>
      <c r="B28" s="16">
        <v>39</v>
      </c>
      <c r="C28" s="46">
        <v>40</v>
      </c>
      <c r="D28" s="17">
        <f t="shared" si="0"/>
        <v>97.5</v>
      </c>
      <c r="E28" s="16">
        <v>1223</v>
      </c>
      <c r="F28" s="16">
        <f t="shared" si="1"/>
        <v>-1184</v>
      </c>
      <c r="G28" s="17">
        <f t="shared" si="2"/>
        <v>-96.811120196238747</v>
      </c>
    </row>
    <row r="29" spans="1:7" ht="20.25" customHeight="1">
      <c r="A29" s="24" t="s">
        <v>1450</v>
      </c>
      <c r="B29" s="16">
        <v>1201</v>
      </c>
      <c r="C29" s="16">
        <v>1201</v>
      </c>
      <c r="D29" s="17">
        <f t="shared" si="0"/>
        <v>100</v>
      </c>
      <c r="E29" s="16"/>
      <c r="F29" s="16">
        <f t="shared" si="1"/>
        <v>1201</v>
      </c>
      <c r="G29" s="17"/>
    </row>
    <row r="30" spans="1:7" ht="20.25" customHeight="1">
      <c r="A30" s="37" t="s">
        <v>1451</v>
      </c>
      <c r="B30" s="16">
        <f>B9+B28+B29</f>
        <v>2740</v>
      </c>
      <c r="C30" s="46">
        <f t="shared" ref="C30:E30" si="3">C9+C28+C29</f>
        <v>7241</v>
      </c>
      <c r="D30" s="17">
        <f t="shared" si="0"/>
        <v>37.840077337384336</v>
      </c>
      <c r="E30" s="16">
        <f t="shared" si="3"/>
        <v>29723</v>
      </c>
      <c r="F30" s="16">
        <f t="shared" si="1"/>
        <v>-26983</v>
      </c>
      <c r="G30" s="17">
        <f t="shared" si="2"/>
        <v>-90.781549641691612</v>
      </c>
    </row>
    <row r="31" spans="1:7" ht="20.25" customHeight="1">
      <c r="A31" s="1"/>
      <c r="B31" s="1"/>
      <c r="C31" s="1"/>
      <c r="D31" s="1"/>
      <c r="E31" s="1"/>
      <c r="F31" s="1"/>
      <c r="G31" s="1"/>
    </row>
  </sheetData>
  <mergeCells count="9">
    <mergeCell ref="A2:G4"/>
    <mergeCell ref="A5:E5"/>
    <mergeCell ref="A6:G6"/>
    <mergeCell ref="A7:A8"/>
    <mergeCell ref="B7:B8"/>
    <mergeCell ref="C7:C8"/>
    <mergeCell ref="D7:D8"/>
    <mergeCell ref="E7:E8"/>
    <mergeCell ref="F7:G7"/>
  </mergeCells>
  <phoneticPr fontId="1" type="noConversion"/>
  <printOptions horizontalCentered="1"/>
  <pageMargins left="0.70866141732283472" right="0.70866141732283472" top="0.74803149606299213" bottom="0.74803149606299213" header="0.31496062992125984" footer="0.31496062992125984"/>
  <pageSetup paperSize="9" scale="75" orientation="landscape" horizontalDpi="200" verticalDpi="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90" zoomScaleNormal="90" workbookViewId="0">
      <selection activeCell="F11" sqref="F11"/>
    </sheetView>
  </sheetViews>
  <sheetFormatPr defaultRowHeight="13.5"/>
  <cols>
    <col min="1" max="1" width="51" bestFit="1" customWidth="1"/>
    <col min="2" max="2" width="20.5" style="1" bestFit="1" customWidth="1"/>
    <col min="3" max="3" width="20.375" style="1" bestFit="1" customWidth="1"/>
    <col min="4" max="4" width="22.125" bestFit="1" customWidth="1"/>
    <col min="5" max="5" width="20.5" style="1" bestFit="1" customWidth="1"/>
    <col min="6" max="7" width="18.375" customWidth="1"/>
  </cols>
  <sheetData>
    <row r="1" spans="1:7">
      <c r="A1" t="s">
        <v>1628</v>
      </c>
    </row>
    <row r="2" spans="1:7">
      <c r="A2" s="108" t="s">
        <v>1587</v>
      </c>
      <c r="B2" s="108"/>
      <c r="C2" s="108"/>
      <c r="D2" s="108"/>
      <c r="E2" s="108"/>
      <c r="F2" s="108"/>
      <c r="G2" s="108"/>
    </row>
    <row r="3" spans="1:7">
      <c r="A3" s="108"/>
      <c r="B3" s="108"/>
      <c r="C3" s="108"/>
      <c r="D3" s="108"/>
      <c r="E3" s="108"/>
      <c r="F3" s="108"/>
      <c r="G3" s="108"/>
    </row>
    <row r="4" spans="1:7" ht="32.450000000000003" customHeight="1">
      <c r="A4" s="108"/>
      <c r="B4" s="108"/>
      <c r="C4" s="108"/>
      <c r="D4" s="108"/>
      <c r="E4" s="108"/>
      <c r="F4" s="108"/>
      <c r="G4" s="108"/>
    </row>
    <row r="5" spans="1:7" ht="16.899999999999999" customHeight="1">
      <c r="A5" s="107"/>
      <c r="B5" s="107"/>
      <c r="C5" s="107"/>
      <c r="D5" s="107"/>
      <c r="E5" s="107"/>
      <c r="F5" s="107"/>
      <c r="G5" s="107"/>
    </row>
    <row r="6" spans="1:7" ht="22.5">
      <c r="A6" s="109" t="s">
        <v>1552</v>
      </c>
      <c r="B6" s="109"/>
      <c r="C6" s="109"/>
      <c r="D6" s="109"/>
      <c r="E6" s="109"/>
      <c r="F6" s="109"/>
      <c r="G6" s="109"/>
    </row>
    <row r="7" spans="1:7" ht="20.25">
      <c r="A7" s="110" t="s">
        <v>1</v>
      </c>
      <c r="B7" s="110" t="s">
        <v>1579</v>
      </c>
      <c r="C7" s="111" t="s">
        <v>3</v>
      </c>
      <c r="D7" s="110" t="s">
        <v>4</v>
      </c>
      <c r="E7" s="110" t="s">
        <v>2</v>
      </c>
      <c r="F7" s="110" t="s">
        <v>1580</v>
      </c>
      <c r="G7" s="110"/>
    </row>
    <row r="8" spans="1:7" ht="20.25">
      <c r="A8" s="110"/>
      <c r="B8" s="110"/>
      <c r="C8" s="112"/>
      <c r="D8" s="110"/>
      <c r="E8" s="110"/>
      <c r="F8" s="37" t="s">
        <v>5</v>
      </c>
      <c r="G8" s="37" t="s">
        <v>6</v>
      </c>
    </row>
    <row r="9" spans="1:7" ht="20.25" customHeight="1">
      <c r="A9" s="24" t="s">
        <v>1452</v>
      </c>
      <c r="B9" s="16">
        <f>SUM(B10:B12)</f>
        <v>119</v>
      </c>
      <c r="C9" s="46">
        <f>SUM(C10:C12)</f>
        <v>791</v>
      </c>
      <c r="D9" s="17">
        <f>B9/C9*100</f>
        <v>15.044247787610621</v>
      </c>
      <c r="E9" s="16">
        <f>SUM(E10:E12)</f>
        <v>2915</v>
      </c>
      <c r="F9" s="16">
        <f>B9-E9</f>
        <v>-2796</v>
      </c>
      <c r="G9" s="17">
        <f>F9/E9*100</f>
        <v>-95.917667238421956</v>
      </c>
    </row>
    <row r="10" spans="1:7" ht="20.25" customHeight="1">
      <c r="A10" s="25" t="s">
        <v>1453</v>
      </c>
      <c r="B10" s="16">
        <v>119</v>
      </c>
      <c r="C10" s="46">
        <v>791</v>
      </c>
      <c r="D10" s="17">
        <f t="shared" ref="D10:D19" si="0">B10/C10*100</f>
        <v>15.044247787610621</v>
      </c>
      <c r="E10" s="16">
        <v>22</v>
      </c>
      <c r="F10" s="16">
        <f t="shared" ref="F10:F19" si="1">B10-E10</f>
        <v>97</v>
      </c>
      <c r="G10" s="17">
        <f t="shared" ref="G10:G19" si="2">F10/E10*100</f>
        <v>440.90909090909093</v>
      </c>
    </row>
    <row r="11" spans="1:7" ht="20.25" customHeight="1">
      <c r="A11" s="25" t="s">
        <v>1454</v>
      </c>
      <c r="B11" s="16"/>
      <c r="C11" s="16"/>
      <c r="D11" s="17"/>
      <c r="E11" s="16">
        <v>2893</v>
      </c>
      <c r="F11" s="16">
        <f t="shared" si="1"/>
        <v>-2893</v>
      </c>
      <c r="G11" s="17">
        <f t="shared" si="2"/>
        <v>-100</v>
      </c>
    </row>
    <row r="12" spans="1:7" ht="20.25" customHeight="1">
      <c r="A12" s="25" t="s">
        <v>1455</v>
      </c>
      <c r="B12" s="16"/>
      <c r="C12" s="16"/>
      <c r="D12" s="17"/>
      <c r="E12" s="16"/>
      <c r="F12" s="16"/>
      <c r="G12" s="17"/>
    </row>
    <row r="13" spans="1:7" ht="20.25" customHeight="1">
      <c r="A13" s="39" t="s">
        <v>1456</v>
      </c>
      <c r="B13" s="16"/>
      <c r="C13" s="16"/>
      <c r="D13" s="17"/>
      <c r="E13" s="16"/>
      <c r="F13" s="16"/>
      <c r="G13" s="17"/>
    </row>
    <row r="14" spans="1:7" ht="20.25" customHeight="1">
      <c r="A14" s="24" t="s">
        <v>1457</v>
      </c>
      <c r="B14" s="16">
        <f>B15</f>
        <v>1500</v>
      </c>
      <c r="C14" s="16">
        <f>C15</f>
        <v>6000</v>
      </c>
      <c r="D14" s="17">
        <f t="shared" si="0"/>
        <v>25</v>
      </c>
      <c r="E14" s="16">
        <f>E15</f>
        <v>25607</v>
      </c>
      <c r="F14" s="16">
        <f t="shared" si="1"/>
        <v>-24107</v>
      </c>
      <c r="G14" s="17">
        <f t="shared" si="2"/>
        <v>-94.14222673487717</v>
      </c>
    </row>
    <row r="15" spans="1:7" ht="20.25" customHeight="1">
      <c r="A15" s="25" t="s">
        <v>1458</v>
      </c>
      <c r="B15" s="16">
        <v>1500</v>
      </c>
      <c r="C15" s="16">
        <v>6000</v>
      </c>
      <c r="D15" s="17">
        <f t="shared" si="0"/>
        <v>25</v>
      </c>
      <c r="E15" s="16">
        <v>25607</v>
      </c>
      <c r="F15" s="16">
        <f t="shared" si="1"/>
        <v>-24107</v>
      </c>
      <c r="G15" s="17">
        <f t="shared" si="2"/>
        <v>-94.14222673487717</v>
      </c>
    </row>
    <row r="16" spans="1:7" ht="20.25" customHeight="1">
      <c r="A16" s="39" t="s">
        <v>1459</v>
      </c>
      <c r="B16" s="16">
        <v>1500</v>
      </c>
      <c r="C16" s="16">
        <v>6000</v>
      </c>
      <c r="D16" s="17">
        <f t="shared" si="0"/>
        <v>25</v>
      </c>
      <c r="E16" s="16">
        <v>25607</v>
      </c>
      <c r="F16" s="16">
        <f t="shared" si="1"/>
        <v>-24107</v>
      </c>
      <c r="G16" s="17">
        <f t="shared" si="2"/>
        <v>-94.14222673487717</v>
      </c>
    </row>
    <row r="17" spans="1:7" ht="20.25" customHeight="1">
      <c r="A17" s="24" t="s">
        <v>1460</v>
      </c>
      <c r="B17" s="16"/>
      <c r="C17" s="16"/>
      <c r="D17" s="17"/>
      <c r="E17" s="16"/>
      <c r="F17" s="16"/>
      <c r="G17" s="17"/>
    </row>
    <row r="18" spans="1:7" ht="20.25" customHeight="1">
      <c r="A18" s="24" t="s">
        <v>1461</v>
      </c>
      <c r="B18" s="16">
        <v>1121</v>
      </c>
      <c r="C18" s="16">
        <v>450</v>
      </c>
      <c r="D18" s="17">
        <f t="shared" si="0"/>
        <v>249.11111111111111</v>
      </c>
      <c r="E18" s="16">
        <v>1201</v>
      </c>
      <c r="F18" s="16">
        <f t="shared" si="1"/>
        <v>-80</v>
      </c>
      <c r="G18" s="17">
        <f t="shared" si="2"/>
        <v>-6.661115736885928</v>
      </c>
    </row>
    <row r="19" spans="1:7" ht="20.25" customHeight="1">
      <c r="A19" s="37" t="s">
        <v>1462</v>
      </c>
      <c r="B19" s="16">
        <f>B9+B14+B17+B18</f>
        <v>2740</v>
      </c>
      <c r="C19" s="46">
        <f>C9+C14+C17+C18</f>
        <v>7241</v>
      </c>
      <c r="D19" s="17">
        <f t="shared" si="0"/>
        <v>37.840077337384336</v>
      </c>
      <c r="E19" s="16">
        <f>E9+E14+E17+E18</f>
        <v>29723</v>
      </c>
      <c r="F19" s="16">
        <f t="shared" si="1"/>
        <v>-26983</v>
      </c>
      <c r="G19" s="17">
        <f t="shared" si="2"/>
        <v>-90.781549641691612</v>
      </c>
    </row>
    <row r="20" spans="1:7">
      <c r="A20" s="1"/>
      <c r="D20" s="1"/>
      <c r="F20" s="1"/>
      <c r="G20" s="1"/>
    </row>
    <row r="21" spans="1:7">
      <c r="A21" s="1"/>
      <c r="D21" s="1"/>
      <c r="F21" s="1"/>
      <c r="G21" s="1"/>
    </row>
  </sheetData>
  <mergeCells count="9">
    <mergeCell ref="A5:G5"/>
    <mergeCell ref="A2:G4"/>
    <mergeCell ref="A6:G6"/>
    <mergeCell ref="A7:A8"/>
    <mergeCell ref="B7:B8"/>
    <mergeCell ref="C7:C8"/>
    <mergeCell ref="D7:D8"/>
    <mergeCell ref="E7:E8"/>
    <mergeCell ref="F7:G7"/>
  </mergeCells>
  <phoneticPr fontId="1" type="noConversion"/>
  <printOptions horizontalCentered="1"/>
  <pageMargins left="0.70866141732283472" right="0.70866141732283472" top="0.74803149606299213" bottom="0.74803149606299213" header="0.31496062992125984" footer="0.31496062992125984"/>
  <pageSetup paperSize="9" scale="75" orientation="landscape" horizontalDpi="200" verticalDpi="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24"/>
  <sheetViews>
    <sheetView workbookViewId="0">
      <selection activeCell="I8" sqref="I8"/>
    </sheetView>
  </sheetViews>
  <sheetFormatPr defaultColWidth="9" defaultRowHeight="13.5"/>
  <cols>
    <col min="1" max="5" width="15.75" style="3" customWidth="1"/>
    <col min="6" max="16384" width="9" style="3"/>
  </cols>
  <sheetData>
    <row r="5" spans="1:5">
      <c r="A5" s="2"/>
      <c r="B5" s="2"/>
      <c r="C5" s="2"/>
      <c r="D5" s="2"/>
      <c r="E5" s="2"/>
    </row>
    <row r="6" spans="1:5">
      <c r="A6" s="2"/>
      <c r="B6" s="2"/>
      <c r="C6" s="2"/>
      <c r="D6" s="2"/>
      <c r="E6" s="2"/>
    </row>
    <row r="7" spans="1:5">
      <c r="A7" s="2"/>
      <c r="B7" s="2"/>
      <c r="C7" s="2"/>
      <c r="D7" s="2"/>
      <c r="E7" s="2"/>
    </row>
    <row r="8" spans="1:5">
      <c r="A8" s="2"/>
      <c r="B8" s="2"/>
      <c r="C8" s="2"/>
      <c r="D8" s="2"/>
      <c r="E8" s="2"/>
    </row>
    <row r="9" spans="1:5">
      <c r="A9" s="2"/>
      <c r="B9" s="2"/>
      <c r="C9" s="2"/>
      <c r="D9" s="2"/>
      <c r="E9" s="2"/>
    </row>
    <row r="10" spans="1:5">
      <c r="A10" s="2"/>
      <c r="B10" s="2"/>
      <c r="C10" s="2"/>
      <c r="D10" s="2"/>
      <c r="E10" s="2"/>
    </row>
    <row r="11" spans="1:5">
      <c r="A11" s="2"/>
      <c r="B11" s="2"/>
      <c r="C11" s="2"/>
      <c r="D11" s="2"/>
      <c r="E11" s="2"/>
    </row>
    <row r="12" spans="1:5">
      <c r="A12" s="2"/>
      <c r="B12" s="2"/>
      <c r="C12" s="2"/>
      <c r="D12" s="2"/>
      <c r="E12" s="2"/>
    </row>
    <row r="13" spans="1:5" ht="35.25">
      <c r="A13" s="106" t="s">
        <v>1547</v>
      </c>
      <c r="B13" s="106"/>
      <c r="C13" s="106"/>
      <c r="D13" s="106"/>
      <c r="E13" s="106"/>
    </row>
    <row r="14" spans="1:5">
      <c r="A14" s="2"/>
      <c r="B14" s="2"/>
      <c r="C14" s="2"/>
      <c r="D14" s="2"/>
      <c r="E14" s="2"/>
    </row>
    <row r="15" spans="1:5">
      <c r="A15" s="2"/>
      <c r="B15" s="2"/>
      <c r="C15" s="2"/>
      <c r="D15" s="2"/>
      <c r="E15" s="2"/>
    </row>
    <row r="16" spans="1:5">
      <c r="A16" s="2"/>
      <c r="B16" s="2"/>
      <c r="C16" s="2"/>
      <c r="D16" s="2"/>
      <c r="E16" s="2"/>
    </row>
    <row r="17" spans="1:5">
      <c r="A17" s="2"/>
      <c r="B17" s="2"/>
      <c r="C17" s="2"/>
      <c r="D17" s="2"/>
      <c r="E17" s="2"/>
    </row>
    <row r="18" spans="1:5">
      <c r="A18" s="2"/>
      <c r="B18" s="2"/>
      <c r="C18" s="2"/>
      <c r="D18" s="2"/>
      <c r="E18" s="2"/>
    </row>
    <row r="19" spans="1:5">
      <c r="A19" s="2"/>
      <c r="B19" s="2"/>
      <c r="C19" s="2"/>
      <c r="D19" s="2"/>
      <c r="E19" s="2"/>
    </row>
    <row r="20" spans="1:5">
      <c r="A20" s="2"/>
      <c r="B20" s="2"/>
      <c r="C20" s="2"/>
      <c r="D20" s="2"/>
      <c r="E20" s="2"/>
    </row>
    <row r="21" spans="1:5">
      <c r="A21" s="2"/>
      <c r="B21" s="2"/>
      <c r="C21" s="2"/>
      <c r="D21" s="2"/>
      <c r="E21" s="2"/>
    </row>
    <row r="22" spans="1:5">
      <c r="A22" s="2"/>
      <c r="B22" s="2"/>
      <c r="C22" s="2"/>
      <c r="D22" s="2"/>
      <c r="E22" s="2"/>
    </row>
    <row r="23" spans="1:5">
      <c r="A23" s="2"/>
      <c r="B23" s="2"/>
      <c r="C23" s="2"/>
      <c r="D23" s="2"/>
      <c r="E23" s="2"/>
    </row>
    <row r="24" spans="1:5">
      <c r="A24" s="2"/>
      <c r="B24" s="2"/>
      <c r="C24" s="2"/>
      <c r="D24" s="2"/>
      <c r="E24" s="2"/>
    </row>
  </sheetData>
  <mergeCells count="1">
    <mergeCell ref="A13:E13"/>
  </mergeCells>
  <phoneticPr fontId="1" type="noConversion"/>
  <printOptions horizontalCentered="1"/>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zoomScale="70" zoomScaleNormal="70" workbookViewId="0">
      <selection activeCell="B25" sqref="B25"/>
    </sheetView>
  </sheetViews>
  <sheetFormatPr defaultRowHeight="13.5"/>
  <cols>
    <col min="1" max="1" width="69.625" bestFit="1" customWidth="1"/>
    <col min="2" max="3" width="20.5" bestFit="1" customWidth="1"/>
    <col min="4" max="4" width="15.5" bestFit="1" customWidth="1"/>
    <col min="5" max="5" width="20.5" bestFit="1" customWidth="1"/>
    <col min="6" max="7" width="18.75" customWidth="1"/>
  </cols>
  <sheetData>
    <row r="1" spans="1:7">
      <c r="A1" t="s">
        <v>1629</v>
      </c>
    </row>
    <row r="2" spans="1:7">
      <c r="A2" s="108" t="s">
        <v>1589</v>
      </c>
      <c r="B2" s="108"/>
      <c r="C2" s="108"/>
      <c r="D2" s="108"/>
      <c r="E2" s="108"/>
      <c r="F2" s="108"/>
      <c r="G2" s="108"/>
    </row>
    <row r="3" spans="1:7">
      <c r="A3" s="108"/>
      <c r="B3" s="108"/>
      <c r="C3" s="108"/>
      <c r="D3" s="108"/>
      <c r="E3" s="108"/>
      <c r="F3" s="108"/>
      <c r="G3" s="108"/>
    </row>
    <row r="4" spans="1:7" ht="32.450000000000003" customHeight="1">
      <c r="A4" s="108"/>
      <c r="B4" s="108"/>
      <c r="C4" s="108"/>
      <c r="D4" s="108"/>
      <c r="E4" s="108"/>
      <c r="F4" s="108"/>
      <c r="G4" s="108"/>
    </row>
    <row r="5" spans="1:7">
      <c r="A5" s="107"/>
      <c r="B5" s="107"/>
      <c r="C5" s="107"/>
      <c r="D5" s="107"/>
      <c r="E5" s="107"/>
      <c r="F5" s="107"/>
      <c r="G5" s="107"/>
    </row>
    <row r="6" spans="1:7" ht="22.5">
      <c r="A6" s="109" t="s">
        <v>0</v>
      </c>
      <c r="B6" s="109"/>
      <c r="C6" s="109"/>
      <c r="D6" s="109"/>
      <c r="E6" s="109"/>
      <c r="F6" s="109"/>
      <c r="G6" s="109"/>
    </row>
    <row r="7" spans="1:7" ht="20.25">
      <c r="A7" s="110" t="s">
        <v>1</v>
      </c>
      <c r="B7" s="110" t="s">
        <v>1590</v>
      </c>
      <c r="C7" s="111" t="s">
        <v>1579</v>
      </c>
      <c r="D7" s="110" t="s">
        <v>1463</v>
      </c>
      <c r="E7" s="111" t="s">
        <v>2</v>
      </c>
      <c r="F7" s="110" t="s">
        <v>1580</v>
      </c>
      <c r="G7" s="110"/>
    </row>
    <row r="8" spans="1:7" ht="20.25">
      <c r="A8" s="110"/>
      <c r="B8" s="110"/>
      <c r="C8" s="112"/>
      <c r="D8" s="110"/>
      <c r="E8" s="112"/>
      <c r="F8" s="37" t="s">
        <v>5</v>
      </c>
      <c r="G8" s="37" t="s">
        <v>6</v>
      </c>
    </row>
    <row r="9" spans="1:7" ht="26.25" customHeight="1">
      <c r="A9" s="37" t="s">
        <v>1464</v>
      </c>
      <c r="B9" s="16">
        <f>SUM(B10:B16)</f>
        <v>72972</v>
      </c>
      <c r="C9" s="16">
        <f>SUM(C10:C16)</f>
        <v>64341</v>
      </c>
      <c r="D9" s="17">
        <f>C9/B9*100</f>
        <v>88.172175629008393</v>
      </c>
      <c r="E9" s="16">
        <f>SUM(E10:E16)</f>
        <v>114710</v>
      </c>
      <c r="F9" s="16">
        <f>C9-E9</f>
        <v>-50369</v>
      </c>
      <c r="G9" s="17">
        <f>F9/E9*100</f>
        <v>-43.909859646063985</v>
      </c>
    </row>
    <row r="10" spans="1:7" ht="26.25" customHeight="1">
      <c r="A10" s="24" t="s">
        <v>1465</v>
      </c>
      <c r="B10" s="16"/>
      <c r="C10" s="16"/>
      <c r="D10" s="17"/>
      <c r="E10" s="16"/>
      <c r="F10" s="16"/>
      <c r="G10" s="17"/>
    </row>
    <row r="11" spans="1:7" ht="26.25" customHeight="1">
      <c r="A11" s="24" t="s">
        <v>1466</v>
      </c>
      <c r="B11" s="16">
        <v>53447</v>
      </c>
      <c r="C11" s="16">
        <v>49990</v>
      </c>
      <c r="D11" s="17">
        <f t="shared" ref="D11:D16" si="0">C11/B11*100</f>
        <v>93.531910116564077</v>
      </c>
      <c r="E11" s="16">
        <v>49597</v>
      </c>
      <c r="F11" s="16">
        <f t="shared" ref="F11:F15" si="1">C11-E11</f>
        <v>393</v>
      </c>
      <c r="G11" s="17">
        <f t="shared" ref="G11:G16" si="2">F11/E11*100</f>
        <v>0.79238663628848527</v>
      </c>
    </row>
    <row r="12" spans="1:7" ht="26.25" customHeight="1">
      <c r="A12" s="24" t="s">
        <v>1467</v>
      </c>
      <c r="B12" s="16"/>
      <c r="C12" s="16"/>
      <c r="D12" s="17"/>
      <c r="E12" s="16"/>
      <c r="F12" s="16"/>
      <c r="G12" s="17"/>
    </row>
    <row r="13" spans="1:7" ht="26.25" customHeight="1">
      <c r="A13" s="24" t="s">
        <v>1468</v>
      </c>
      <c r="B13" s="16"/>
      <c r="C13" s="16"/>
      <c r="D13" s="17"/>
      <c r="E13" s="16">
        <v>15088</v>
      </c>
      <c r="F13" s="16">
        <f t="shared" si="1"/>
        <v>-15088</v>
      </c>
      <c r="G13" s="17">
        <f t="shared" si="2"/>
        <v>-100</v>
      </c>
    </row>
    <row r="14" spans="1:7" ht="26.25" customHeight="1">
      <c r="A14" s="24" t="s">
        <v>1469</v>
      </c>
      <c r="B14" s="16"/>
      <c r="C14" s="16"/>
      <c r="D14" s="17"/>
      <c r="E14" s="16">
        <v>1161</v>
      </c>
      <c r="F14" s="16">
        <f t="shared" si="1"/>
        <v>-1161</v>
      </c>
      <c r="G14" s="17">
        <f t="shared" si="2"/>
        <v>-100</v>
      </c>
    </row>
    <row r="15" spans="1:7" ht="26.25" customHeight="1">
      <c r="A15" s="24" t="s">
        <v>1470</v>
      </c>
      <c r="B15" s="16"/>
      <c r="C15" s="16"/>
      <c r="D15" s="17"/>
      <c r="E15" s="16">
        <v>31136</v>
      </c>
      <c r="F15" s="16">
        <f t="shared" si="1"/>
        <v>-31136</v>
      </c>
      <c r="G15" s="17">
        <f t="shared" si="2"/>
        <v>-100</v>
      </c>
    </row>
    <row r="16" spans="1:7" ht="26.25" customHeight="1">
      <c r="A16" s="24" t="s">
        <v>1471</v>
      </c>
      <c r="B16" s="16">
        <v>19525</v>
      </c>
      <c r="C16" s="16">
        <v>14351</v>
      </c>
      <c r="D16" s="17">
        <f t="shared" si="0"/>
        <v>73.500640204865547</v>
      </c>
      <c r="E16" s="16">
        <v>17728</v>
      </c>
      <c r="F16" s="16">
        <f t="shared" ref="F16" si="3">C16-E16</f>
        <v>-3377</v>
      </c>
      <c r="G16" s="17">
        <f t="shared" si="2"/>
        <v>-19.048962093862816</v>
      </c>
    </row>
  </sheetData>
  <mergeCells count="9">
    <mergeCell ref="A5:G5"/>
    <mergeCell ref="A2:G4"/>
    <mergeCell ref="A6:G6"/>
    <mergeCell ref="A7:A8"/>
    <mergeCell ref="B7:B8"/>
    <mergeCell ref="C7:C8"/>
    <mergeCell ref="D7:D8"/>
    <mergeCell ref="E7:E8"/>
    <mergeCell ref="F7:G7"/>
  </mergeCells>
  <phoneticPr fontId="1" type="noConversion"/>
  <printOptions horizontalCentered="1"/>
  <pageMargins left="0.70866141732283472" right="0.70866141732283472" top="0.74803149606299213" bottom="0.74803149606299213" header="0.31496062992125984" footer="0.31496062992125984"/>
  <pageSetup paperSize="9" scale="72" orientation="landscape" horizontalDpi="200" verticalDpi="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zoomScale="70" zoomScaleNormal="70" workbookViewId="0">
      <selection activeCell="F29" sqref="F29"/>
    </sheetView>
  </sheetViews>
  <sheetFormatPr defaultRowHeight="13.5"/>
  <cols>
    <col min="1" max="1" width="66.375" bestFit="1" customWidth="1"/>
    <col min="2" max="3" width="20.5" bestFit="1" customWidth="1"/>
    <col min="4" max="4" width="15.5" bestFit="1" customWidth="1"/>
    <col min="5" max="5" width="20.5" bestFit="1" customWidth="1"/>
    <col min="6" max="7" width="18.625" customWidth="1"/>
    <col min="8" max="8" width="15.5" customWidth="1"/>
  </cols>
  <sheetData>
    <row r="1" spans="1:7">
      <c r="A1" t="s">
        <v>1630</v>
      </c>
    </row>
    <row r="2" spans="1:7">
      <c r="A2" s="108" t="s">
        <v>1591</v>
      </c>
      <c r="B2" s="108"/>
      <c r="C2" s="108"/>
      <c r="D2" s="108"/>
      <c r="E2" s="108"/>
      <c r="F2" s="108"/>
      <c r="G2" s="108"/>
    </row>
    <row r="3" spans="1:7">
      <c r="A3" s="108"/>
      <c r="B3" s="108"/>
      <c r="C3" s="108"/>
      <c r="D3" s="108"/>
      <c r="E3" s="108"/>
      <c r="F3" s="108"/>
      <c r="G3" s="108"/>
    </row>
    <row r="4" spans="1:7" ht="32.450000000000003" customHeight="1">
      <c r="A4" s="108"/>
      <c r="B4" s="108"/>
      <c r="C4" s="108"/>
      <c r="D4" s="108"/>
      <c r="E4" s="108"/>
      <c r="F4" s="108"/>
      <c r="G4" s="108"/>
    </row>
    <row r="5" spans="1:7">
      <c r="A5" s="107"/>
      <c r="B5" s="107"/>
      <c r="C5" s="107"/>
      <c r="D5" s="107"/>
      <c r="E5" s="107"/>
      <c r="F5" s="107"/>
      <c r="G5" s="107"/>
    </row>
    <row r="6" spans="1:7" ht="22.5">
      <c r="A6" s="109" t="s">
        <v>0</v>
      </c>
      <c r="B6" s="109"/>
      <c r="C6" s="109"/>
      <c r="D6" s="109"/>
      <c r="E6" s="109"/>
      <c r="F6" s="109"/>
      <c r="G6" s="109"/>
    </row>
    <row r="7" spans="1:7" ht="20.25">
      <c r="A7" s="110" t="s">
        <v>1</v>
      </c>
      <c r="B7" s="110" t="s">
        <v>1588</v>
      </c>
      <c r="C7" s="111" t="s">
        <v>1579</v>
      </c>
      <c r="D7" s="110" t="s">
        <v>1463</v>
      </c>
      <c r="E7" s="111" t="s">
        <v>2</v>
      </c>
      <c r="F7" s="110" t="s">
        <v>1580</v>
      </c>
      <c r="G7" s="110"/>
    </row>
    <row r="8" spans="1:7" ht="20.25">
      <c r="A8" s="110"/>
      <c r="B8" s="110"/>
      <c r="C8" s="112"/>
      <c r="D8" s="110"/>
      <c r="E8" s="112"/>
      <c r="F8" s="38" t="s">
        <v>5</v>
      </c>
      <c r="G8" s="38" t="s">
        <v>6</v>
      </c>
    </row>
    <row r="9" spans="1:7" ht="26.25" customHeight="1">
      <c r="A9" s="38" t="s">
        <v>1464</v>
      </c>
      <c r="B9" s="16">
        <f>SUM(B10:B16)</f>
        <v>68409</v>
      </c>
      <c r="C9" s="16">
        <f>SUM(C10:C16)</f>
        <v>64872</v>
      </c>
      <c r="D9" s="17">
        <f>C9/B9*100</f>
        <v>94.82962768056835</v>
      </c>
      <c r="E9" s="16">
        <f>SUM(E10:E16)</f>
        <v>114510</v>
      </c>
      <c r="F9" s="16">
        <f>C9-E9</f>
        <v>-49638</v>
      </c>
      <c r="G9" s="17">
        <f>F9/E9*100</f>
        <v>-43.348179198323287</v>
      </c>
    </row>
    <row r="10" spans="1:7" ht="26.25" customHeight="1">
      <c r="A10" s="24" t="s">
        <v>1472</v>
      </c>
      <c r="B10" s="16"/>
      <c r="C10" s="16"/>
      <c r="D10" s="17"/>
      <c r="E10" s="16"/>
      <c r="F10" s="16"/>
      <c r="G10" s="17"/>
    </row>
    <row r="11" spans="1:7" ht="26.25" customHeight="1">
      <c r="A11" s="24" t="s">
        <v>1473</v>
      </c>
      <c r="B11" s="16">
        <v>53447</v>
      </c>
      <c r="C11" s="16">
        <v>51089</v>
      </c>
      <c r="D11" s="17">
        <f t="shared" ref="D11:D16" si="0">C11/B11*100</f>
        <v>95.588152749452732</v>
      </c>
      <c r="E11" s="16">
        <v>51678</v>
      </c>
      <c r="F11" s="16">
        <f t="shared" ref="F11:F16" si="1">C11-E11</f>
        <v>-589</v>
      </c>
      <c r="G11" s="17">
        <f t="shared" ref="G11:G16" si="2">F11/E11*100</f>
        <v>-1.139749990324703</v>
      </c>
    </row>
    <row r="12" spans="1:7" ht="26.25" customHeight="1">
      <c r="A12" s="24" t="s">
        <v>1474</v>
      </c>
      <c r="B12" s="16"/>
      <c r="C12" s="16"/>
      <c r="D12" s="17"/>
      <c r="E12" s="16"/>
      <c r="F12" s="16"/>
      <c r="G12" s="17"/>
    </row>
    <row r="13" spans="1:7" ht="26.25" customHeight="1">
      <c r="A13" s="24" t="s">
        <v>1475</v>
      </c>
      <c r="B13" s="16"/>
      <c r="C13" s="16"/>
      <c r="D13" s="17"/>
      <c r="E13" s="16">
        <v>15847</v>
      </c>
      <c r="F13" s="16">
        <f t="shared" si="1"/>
        <v>-15847</v>
      </c>
      <c r="G13" s="17">
        <f t="shared" si="2"/>
        <v>-100</v>
      </c>
    </row>
    <row r="14" spans="1:7" ht="26.25" customHeight="1">
      <c r="A14" s="24" t="s">
        <v>1476</v>
      </c>
      <c r="B14" s="16"/>
      <c r="C14" s="16"/>
      <c r="D14" s="17"/>
      <c r="E14" s="16">
        <v>565</v>
      </c>
      <c r="F14" s="16">
        <f t="shared" si="1"/>
        <v>-565</v>
      </c>
      <c r="G14" s="17">
        <f t="shared" si="2"/>
        <v>-100</v>
      </c>
    </row>
    <row r="15" spans="1:7" ht="26.25" customHeight="1">
      <c r="A15" s="24" t="s">
        <v>1477</v>
      </c>
      <c r="B15" s="16"/>
      <c r="C15" s="16"/>
      <c r="D15" s="17"/>
      <c r="E15" s="16">
        <v>32858</v>
      </c>
      <c r="F15" s="16">
        <f t="shared" si="1"/>
        <v>-32858</v>
      </c>
      <c r="G15" s="17">
        <f t="shared" si="2"/>
        <v>-100</v>
      </c>
    </row>
    <row r="16" spans="1:7" ht="26.25" customHeight="1">
      <c r="A16" s="24" t="s">
        <v>1478</v>
      </c>
      <c r="B16" s="16">
        <v>14962</v>
      </c>
      <c r="C16" s="16">
        <v>13783</v>
      </c>
      <c r="D16" s="17">
        <f t="shared" si="0"/>
        <v>92.120037428151306</v>
      </c>
      <c r="E16" s="16">
        <v>13562</v>
      </c>
      <c r="F16" s="16">
        <f t="shared" si="1"/>
        <v>221</v>
      </c>
      <c r="G16" s="17">
        <f t="shared" si="2"/>
        <v>1.629553163250258</v>
      </c>
    </row>
  </sheetData>
  <mergeCells count="9">
    <mergeCell ref="A5:G5"/>
    <mergeCell ref="A2:G4"/>
    <mergeCell ref="A6:G6"/>
    <mergeCell ref="A7:A8"/>
    <mergeCell ref="B7:B8"/>
    <mergeCell ref="C7:C8"/>
    <mergeCell ref="D7:D8"/>
    <mergeCell ref="E7:E8"/>
    <mergeCell ref="F7:G7"/>
  </mergeCells>
  <phoneticPr fontId="1" type="noConversion"/>
  <printOptions horizontalCentered="1"/>
  <pageMargins left="0.70866141732283472" right="0.70866141732283472" top="0.74803149606299213" bottom="0.74803149606299213" header="0.31496062992125984" footer="0.31496062992125984"/>
  <pageSetup paperSize="9" scale="73" orientation="landscape" horizontalDpi="200" verticalDpi="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5:E24"/>
  <sheetViews>
    <sheetView workbookViewId="0">
      <selection activeCell="I8" sqref="I8"/>
    </sheetView>
  </sheetViews>
  <sheetFormatPr defaultColWidth="9" defaultRowHeight="13.5"/>
  <cols>
    <col min="1" max="6" width="11.375" style="3" customWidth="1"/>
    <col min="7" max="16384" width="9" style="3"/>
  </cols>
  <sheetData>
    <row r="5" spans="1:5">
      <c r="A5" s="2"/>
      <c r="B5" s="2"/>
      <c r="C5" s="2"/>
      <c r="D5" s="2"/>
      <c r="E5" s="2"/>
    </row>
    <row r="6" spans="1:5">
      <c r="A6" s="2"/>
      <c r="B6" s="2"/>
      <c r="C6" s="2"/>
      <c r="D6" s="2"/>
      <c r="E6" s="2"/>
    </row>
    <row r="7" spans="1:5">
      <c r="A7" s="2"/>
      <c r="B7" s="2"/>
      <c r="C7" s="2"/>
      <c r="D7" s="2"/>
      <c r="E7" s="2"/>
    </row>
    <row r="8" spans="1:5">
      <c r="A8" s="2"/>
      <c r="B8" s="2"/>
      <c r="C8" s="2"/>
      <c r="D8" s="2"/>
      <c r="E8" s="2"/>
    </row>
    <row r="9" spans="1:5">
      <c r="A9" s="2"/>
      <c r="B9" s="2"/>
      <c r="C9" s="2"/>
      <c r="D9" s="2"/>
      <c r="E9" s="2"/>
    </row>
    <row r="10" spans="1:5">
      <c r="A10" s="2"/>
      <c r="B10" s="2"/>
      <c r="C10" s="2"/>
      <c r="D10" s="2"/>
      <c r="E10" s="2"/>
    </row>
    <row r="11" spans="1:5">
      <c r="A11" s="2"/>
      <c r="B11" s="2"/>
      <c r="C11" s="2"/>
      <c r="D11" s="2"/>
      <c r="E11" s="2"/>
    </row>
    <row r="12" spans="1:5">
      <c r="A12" s="2"/>
      <c r="B12" s="2"/>
      <c r="C12" s="2"/>
      <c r="D12" s="2"/>
      <c r="E12" s="2"/>
    </row>
    <row r="13" spans="1:5" ht="35.25">
      <c r="A13" s="106" t="s">
        <v>1548</v>
      </c>
      <c r="B13" s="106"/>
      <c r="C13" s="106"/>
      <c r="D13" s="106"/>
      <c r="E13" s="106"/>
    </row>
    <row r="14" spans="1:5">
      <c r="A14" s="2"/>
      <c r="B14" s="2"/>
      <c r="C14" s="2"/>
      <c r="D14" s="2"/>
      <c r="E14" s="2"/>
    </row>
    <row r="15" spans="1:5">
      <c r="A15" s="2"/>
      <c r="B15" s="2"/>
      <c r="C15" s="2"/>
      <c r="D15" s="2"/>
      <c r="E15" s="2"/>
    </row>
    <row r="16" spans="1:5">
      <c r="A16" s="2"/>
      <c r="B16" s="2"/>
      <c r="C16" s="2"/>
      <c r="D16" s="2"/>
      <c r="E16" s="2"/>
    </row>
    <row r="17" spans="1:5">
      <c r="A17" s="2"/>
      <c r="B17" s="2"/>
      <c r="C17" s="2"/>
      <c r="D17" s="2"/>
      <c r="E17" s="2"/>
    </row>
    <row r="18" spans="1:5">
      <c r="A18" s="2"/>
      <c r="B18" s="2"/>
      <c r="C18" s="2"/>
      <c r="D18" s="2"/>
      <c r="E18" s="2"/>
    </row>
    <row r="19" spans="1:5">
      <c r="A19" s="2"/>
      <c r="B19" s="2"/>
      <c r="C19" s="2"/>
      <c r="D19" s="2"/>
      <c r="E19" s="2"/>
    </row>
    <row r="20" spans="1:5">
      <c r="A20" s="2"/>
      <c r="B20" s="2"/>
      <c r="C20" s="2"/>
      <c r="D20" s="2"/>
      <c r="E20" s="2"/>
    </row>
    <row r="21" spans="1:5">
      <c r="A21" s="2"/>
      <c r="B21" s="2"/>
      <c r="C21" s="2"/>
      <c r="D21" s="2"/>
      <c r="E21" s="2"/>
    </row>
    <row r="22" spans="1:5">
      <c r="A22" s="2"/>
      <c r="B22" s="2"/>
      <c r="C22" s="2"/>
      <c r="D22" s="2"/>
      <c r="E22" s="2"/>
    </row>
    <row r="23" spans="1:5">
      <c r="A23" s="2"/>
      <c r="B23" s="2"/>
      <c r="C23" s="2"/>
      <c r="D23" s="2"/>
      <c r="E23" s="2"/>
    </row>
    <row r="24" spans="1:5">
      <c r="A24" s="2"/>
      <c r="B24" s="2"/>
      <c r="C24" s="2"/>
      <c r="D24" s="2"/>
      <c r="E24" s="2"/>
    </row>
  </sheetData>
  <mergeCells count="1">
    <mergeCell ref="A13:E13"/>
  </mergeCells>
  <phoneticPr fontId="1" type="noConversion"/>
  <printOptions horizontalCentered="1"/>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opLeftCell="A2" zoomScale="80" zoomScaleNormal="80" workbookViewId="0">
      <selection activeCell="G20" sqref="G20"/>
    </sheetView>
  </sheetViews>
  <sheetFormatPr defaultColWidth="9" defaultRowHeight="13.5"/>
  <cols>
    <col min="1" max="1" width="7.625" customWidth="1"/>
    <col min="2" max="2" width="16.375" customWidth="1"/>
    <col min="3" max="4" width="20.375" customWidth="1"/>
    <col min="5" max="5" width="16.375" customWidth="1"/>
    <col min="6" max="7" width="20.375" customWidth="1"/>
    <col min="8" max="8" width="14.5" customWidth="1"/>
    <col min="9" max="9" width="15.125" customWidth="1"/>
    <col min="10" max="10" width="13.875" customWidth="1"/>
    <col min="11" max="11" width="14.5" customWidth="1"/>
    <col min="12" max="13" width="13.875" customWidth="1"/>
  </cols>
  <sheetData>
    <row r="1" spans="1:13">
      <c r="A1" t="s">
        <v>1631</v>
      </c>
    </row>
    <row r="2" spans="1:13">
      <c r="A2" s="125" t="s">
        <v>1646</v>
      </c>
      <c r="B2" s="125"/>
      <c r="C2" s="125"/>
      <c r="D2" s="125"/>
      <c r="E2" s="125"/>
      <c r="F2" s="125"/>
      <c r="G2" s="125"/>
      <c r="H2" s="125"/>
      <c r="I2" s="125"/>
      <c r="J2" s="125"/>
      <c r="K2" s="125"/>
      <c r="L2" s="125"/>
      <c r="M2" s="125"/>
    </row>
    <row r="3" spans="1:13">
      <c r="A3" s="125"/>
      <c r="B3" s="125"/>
      <c r="C3" s="125"/>
      <c r="D3" s="125"/>
      <c r="E3" s="125"/>
      <c r="F3" s="125"/>
      <c r="G3" s="125"/>
      <c r="H3" s="125"/>
      <c r="I3" s="125"/>
      <c r="J3" s="125"/>
      <c r="K3" s="125"/>
      <c r="L3" s="125"/>
      <c r="M3" s="125"/>
    </row>
    <row r="4" spans="1:13" ht="32.450000000000003" customHeight="1">
      <c r="A4" s="125"/>
      <c r="B4" s="125"/>
      <c r="C4" s="125"/>
      <c r="D4" s="125"/>
      <c r="E4" s="125"/>
      <c r="F4" s="125"/>
      <c r="G4" s="125"/>
      <c r="H4" s="125"/>
      <c r="I4" s="125"/>
      <c r="J4" s="125"/>
      <c r="K4" s="125"/>
      <c r="L4" s="125"/>
      <c r="M4" s="125"/>
    </row>
    <row r="5" spans="1:13" ht="18" customHeight="1">
      <c r="A5" s="125"/>
      <c r="B5" s="125"/>
      <c r="C5" s="125"/>
      <c r="D5" s="125"/>
      <c r="E5" s="125"/>
      <c r="F5" s="125"/>
      <c r="G5" s="125"/>
      <c r="H5" s="125"/>
      <c r="I5" s="125"/>
      <c r="J5" s="125"/>
      <c r="K5" s="125"/>
      <c r="L5" s="125"/>
      <c r="M5" s="125"/>
    </row>
    <row r="6" spans="1:13" ht="22.5">
      <c r="A6" s="126" t="s">
        <v>1052</v>
      </c>
      <c r="B6" s="126"/>
      <c r="C6" s="126"/>
      <c r="D6" s="126"/>
      <c r="E6" s="126"/>
      <c r="F6" s="126"/>
      <c r="G6" s="126"/>
      <c r="H6" s="126"/>
      <c r="I6" s="126"/>
      <c r="J6" s="126"/>
      <c r="K6" s="126"/>
      <c r="L6" s="126"/>
      <c r="M6" s="126"/>
    </row>
    <row r="7" spans="1:13" s="6" customFormat="1" ht="34.5" customHeight="1">
      <c r="A7" s="133" t="s">
        <v>1608</v>
      </c>
      <c r="B7" s="127" t="s">
        <v>1506</v>
      </c>
      <c r="C7" s="128"/>
      <c r="D7" s="129"/>
      <c r="E7" s="127" t="s">
        <v>1509</v>
      </c>
      <c r="F7" s="128"/>
      <c r="G7" s="129"/>
      <c r="H7" s="130" t="s">
        <v>1647</v>
      </c>
      <c r="I7" s="131"/>
      <c r="J7" s="132"/>
      <c r="K7" s="127" t="s">
        <v>1648</v>
      </c>
      <c r="L7" s="128"/>
      <c r="M7" s="129"/>
    </row>
    <row r="8" spans="1:13" s="6" customFormat="1" ht="34.5" customHeight="1">
      <c r="A8" s="134"/>
      <c r="B8" s="54" t="s">
        <v>1517</v>
      </c>
      <c r="C8" s="54" t="s">
        <v>1507</v>
      </c>
      <c r="D8" s="54" t="s">
        <v>1508</v>
      </c>
      <c r="E8" s="54" t="s">
        <v>1517</v>
      </c>
      <c r="F8" s="54" t="s">
        <v>1510</v>
      </c>
      <c r="G8" s="54" t="s">
        <v>1511</v>
      </c>
      <c r="H8" s="54" t="s">
        <v>1517</v>
      </c>
      <c r="I8" s="54" t="s">
        <v>1550</v>
      </c>
      <c r="J8" s="54" t="s">
        <v>1551</v>
      </c>
      <c r="K8" s="54" t="s">
        <v>1517</v>
      </c>
      <c r="L8" s="54" t="s">
        <v>1550</v>
      </c>
      <c r="M8" s="54" t="s">
        <v>1551</v>
      </c>
    </row>
    <row r="9" spans="1:13" ht="51" customHeight="1">
      <c r="A9" s="55">
        <v>1</v>
      </c>
      <c r="B9" s="56">
        <f>C9+D9</f>
        <v>206681</v>
      </c>
      <c r="C9" s="57">
        <v>167831</v>
      </c>
      <c r="D9" s="57">
        <v>38850</v>
      </c>
      <c r="E9" s="56">
        <f>SUM(F9:G9)</f>
        <v>133350</v>
      </c>
      <c r="F9" s="57">
        <v>97739</v>
      </c>
      <c r="G9" s="57">
        <v>35611</v>
      </c>
      <c r="H9" s="57">
        <f>J9+I9</f>
        <v>0</v>
      </c>
      <c r="I9" s="56"/>
      <c r="J9" s="56"/>
      <c r="K9" s="56">
        <f>SUM(L9:M9)</f>
        <v>15958</v>
      </c>
      <c r="L9" s="56">
        <v>15724</v>
      </c>
      <c r="M9" s="56">
        <v>234</v>
      </c>
    </row>
    <row r="10" spans="1:13" ht="29.25" customHeight="1"/>
    <row r="11" spans="1:13" ht="26.25" customHeight="1">
      <c r="G11" s="40"/>
    </row>
    <row r="12" spans="1:13" ht="26.25" customHeight="1"/>
  </sheetData>
  <mergeCells count="8">
    <mergeCell ref="A5:M5"/>
    <mergeCell ref="A2:M4"/>
    <mergeCell ref="A6:M6"/>
    <mergeCell ref="B7:D7"/>
    <mergeCell ref="E7:G7"/>
    <mergeCell ref="H7:J7"/>
    <mergeCell ref="K7:M7"/>
    <mergeCell ref="A7:A8"/>
  </mergeCells>
  <phoneticPr fontId="1" type="noConversion"/>
  <printOptions horizontalCentered="1"/>
  <pageMargins left="0.70866141732283472" right="0.70866141732283472" top="0.74803149606299213" bottom="0.74803149606299213" header="0.31496062992125984" footer="0.31496062992125984"/>
  <pageSetup paperSize="9" scale="64" orientation="landscape" horizontalDpi="200" verticalDpi="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
  <sheetViews>
    <sheetView tabSelected="1" zoomScale="90" zoomScaleNormal="90" workbookViewId="0">
      <selection activeCell="E11" sqref="E11"/>
    </sheetView>
  </sheetViews>
  <sheetFormatPr defaultColWidth="9" defaultRowHeight="13.5"/>
  <cols>
    <col min="1" max="1" width="7.625" customWidth="1"/>
    <col min="2" max="7" width="12.875" customWidth="1"/>
    <col min="8" max="8" width="14.5" customWidth="1"/>
    <col min="9" max="9" width="20.375" customWidth="1"/>
    <col min="10" max="10" width="22.125" customWidth="1"/>
    <col min="11" max="11" width="10.875" customWidth="1"/>
    <col min="12" max="13" width="13.75" customWidth="1"/>
    <col min="14" max="14" width="11.5" customWidth="1"/>
  </cols>
  <sheetData>
    <row r="1" spans="1:14">
      <c r="A1" t="s">
        <v>1632</v>
      </c>
    </row>
    <row r="2" spans="1:14">
      <c r="A2" s="125" t="s">
        <v>1649</v>
      </c>
      <c r="B2" s="125"/>
      <c r="C2" s="125"/>
      <c r="D2" s="125"/>
      <c r="E2" s="125"/>
      <c r="F2" s="125"/>
      <c r="G2" s="125"/>
      <c r="H2" s="125"/>
      <c r="I2" s="125"/>
      <c r="J2" s="125"/>
      <c r="K2" s="125"/>
      <c r="L2" s="125"/>
      <c r="M2" s="125"/>
      <c r="N2" s="125"/>
    </row>
    <row r="3" spans="1:14">
      <c r="A3" s="125"/>
      <c r="B3" s="125"/>
      <c r="C3" s="125"/>
      <c r="D3" s="125"/>
      <c r="E3" s="125"/>
      <c r="F3" s="125"/>
      <c r="G3" s="125"/>
      <c r="H3" s="125"/>
      <c r="I3" s="125"/>
      <c r="J3" s="125"/>
      <c r="K3" s="125"/>
      <c r="L3" s="125"/>
      <c r="M3" s="125"/>
      <c r="N3" s="125"/>
    </row>
    <row r="4" spans="1:14" ht="32.450000000000003" customHeight="1">
      <c r="A4" s="125"/>
      <c r="B4" s="125"/>
      <c r="C4" s="125"/>
      <c r="D4" s="125"/>
      <c r="E4" s="125"/>
      <c r="F4" s="125"/>
      <c r="G4" s="125"/>
      <c r="H4" s="125"/>
      <c r="I4" s="125"/>
      <c r="J4" s="125"/>
      <c r="K4" s="125"/>
      <c r="L4" s="125"/>
      <c r="M4" s="125"/>
      <c r="N4" s="125"/>
    </row>
    <row r="5" spans="1:14" ht="20.65" customHeight="1">
      <c r="A5" s="125"/>
      <c r="B5" s="125"/>
      <c r="C5" s="125"/>
      <c r="D5" s="125"/>
      <c r="E5" s="125"/>
      <c r="F5" s="125"/>
      <c r="G5" s="125"/>
      <c r="H5" s="125"/>
      <c r="I5" s="125"/>
      <c r="J5" s="125"/>
      <c r="K5" s="125"/>
      <c r="L5" s="125"/>
      <c r="M5" s="125"/>
      <c r="N5" s="125"/>
    </row>
    <row r="6" spans="1:14" ht="22.5">
      <c r="A6" s="126" t="s">
        <v>1512</v>
      </c>
      <c r="B6" s="126"/>
      <c r="C6" s="126"/>
      <c r="D6" s="126"/>
      <c r="E6" s="126"/>
      <c r="F6" s="126"/>
      <c r="G6" s="126"/>
      <c r="H6" s="126"/>
      <c r="I6" s="126"/>
      <c r="J6" s="126"/>
      <c r="K6" s="126"/>
      <c r="L6" s="126"/>
      <c r="M6" s="126"/>
      <c r="N6" s="126"/>
    </row>
    <row r="7" spans="1:14" ht="40.15" customHeight="1">
      <c r="A7" s="133" t="s">
        <v>1608</v>
      </c>
      <c r="B7" s="143" t="s">
        <v>1609</v>
      </c>
      <c r="C7" s="144"/>
      <c r="D7" s="145"/>
      <c r="E7" s="127" t="s">
        <v>1610</v>
      </c>
      <c r="F7" s="128"/>
      <c r="G7" s="128"/>
      <c r="H7" s="140" t="s">
        <v>1650</v>
      </c>
      <c r="I7" s="141"/>
      <c r="J7" s="142"/>
      <c r="K7" s="137" t="s">
        <v>1651</v>
      </c>
      <c r="L7" s="135" t="s">
        <v>1652</v>
      </c>
      <c r="M7" s="135" t="s">
        <v>1653</v>
      </c>
      <c r="N7" s="137" t="s">
        <v>1654</v>
      </c>
    </row>
    <row r="8" spans="1:14" ht="40.5">
      <c r="A8" s="139"/>
      <c r="B8" s="54" t="s">
        <v>1517</v>
      </c>
      <c r="C8" s="54" t="s">
        <v>1611</v>
      </c>
      <c r="D8" s="54" t="s">
        <v>1612</v>
      </c>
      <c r="E8" s="54" t="s">
        <v>1517</v>
      </c>
      <c r="F8" s="54" t="s">
        <v>1611</v>
      </c>
      <c r="G8" s="54" t="s">
        <v>1612</v>
      </c>
      <c r="H8" s="103" t="s">
        <v>1517</v>
      </c>
      <c r="I8" s="104" t="s">
        <v>1613</v>
      </c>
      <c r="J8" s="104" t="s">
        <v>1614</v>
      </c>
      <c r="K8" s="138"/>
      <c r="L8" s="136"/>
      <c r="M8" s="136"/>
      <c r="N8" s="138"/>
    </row>
    <row r="9" spans="1:14" s="1" customFormat="1" ht="28.15" customHeight="1">
      <c r="A9" s="58">
        <v>1</v>
      </c>
      <c r="B9" s="78">
        <f>SUM(C9:D9)</f>
        <v>21500</v>
      </c>
      <c r="C9" s="78">
        <v>17700</v>
      </c>
      <c r="D9" s="78">
        <v>3800</v>
      </c>
      <c r="E9" s="78">
        <f>SUM(F9:G9)</f>
        <v>21360</v>
      </c>
      <c r="F9" s="78">
        <v>17656</v>
      </c>
      <c r="G9" s="78">
        <v>3704</v>
      </c>
      <c r="H9" s="78">
        <f>SUM(I9:J9)</f>
        <v>510421</v>
      </c>
      <c r="I9" s="81">
        <v>478815</v>
      </c>
      <c r="J9" s="81">
        <v>31606</v>
      </c>
      <c r="K9" s="79">
        <v>0.26129999999999998</v>
      </c>
      <c r="L9" s="80">
        <v>404990</v>
      </c>
      <c r="M9" s="80">
        <v>27058</v>
      </c>
      <c r="N9" s="79">
        <v>8.6E-3</v>
      </c>
    </row>
    <row r="10" spans="1:14" ht="29.25" customHeight="1">
      <c r="H10" s="1"/>
      <c r="I10" s="1"/>
      <c r="J10" s="1"/>
      <c r="K10" s="1"/>
      <c r="L10" s="1"/>
      <c r="M10" s="1"/>
      <c r="N10" s="1"/>
    </row>
    <row r="11" spans="1:14" ht="26.25" customHeight="1"/>
    <row r="12" spans="1:14" ht="26.25" customHeight="1">
      <c r="K12">
        <f>附表12债务收支安排情况表!E9/附表13政府债务指标情况表!H9*100</f>
        <v>26.125492485614814</v>
      </c>
      <c r="L12" s="155">
        <f>L9+M9</f>
        <v>432048</v>
      </c>
      <c r="N12">
        <f>G9/L12*100</f>
        <v>0.8573121505017961</v>
      </c>
    </row>
  </sheetData>
  <mergeCells count="11">
    <mergeCell ref="A2:N4"/>
    <mergeCell ref="A6:N6"/>
    <mergeCell ref="L7:L8"/>
    <mergeCell ref="M7:M8"/>
    <mergeCell ref="N7:N8"/>
    <mergeCell ref="A7:A8"/>
    <mergeCell ref="E7:G7"/>
    <mergeCell ref="K7:K8"/>
    <mergeCell ref="H7:J7"/>
    <mergeCell ref="B7:D7"/>
    <mergeCell ref="A5:N5"/>
  </mergeCells>
  <phoneticPr fontId="1" type="noConversion"/>
  <printOptions horizontalCentered="1"/>
  <pageMargins left="0.70866141732283472" right="0.70866141732283472" top="0.74803149606299213" bottom="0.74803149606299213" header="0.31496062992125984" footer="0.31496062992125984"/>
  <pageSetup paperSize="9" scale="69" orientation="landscape" horizontalDpi="200" verticalDpi="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J6" sqref="J6"/>
    </sheetView>
  </sheetViews>
  <sheetFormatPr defaultColWidth="9" defaultRowHeight="13.5"/>
  <cols>
    <col min="1" max="1" width="7.625" customWidth="1"/>
    <col min="2" max="2" width="32.125" customWidth="1"/>
    <col min="3" max="3" width="31.375" customWidth="1"/>
    <col min="4" max="4" width="36.375" customWidth="1"/>
    <col min="5" max="5" width="23.5" customWidth="1"/>
    <col min="6" max="6" width="23.75" customWidth="1"/>
    <col min="7" max="7" width="9.375" customWidth="1"/>
    <col min="8" max="8" width="10.25" customWidth="1"/>
    <col min="9" max="9" width="15.75" customWidth="1"/>
    <col min="10" max="10" width="20" customWidth="1"/>
    <col min="11" max="14" width="8.875" customWidth="1"/>
  </cols>
  <sheetData>
    <row r="1" spans="1:9">
      <c r="A1" t="s">
        <v>1633</v>
      </c>
    </row>
    <row r="2" spans="1:9">
      <c r="A2" s="125" t="s">
        <v>1655</v>
      </c>
      <c r="B2" s="125"/>
      <c r="C2" s="125"/>
      <c r="D2" s="125"/>
      <c r="E2" s="125"/>
      <c r="F2" s="125"/>
    </row>
    <row r="3" spans="1:9">
      <c r="A3" s="125"/>
      <c r="B3" s="125"/>
      <c r="C3" s="125"/>
      <c r="D3" s="125"/>
      <c r="E3" s="125"/>
      <c r="F3" s="125"/>
    </row>
    <row r="4" spans="1:9" ht="25.5" customHeight="1">
      <c r="A4" s="125"/>
      <c r="B4" s="125"/>
      <c r="C4" s="125"/>
      <c r="D4" s="125"/>
      <c r="E4" s="125"/>
      <c r="F4" s="125"/>
      <c r="G4" s="59"/>
      <c r="H4" s="59"/>
      <c r="I4" s="59"/>
    </row>
    <row r="5" spans="1:9" ht="16.5" customHeight="1">
      <c r="A5" s="125"/>
      <c r="B5" s="125"/>
      <c r="C5" s="125"/>
      <c r="D5" s="125"/>
      <c r="E5" s="125"/>
      <c r="F5" s="125"/>
      <c r="G5" s="59"/>
      <c r="H5" s="59"/>
      <c r="I5" s="59"/>
    </row>
    <row r="6" spans="1:9" ht="25.5">
      <c r="A6" s="126" t="s">
        <v>1052</v>
      </c>
      <c r="B6" s="126"/>
      <c r="C6" s="126"/>
      <c r="D6" s="126"/>
      <c r="E6" s="126"/>
      <c r="F6" s="126"/>
      <c r="G6" s="60"/>
      <c r="H6" s="60"/>
      <c r="I6" s="60"/>
    </row>
    <row r="7" spans="1:9" s="62" customFormat="1" ht="33" customHeight="1">
      <c r="A7" s="61" t="s">
        <v>1608</v>
      </c>
      <c r="B7" s="54" t="s">
        <v>1656</v>
      </c>
      <c r="C7" s="54" t="s">
        <v>1657</v>
      </c>
      <c r="D7" s="54" t="s">
        <v>1658</v>
      </c>
      <c r="E7" s="54" t="s">
        <v>1659</v>
      </c>
      <c r="F7" s="54" t="s">
        <v>1660</v>
      </c>
      <c r="I7" s="63"/>
    </row>
    <row r="8" spans="1:9" s="62" customFormat="1" ht="33" customHeight="1">
      <c r="A8" s="55">
        <v>1</v>
      </c>
      <c r="B8" s="64">
        <v>35611</v>
      </c>
      <c r="C8" s="64"/>
      <c r="D8" s="65">
        <f>SUM(E8:F8)</f>
        <v>1595</v>
      </c>
      <c r="E8" s="65">
        <v>234</v>
      </c>
      <c r="F8" s="65">
        <v>1361</v>
      </c>
      <c r="I8" s="66"/>
    </row>
    <row r="9" spans="1:9">
      <c r="I9" s="7"/>
    </row>
    <row r="10" spans="1:9">
      <c r="I10" s="7"/>
    </row>
  </sheetData>
  <mergeCells count="3">
    <mergeCell ref="A6:F6"/>
    <mergeCell ref="A5:F5"/>
    <mergeCell ref="A2:F4"/>
  </mergeCells>
  <phoneticPr fontId="1" type="noConversion"/>
  <printOptions horizontalCentered="1"/>
  <pageMargins left="0.70866141732283472" right="0.70866141732283472" top="0.74803149606299213" bottom="0.74803149606299213" header="0.31496062992125984" footer="0.31496062992125984"/>
  <pageSetup paperSize="9" scale="75" orientation="landscape" horizontalDpi="200" verticalDpi="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zoomScale="80" zoomScaleNormal="80" workbookViewId="0">
      <selection activeCell="G30" sqref="G30"/>
    </sheetView>
  </sheetViews>
  <sheetFormatPr defaultColWidth="9" defaultRowHeight="13.5"/>
  <cols>
    <col min="1" max="1" width="9.5" bestFit="1" customWidth="1"/>
    <col min="2" max="2" width="77" bestFit="1" customWidth="1"/>
    <col min="3" max="3" width="16.625" customWidth="1"/>
    <col min="4" max="4" width="17.5" bestFit="1" customWidth="1"/>
    <col min="5" max="5" width="11.25" customWidth="1"/>
    <col min="6" max="6" width="12.25" customWidth="1"/>
    <col min="7" max="8" width="23.75" customWidth="1"/>
    <col min="9" max="11" width="8.875" customWidth="1"/>
  </cols>
  <sheetData>
    <row r="1" spans="1:8" ht="19.5" customHeight="1">
      <c r="A1" t="s">
        <v>1634</v>
      </c>
    </row>
    <row r="2" spans="1:8">
      <c r="A2" s="146" t="s">
        <v>1661</v>
      </c>
      <c r="B2" s="146"/>
      <c r="C2" s="146"/>
      <c r="D2" s="146"/>
      <c r="E2" s="146"/>
      <c r="F2" s="146"/>
      <c r="G2" s="146"/>
      <c r="H2" s="146"/>
    </row>
    <row r="3" spans="1:8">
      <c r="A3" s="146"/>
      <c r="B3" s="146"/>
      <c r="C3" s="146"/>
      <c r="D3" s="146"/>
      <c r="E3" s="146"/>
      <c r="F3" s="146"/>
      <c r="G3" s="146"/>
      <c r="H3" s="146"/>
    </row>
    <row r="4" spans="1:8" ht="18" customHeight="1">
      <c r="A4" s="146"/>
      <c r="B4" s="146"/>
      <c r="C4" s="146"/>
      <c r="D4" s="146"/>
      <c r="E4" s="146"/>
      <c r="F4" s="146"/>
      <c r="G4" s="146"/>
      <c r="H4" s="146"/>
    </row>
    <row r="5" spans="1:8" ht="21" customHeight="1">
      <c r="A5" s="146"/>
      <c r="B5" s="146"/>
      <c r="C5" s="146"/>
      <c r="D5" s="146"/>
      <c r="E5" s="146"/>
      <c r="F5" s="146"/>
      <c r="G5" s="146"/>
      <c r="H5" s="146"/>
    </row>
    <row r="6" spans="1:8" ht="22.5">
      <c r="A6" s="126" t="s">
        <v>1052</v>
      </c>
      <c r="B6" s="126"/>
      <c r="C6" s="126"/>
      <c r="D6" s="126"/>
      <c r="E6" s="126"/>
      <c r="F6" s="126"/>
      <c r="G6" s="126"/>
      <c r="H6" s="126"/>
    </row>
    <row r="7" spans="1:8" ht="32.25" customHeight="1">
      <c r="A7" s="72" t="s">
        <v>1608</v>
      </c>
      <c r="B7" s="86" t="s">
        <v>1505</v>
      </c>
      <c r="C7" s="72" t="s">
        <v>1513</v>
      </c>
      <c r="D7" s="72" t="s">
        <v>1514</v>
      </c>
      <c r="E7" s="72" t="s">
        <v>1515</v>
      </c>
      <c r="F7" s="72" t="s">
        <v>1516</v>
      </c>
      <c r="G7" s="72" t="s">
        <v>1677</v>
      </c>
      <c r="H7" s="54" t="s">
        <v>1678</v>
      </c>
    </row>
    <row r="8" spans="1:8" s="1" customFormat="1" ht="24" customHeight="1">
      <c r="A8" s="58">
        <v>1</v>
      </c>
      <c r="B8" s="87" t="s">
        <v>1638</v>
      </c>
      <c r="C8" s="90" t="s">
        <v>1642</v>
      </c>
      <c r="D8" s="96"/>
      <c r="E8" s="89" t="s">
        <v>1664</v>
      </c>
      <c r="F8" s="99">
        <v>3.0499999999999999E-2</v>
      </c>
      <c r="G8" s="90">
        <v>234</v>
      </c>
      <c r="H8" s="90">
        <v>7.14</v>
      </c>
    </row>
    <row r="9" spans="1:8" s="1" customFormat="1" ht="24" customHeight="1">
      <c r="A9" s="58">
        <v>2</v>
      </c>
      <c r="B9" s="87" t="s">
        <v>1638</v>
      </c>
      <c r="C9" s="90" t="s">
        <v>1645</v>
      </c>
      <c r="D9" s="96">
        <v>230</v>
      </c>
      <c r="E9" s="89" t="s">
        <v>1665</v>
      </c>
      <c r="F9" s="99">
        <v>3.2899999999999999E-2</v>
      </c>
      <c r="G9" s="90"/>
      <c r="H9" s="90">
        <v>7.57</v>
      </c>
    </row>
    <row r="10" spans="1:8" s="1" customFormat="1" ht="24" customHeight="1">
      <c r="A10" s="58">
        <v>3</v>
      </c>
      <c r="B10" s="87" t="s">
        <v>1638</v>
      </c>
      <c r="C10" s="90" t="s">
        <v>1642</v>
      </c>
      <c r="D10" s="96">
        <v>160</v>
      </c>
      <c r="E10" s="89" t="s">
        <v>1666</v>
      </c>
      <c r="F10" s="99">
        <v>3.3799999999999997E-2</v>
      </c>
      <c r="G10" s="90"/>
      <c r="H10" s="90">
        <v>5.41</v>
      </c>
    </row>
    <row r="11" spans="1:8" s="1" customFormat="1" ht="24" customHeight="1">
      <c r="A11" s="58">
        <v>4</v>
      </c>
      <c r="B11" s="87" t="s">
        <v>1638</v>
      </c>
      <c r="C11" s="90" t="s">
        <v>1643</v>
      </c>
      <c r="D11" s="96">
        <v>1764</v>
      </c>
      <c r="E11" s="89" t="s">
        <v>1667</v>
      </c>
      <c r="F11" s="97">
        <v>4.2000000000000003E-2</v>
      </c>
      <c r="G11" s="90"/>
      <c r="H11" s="90">
        <v>74.09</v>
      </c>
    </row>
    <row r="12" spans="1:8" s="1" customFormat="1" ht="24" customHeight="1">
      <c r="A12" s="58">
        <v>5</v>
      </c>
      <c r="B12" s="87" t="s">
        <v>1638</v>
      </c>
      <c r="C12" s="90" t="s">
        <v>1643</v>
      </c>
      <c r="D12" s="96">
        <v>1834</v>
      </c>
      <c r="E12" s="89" t="s">
        <v>1668</v>
      </c>
      <c r="F12" s="97">
        <v>4.2299999999999997E-2</v>
      </c>
      <c r="G12" s="90"/>
      <c r="H12" s="90">
        <v>77.58</v>
      </c>
    </row>
    <row r="13" spans="1:8" s="1" customFormat="1" ht="24" customHeight="1">
      <c r="A13" s="58">
        <v>6</v>
      </c>
      <c r="B13" s="87" t="s">
        <v>1638</v>
      </c>
      <c r="C13" s="90" t="s">
        <v>1643</v>
      </c>
      <c r="D13" s="96">
        <v>1200</v>
      </c>
      <c r="E13" s="89" t="s">
        <v>1669</v>
      </c>
      <c r="F13" s="97">
        <v>4.1700000000000001E-2</v>
      </c>
      <c r="G13" s="90"/>
      <c r="H13" s="90">
        <v>50.04</v>
      </c>
    </row>
    <row r="14" spans="1:8" s="1" customFormat="1" ht="24" customHeight="1">
      <c r="A14" s="58">
        <v>7</v>
      </c>
      <c r="B14" s="87" t="s">
        <v>1638</v>
      </c>
      <c r="C14" s="90" t="s">
        <v>1682</v>
      </c>
      <c r="D14" s="96">
        <v>301</v>
      </c>
      <c r="E14" s="89" t="s">
        <v>1670</v>
      </c>
      <c r="F14" s="94">
        <v>3.44E-2</v>
      </c>
      <c r="G14" s="90"/>
      <c r="H14" s="90">
        <v>10.35</v>
      </c>
    </row>
    <row r="15" spans="1:8" s="1" customFormat="1" ht="24" customHeight="1">
      <c r="A15" s="58">
        <v>8</v>
      </c>
      <c r="B15" s="87" t="s">
        <v>1638</v>
      </c>
      <c r="C15" s="90" t="s">
        <v>1644</v>
      </c>
      <c r="D15" s="96">
        <v>1027</v>
      </c>
      <c r="E15" s="89" t="s">
        <v>1671</v>
      </c>
      <c r="F15" s="94">
        <v>3.5200000000000002E-2</v>
      </c>
      <c r="G15" s="90"/>
      <c r="H15" s="90">
        <v>36.15</v>
      </c>
    </row>
    <row r="16" spans="1:8" s="1" customFormat="1" ht="24" customHeight="1">
      <c r="A16" s="58">
        <v>9</v>
      </c>
      <c r="B16" s="87" t="s">
        <v>1638</v>
      </c>
      <c r="C16" s="90" t="s">
        <v>1681</v>
      </c>
      <c r="D16" s="96">
        <v>234</v>
      </c>
      <c r="E16" s="89" t="s">
        <v>1672</v>
      </c>
      <c r="F16" s="94">
        <v>3.7900000000000003E-2</v>
      </c>
      <c r="G16" s="90"/>
      <c r="H16" s="90">
        <v>4.4400000000000004</v>
      </c>
    </row>
    <row r="17" spans="1:8" s="1" customFormat="1" ht="24" customHeight="1">
      <c r="A17" s="58">
        <v>10</v>
      </c>
      <c r="B17" s="91" t="s">
        <v>1639</v>
      </c>
      <c r="C17" s="90" t="s">
        <v>1643</v>
      </c>
      <c r="D17" s="96">
        <v>318.14999999999998</v>
      </c>
      <c r="E17" s="89" t="s">
        <v>1673</v>
      </c>
      <c r="F17" s="98">
        <v>3.7600000000000001E-2</v>
      </c>
      <c r="G17" s="90"/>
      <c r="H17" s="90">
        <v>11.96</v>
      </c>
    </row>
    <row r="18" spans="1:8" s="1" customFormat="1" ht="24" customHeight="1">
      <c r="A18" s="58">
        <v>11</v>
      </c>
      <c r="B18" s="91" t="s">
        <v>1639</v>
      </c>
      <c r="C18" s="90" t="s">
        <v>1643</v>
      </c>
      <c r="D18" s="96">
        <v>318.14999999999998</v>
      </c>
      <c r="E18" s="89" t="s">
        <v>1665</v>
      </c>
      <c r="F18" s="98">
        <v>3.8100000000000002E-2</v>
      </c>
      <c r="G18" s="90"/>
      <c r="H18" s="90">
        <v>12.12</v>
      </c>
    </row>
    <row r="19" spans="1:8" s="1" customFormat="1" ht="24" customHeight="1">
      <c r="A19" s="58">
        <v>12</v>
      </c>
      <c r="B19" s="91" t="s">
        <v>1639</v>
      </c>
      <c r="C19" s="90" t="s">
        <v>1643</v>
      </c>
      <c r="D19" s="96">
        <v>106.05</v>
      </c>
      <c r="E19" s="89" t="s">
        <v>1666</v>
      </c>
      <c r="F19" s="98">
        <v>3.8300000000000001E-2</v>
      </c>
      <c r="G19" s="90"/>
      <c r="H19" s="90">
        <v>4.0599999999999996</v>
      </c>
    </row>
    <row r="20" spans="1:8" s="1" customFormat="1" ht="24" customHeight="1">
      <c r="A20" s="58">
        <v>13</v>
      </c>
      <c r="B20" s="91" t="s">
        <v>1639</v>
      </c>
      <c r="C20" s="90" t="s">
        <v>1680</v>
      </c>
      <c r="D20" s="96">
        <v>318</v>
      </c>
      <c r="E20" s="89" t="s">
        <v>1671</v>
      </c>
      <c r="F20" s="98">
        <v>3.27E-2</v>
      </c>
      <c r="G20" s="90"/>
      <c r="H20" s="90">
        <v>10.4</v>
      </c>
    </row>
    <row r="21" spans="1:8" s="1" customFormat="1" ht="24" customHeight="1">
      <c r="A21" s="58">
        <v>14</v>
      </c>
      <c r="B21" s="91" t="s">
        <v>1640</v>
      </c>
      <c r="C21" s="90" t="s">
        <v>1679</v>
      </c>
      <c r="D21" s="96">
        <v>15800</v>
      </c>
      <c r="E21" s="89" t="s">
        <v>1674</v>
      </c>
      <c r="F21" s="94">
        <v>3.7499999999999999E-2</v>
      </c>
      <c r="G21" s="90"/>
      <c r="H21" s="90">
        <v>592.5</v>
      </c>
    </row>
    <row r="22" spans="1:8" s="1" customFormat="1" ht="24" customHeight="1">
      <c r="A22" s="58"/>
      <c r="B22" s="91" t="s">
        <v>1641</v>
      </c>
      <c r="C22" s="90" t="s">
        <v>1676</v>
      </c>
      <c r="D22" s="96">
        <v>12000</v>
      </c>
      <c r="E22" s="89" t="s">
        <v>1675</v>
      </c>
      <c r="F22" s="94">
        <v>3.8100000000000002E-2</v>
      </c>
      <c r="G22" s="90"/>
      <c r="H22" s="90">
        <v>457.2</v>
      </c>
    </row>
    <row r="23" spans="1:8" s="1" customFormat="1" ht="24" customHeight="1">
      <c r="A23" s="58"/>
      <c r="B23" s="85" t="s">
        <v>1517</v>
      </c>
      <c r="C23" s="85"/>
      <c r="D23" s="101">
        <f>SUM(D9:D22)</f>
        <v>35610.35</v>
      </c>
      <c r="E23" s="100"/>
      <c r="F23" s="75"/>
      <c r="G23" s="76">
        <f>SUM(G8:G21)</f>
        <v>234</v>
      </c>
      <c r="H23" s="76">
        <f>SUM(H8:H22)</f>
        <v>1361.01</v>
      </c>
    </row>
    <row r="24" spans="1:8" ht="20.25">
      <c r="D24" s="102">
        <v>35611</v>
      </c>
    </row>
  </sheetData>
  <mergeCells count="3">
    <mergeCell ref="A2:H4"/>
    <mergeCell ref="A6:H6"/>
    <mergeCell ref="A5:H5"/>
  </mergeCells>
  <phoneticPr fontId="1" type="noConversion"/>
  <printOptions horizontalCentered="1"/>
  <pageMargins left="0.70866141732283472" right="0.70866141732283472" top="0.74803149606299213" bottom="0.74803149606299213" header="0.31496062992125984" footer="0.31496062992125984"/>
  <pageSetup paperSize="9" scale="69" orientation="landscape" horizontalDpi="200" verticalDpi="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M18"/>
  <sheetViews>
    <sheetView workbookViewId="0">
      <selection activeCell="I29" sqref="I29"/>
    </sheetView>
  </sheetViews>
  <sheetFormatPr defaultColWidth="9" defaultRowHeight="13.5"/>
  <cols>
    <col min="1" max="1" width="6.625" customWidth="1"/>
    <col min="2" max="2" width="68.875" customWidth="1"/>
    <col min="3" max="3" width="14.5" bestFit="1" customWidth="1"/>
    <col min="4" max="4" width="10.625" customWidth="1"/>
    <col min="5" max="6" width="13.875" customWidth="1"/>
    <col min="7" max="7" width="7.625" customWidth="1"/>
    <col min="8" max="8" width="8.75" customWidth="1"/>
    <col min="9" max="9" width="23.75" style="1" customWidth="1"/>
    <col min="10" max="13" width="8.875" customWidth="1"/>
  </cols>
  <sheetData>
    <row r="1" spans="1:13">
      <c r="A1" t="s">
        <v>1635</v>
      </c>
    </row>
    <row r="2" spans="1:13">
      <c r="A2" s="149" t="s">
        <v>1662</v>
      </c>
      <c r="B2" s="149"/>
      <c r="C2" s="149"/>
      <c r="D2" s="149"/>
      <c r="E2" s="149"/>
      <c r="F2" s="149"/>
      <c r="G2" s="149"/>
      <c r="H2" s="149"/>
      <c r="I2" s="149"/>
    </row>
    <row r="3" spans="1:13">
      <c r="A3" s="149"/>
      <c r="B3" s="149"/>
      <c r="C3" s="149"/>
      <c r="D3" s="149"/>
      <c r="E3" s="149"/>
      <c r="F3" s="149"/>
      <c r="G3" s="149"/>
      <c r="H3" s="149"/>
      <c r="I3" s="149"/>
    </row>
    <row r="4" spans="1:13" ht="32.450000000000003" customHeight="1">
      <c r="A4" s="149"/>
      <c r="B4" s="149"/>
      <c r="C4" s="149"/>
      <c r="D4" s="149"/>
      <c r="E4" s="149"/>
      <c r="F4" s="149"/>
      <c r="G4" s="149"/>
      <c r="H4" s="149"/>
      <c r="I4" s="149"/>
      <c r="J4" s="8"/>
      <c r="K4" s="8"/>
      <c r="L4" s="8"/>
      <c r="M4" s="8"/>
    </row>
    <row r="5" spans="1:13" ht="13.5" customHeight="1">
      <c r="A5" s="148"/>
      <c r="B5" s="148"/>
      <c r="C5" s="148"/>
      <c r="D5" s="148"/>
      <c r="E5" s="148"/>
      <c r="F5" s="148"/>
      <c r="G5" s="148"/>
      <c r="H5" s="148"/>
      <c r="I5" s="148"/>
      <c r="J5" s="8"/>
      <c r="K5" s="8"/>
      <c r="L5" s="8"/>
      <c r="M5" s="8"/>
    </row>
    <row r="6" spans="1:13" s="7" customFormat="1" ht="22.5">
      <c r="A6" s="147" t="s">
        <v>1052</v>
      </c>
      <c r="B6" s="147"/>
      <c r="C6" s="147"/>
      <c r="D6" s="147"/>
      <c r="E6" s="147"/>
      <c r="F6" s="147"/>
      <c r="G6" s="147"/>
      <c r="H6" s="147"/>
      <c r="I6" s="147"/>
      <c r="J6" s="67"/>
      <c r="K6" s="67"/>
      <c r="L6" s="67"/>
      <c r="M6" s="67"/>
    </row>
    <row r="7" spans="1:13" ht="25.5" customHeight="1">
      <c r="A7" s="68" t="s">
        <v>1608</v>
      </c>
      <c r="B7" s="68" t="s">
        <v>1505</v>
      </c>
      <c r="C7" s="68" t="s">
        <v>1616</v>
      </c>
      <c r="D7" s="68" t="s">
        <v>1513</v>
      </c>
      <c r="E7" s="68" t="s">
        <v>1514</v>
      </c>
      <c r="F7" s="68" t="s">
        <v>1615</v>
      </c>
      <c r="G7" s="68" t="s">
        <v>1515</v>
      </c>
      <c r="H7" s="68" t="s">
        <v>1516</v>
      </c>
      <c r="I7" s="68" t="s">
        <v>1663</v>
      </c>
    </row>
    <row r="8" spans="1:13" s="1" customFormat="1" ht="30" customHeight="1">
      <c r="A8" s="58"/>
      <c r="B8" s="74"/>
      <c r="C8" s="58"/>
      <c r="D8" s="92"/>
      <c r="E8" s="69"/>
      <c r="F8" s="69"/>
      <c r="G8" s="89"/>
      <c r="H8" s="70"/>
      <c r="I8" s="73"/>
      <c r="J8"/>
    </row>
    <row r="9" spans="1:13" s="1" customFormat="1" ht="30" customHeight="1">
      <c r="A9" s="58"/>
      <c r="B9" s="91"/>
      <c r="C9" s="58"/>
      <c r="D9" s="92"/>
      <c r="E9" s="69"/>
      <c r="F9" s="69"/>
      <c r="G9" s="89"/>
      <c r="H9" s="94"/>
      <c r="I9" s="90"/>
      <c r="J9"/>
    </row>
    <row r="10" spans="1:13" s="1" customFormat="1" ht="30" customHeight="1">
      <c r="A10" s="58"/>
      <c r="B10" s="88"/>
      <c r="C10" s="58"/>
      <c r="D10" s="93"/>
      <c r="E10" s="69"/>
      <c r="F10" s="69"/>
      <c r="G10" s="89"/>
      <c r="H10" s="94"/>
      <c r="I10" s="90"/>
      <c r="J10"/>
    </row>
    <row r="11" spans="1:13" ht="30" customHeight="1">
      <c r="A11" s="55"/>
      <c r="B11" s="68" t="s">
        <v>1517</v>
      </c>
      <c r="C11" s="68"/>
      <c r="D11" s="55"/>
      <c r="E11" s="71">
        <f>SUM(E8:E10)</f>
        <v>0</v>
      </c>
      <c r="F11" s="71">
        <f>SUM(F8:F10)</f>
        <v>0</v>
      </c>
      <c r="G11" s="68"/>
      <c r="H11" s="68"/>
      <c r="I11" s="95">
        <f>SUM(I8:I10)</f>
        <v>0</v>
      </c>
    </row>
    <row r="18" spans="8:8">
      <c r="H18" s="9"/>
    </row>
  </sheetData>
  <mergeCells count="3">
    <mergeCell ref="A6:I6"/>
    <mergeCell ref="A5:I5"/>
    <mergeCell ref="A2:I4"/>
  </mergeCells>
  <phoneticPr fontId="1" type="noConversion"/>
  <printOptions horizontalCentered="1"/>
  <pageMargins left="0.70866141732283472" right="0.70866141732283472" top="0.74803149606299213" bottom="0.74803149606299213" header="0.31496062992125984" footer="0.31496062992125984"/>
  <pageSetup paperSize="9" scale="79" orientation="landscape" horizontalDpi="200" verticalDpi="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24"/>
  <sheetViews>
    <sheetView workbookViewId="0">
      <selection activeCell="I8" sqref="I8"/>
    </sheetView>
  </sheetViews>
  <sheetFormatPr defaultColWidth="9" defaultRowHeight="13.5"/>
  <cols>
    <col min="1" max="6" width="11.375" style="3" customWidth="1"/>
    <col min="7" max="16384" width="9" style="3"/>
  </cols>
  <sheetData>
    <row r="5" spans="1:5">
      <c r="A5" s="2"/>
      <c r="B5" s="2"/>
      <c r="C5" s="2"/>
      <c r="D5" s="2"/>
      <c r="E5" s="2"/>
    </row>
    <row r="6" spans="1:5">
      <c r="A6" s="2"/>
      <c r="B6" s="2"/>
      <c r="C6" s="2"/>
      <c r="D6" s="2"/>
      <c r="E6" s="2"/>
    </row>
    <row r="7" spans="1:5">
      <c r="A7" s="2"/>
      <c r="B7" s="2"/>
      <c r="C7" s="2"/>
      <c r="D7" s="2"/>
      <c r="E7" s="2"/>
    </row>
    <row r="8" spans="1:5">
      <c r="A8" s="2"/>
      <c r="B8" s="2"/>
      <c r="C8" s="2"/>
      <c r="D8" s="2"/>
      <c r="E8" s="2"/>
    </row>
    <row r="9" spans="1:5">
      <c r="A9" s="2"/>
      <c r="B9" s="2"/>
      <c r="C9" s="2"/>
      <c r="D9" s="2"/>
      <c r="E9" s="2"/>
    </row>
    <row r="10" spans="1:5">
      <c r="A10" s="2"/>
      <c r="B10" s="2"/>
      <c r="C10" s="2"/>
      <c r="D10" s="2"/>
      <c r="E10" s="2"/>
    </row>
    <row r="11" spans="1:5">
      <c r="A11" s="2"/>
      <c r="B11" s="2"/>
      <c r="C11" s="2"/>
      <c r="D11" s="2"/>
      <c r="E11" s="2"/>
    </row>
    <row r="12" spans="1:5">
      <c r="A12" s="2"/>
      <c r="B12" s="2"/>
      <c r="C12" s="2"/>
      <c r="D12" s="2"/>
      <c r="E12" s="2"/>
    </row>
    <row r="13" spans="1:5" ht="35.25">
      <c r="A13" s="106" t="s">
        <v>1549</v>
      </c>
      <c r="B13" s="106"/>
      <c r="C13" s="106"/>
      <c r="D13" s="106"/>
      <c r="E13" s="106"/>
    </row>
    <row r="14" spans="1:5">
      <c r="A14" s="2"/>
      <c r="B14" s="2"/>
      <c r="C14" s="2"/>
      <c r="D14" s="2"/>
      <c r="E14" s="2"/>
    </row>
    <row r="15" spans="1:5">
      <c r="A15" s="2"/>
      <c r="B15" s="2"/>
      <c r="C15" s="2"/>
      <c r="D15" s="2"/>
      <c r="E15" s="2"/>
    </row>
    <row r="16" spans="1:5">
      <c r="A16" s="2"/>
      <c r="B16" s="2"/>
      <c r="C16" s="2"/>
      <c r="D16" s="2"/>
      <c r="E16" s="2"/>
    </row>
    <row r="17" spans="1:5">
      <c r="A17" s="2"/>
      <c r="B17" s="2"/>
      <c r="C17" s="2"/>
      <c r="D17" s="2"/>
      <c r="E17" s="2"/>
    </row>
    <row r="18" spans="1:5">
      <c r="A18" s="2"/>
      <c r="B18" s="2"/>
      <c r="C18" s="2"/>
      <c r="D18" s="2"/>
      <c r="E18" s="2"/>
    </row>
    <row r="19" spans="1:5">
      <c r="A19" s="2"/>
      <c r="B19" s="2"/>
      <c r="C19" s="2"/>
      <c r="D19" s="2"/>
      <c r="E19" s="2"/>
    </row>
    <row r="20" spans="1:5">
      <c r="A20" s="2"/>
      <c r="B20" s="2"/>
      <c r="C20" s="2"/>
      <c r="D20" s="2"/>
      <c r="E20" s="2"/>
    </row>
    <row r="21" spans="1:5">
      <c r="A21" s="2"/>
      <c r="B21" s="2"/>
      <c r="C21" s="2"/>
      <c r="D21" s="2"/>
      <c r="E21" s="2"/>
    </row>
    <row r="22" spans="1:5">
      <c r="A22" s="2"/>
      <c r="B22" s="2"/>
      <c r="C22" s="2"/>
      <c r="D22" s="2"/>
      <c r="E22" s="2"/>
    </row>
    <row r="23" spans="1:5">
      <c r="A23" s="2"/>
      <c r="B23" s="2"/>
      <c r="C23" s="2"/>
      <c r="D23" s="2"/>
      <c r="E23" s="2"/>
    </row>
    <row r="24" spans="1:5">
      <c r="A24" s="2"/>
      <c r="B24" s="2"/>
      <c r="C24" s="2"/>
      <c r="D24" s="2"/>
      <c r="E24" s="2"/>
    </row>
  </sheetData>
  <mergeCells count="1">
    <mergeCell ref="A13:E13"/>
  </mergeCells>
  <phoneticPr fontId="1" type="noConversion"/>
  <printOptions horizontalCentered="1"/>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zoomScale="90" zoomScaleNormal="90" workbookViewId="0">
      <selection activeCell="J20" sqref="J20"/>
    </sheetView>
  </sheetViews>
  <sheetFormatPr defaultRowHeight="13.5"/>
  <cols>
    <col min="1" max="1" width="51" bestFit="1" customWidth="1"/>
    <col min="2" max="4" width="17.375" style="52" bestFit="1" customWidth="1"/>
    <col min="5" max="6" width="15.25" style="52" hidden="1" customWidth="1"/>
    <col min="7" max="7" width="16.375" style="52" customWidth="1"/>
    <col min="8" max="8" width="18.75" bestFit="1" customWidth="1"/>
    <col min="9" max="9" width="16.125" customWidth="1"/>
    <col min="10" max="10" width="19.875" bestFit="1" customWidth="1"/>
  </cols>
  <sheetData>
    <row r="1" spans="1:12">
      <c r="A1" t="s">
        <v>1636</v>
      </c>
    </row>
    <row r="2" spans="1:12">
      <c r="A2" s="150" t="s">
        <v>1594</v>
      </c>
      <c r="B2" s="150"/>
      <c r="C2" s="150"/>
      <c r="D2" s="150"/>
      <c r="E2" s="150"/>
      <c r="F2" s="150"/>
      <c r="G2" s="150"/>
      <c r="H2" s="150"/>
      <c r="I2" s="150"/>
      <c r="J2" s="150"/>
    </row>
    <row r="3" spans="1:12">
      <c r="A3" s="150"/>
      <c r="B3" s="150"/>
      <c r="C3" s="150"/>
      <c r="D3" s="150"/>
      <c r="E3" s="150"/>
      <c r="F3" s="150"/>
      <c r="G3" s="150"/>
      <c r="H3" s="150"/>
      <c r="I3" s="150"/>
      <c r="J3" s="150"/>
    </row>
    <row r="4" spans="1:12" ht="32.450000000000003" customHeight="1">
      <c r="A4" s="150"/>
      <c r="B4" s="150"/>
      <c r="C4" s="150"/>
      <c r="D4" s="150"/>
      <c r="E4" s="150"/>
      <c r="F4" s="150"/>
      <c r="G4" s="150"/>
      <c r="H4" s="150"/>
      <c r="I4" s="150"/>
      <c r="J4" s="150"/>
    </row>
    <row r="5" spans="1:12">
      <c r="A5" s="151"/>
      <c r="B5" s="151"/>
      <c r="C5" s="151"/>
      <c r="D5" s="151"/>
      <c r="E5" s="151"/>
      <c r="F5" s="151"/>
      <c r="G5" s="151"/>
      <c r="H5" s="151"/>
    </row>
    <row r="6" spans="1:12" ht="22.5">
      <c r="A6" s="153" t="s">
        <v>0</v>
      </c>
      <c r="B6" s="153"/>
      <c r="C6" s="153"/>
      <c r="D6" s="153"/>
      <c r="E6" s="153"/>
      <c r="F6" s="153"/>
      <c r="G6" s="153"/>
      <c r="H6" s="153"/>
      <c r="I6" s="153"/>
      <c r="J6" s="153"/>
    </row>
    <row r="7" spans="1:12" ht="20.25">
      <c r="A7" s="152" t="s">
        <v>1479</v>
      </c>
      <c r="B7" s="154" t="s">
        <v>1592</v>
      </c>
      <c r="C7" s="154" t="s">
        <v>1593</v>
      </c>
      <c r="D7" s="154" t="s">
        <v>1480</v>
      </c>
      <c r="E7" s="154" t="s">
        <v>1481</v>
      </c>
      <c r="F7" s="154"/>
      <c r="G7" s="152" t="s">
        <v>1482</v>
      </c>
      <c r="H7" s="152"/>
      <c r="I7" s="152" t="s">
        <v>1617</v>
      </c>
      <c r="J7" s="152"/>
    </row>
    <row r="8" spans="1:12" ht="20.25">
      <c r="A8" s="152"/>
      <c r="B8" s="154"/>
      <c r="C8" s="154"/>
      <c r="D8" s="154"/>
      <c r="E8" s="49" t="s">
        <v>5</v>
      </c>
      <c r="F8" s="49" t="s">
        <v>1483</v>
      </c>
      <c r="G8" s="49" t="s">
        <v>1553</v>
      </c>
      <c r="H8" s="43" t="s">
        <v>1554</v>
      </c>
      <c r="I8" s="77" t="s">
        <v>1553</v>
      </c>
      <c r="J8" s="43" t="s">
        <v>1554</v>
      </c>
    </row>
    <row r="9" spans="1:12" ht="30" customHeight="1">
      <c r="A9" s="41" t="s">
        <v>1484</v>
      </c>
      <c r="B9" s="50">
        <f>B10+B11+B14</f>
        <v>1581</v>
      </c>
      <c r="C9" s="50">
        <f>C10+C11+C14</f>
        <v>1584</v>
      </c>
      <c r="D9" s="50">
        <f>D10+D11+D14</f>
        <v>1938</v>
      </c>
      <c r="E9" s="50">
        <f t="shared" ref="E9:E14" si="0">C9-D9</f>
        <v>-354</v>
      </c>
      <c r="F9" s="51">
        <f>E9/D9*100</f>
        <v>-18.266253869969042</v>
      </c>
      <c r="G9" s="50">
        <f t="shared" ref="G9:G14" si="1">C9-B9</f>
        <v>3</v>
      </c>
      <c r="H9" s="53">
        <f>G9/B9*100</f>
        <v>0.18975332068311196</v>
      </c>
      <c r="I9" s="50">
        <f>C9-D9</f>
        <v>-354</v>
      </c>
      <c r="J9" s="53">
        <f>I9/C9*100</f>
        <v>-22.348484848484848</v>
      </c>
    </row>
    <row r="10" spans="1:12" ht="30" customHeight="1">
      <c r="A10" s="42" t="s">
        <v>1485</v>
      </c>
      <c r="B10" s="50"/>
      <c r="C10" s="50"/>
      <c r="D10" s="50"/>
      <c r="E10" s="50"/>
      <c r="F10" s="51"/>
      <c r="G10" s="50"/>
      <c r="H10" s="53"/>
      <c r="I10" s="50"/>
      <c r="J10" s="53"/>
    </row>
    <row r="11" spans="1:12" ht="30" customHeight="1">
      <c r="A11" s="42" t="s">
        <v>1486</v>
      </c>
      <c r="B11" s="50">
        <f>B12+B13</f>
        <v>1533</v>
      </c>
      <c r="C11" s="50">
        <f>C12+C13</f>
        <v>1521</v>
      </c>
      <c r="D11" s="50">
        <f>D12+D13</f>
        <v>1889</v>
      </c>
      <c r="E11" s="50">
        <f t="shared" si="0"/>
        <v>-368</v>
      </c>
      <c r="F11" s="51">
        <f>E11/D11*100</f>
        <v>-19.481206987824244</v>
      </c>
      <c r="G11" s="50">
        <f t="shared" si="1"/>
        <v>-12</v>
      </c>
      <c r="H11" s="53">
        <f t="shared" ref="H11:H14" si="2">G11/B11*100</f>
        <v>-0.78277886497064575</v>
      </c>
      <c r="I11" s="50">
        <f t="shared" ref="I11:I14" si="3">C11-D11</f>
        <v>-368</v>
      </c>
      <c r="J11" s="53">
        <f t="shared" ref="J11:J14" si="4">I11/C11*100</f>
        <v>-24.194608809993426</v>
      </c>
    </row>
    <row r="12" spans="1:12" ht="30" customHeight="1">
      <c r="A12" s="42" t="s">
        <v>1487</v>
      </c>
      <c r="B12" s="50"/>
      <c r="C12" s="50">
        <v>265</v>
      </c>
      <c r="D12" s="50">
        <v>631</v>
      </c>
      <c r="E12" s="50">
        <f t="shared" si="0"/>
        <v>-366</v>
      </c>
      <c r="F12" s="51">
        <f>E12/D12*100</f>
        <v>-58.003169572107758</v>
      </c>
      <c r="G12" s="50">
        <f t="shared" si="1"/>
        <v>265</v>
      </c>
      <c r="H12" s="53"/>
      <c r="I12" s="50">
        <f t="shared" si="3"/>
        <v>-366</v>
      </c>
      <c r="J12" s="53">
        <f t="shared" si="4"/>
        <v>-138.11320754716979</v>
      </c>
      <c r="L12" t="s">
        <v>1607</v>
      </c>
    </row>
    <row r="13" spans="1:12" ht="30" customHeight="1">
      <c r="A13" s="42" t="s">
        <v>1488</v>
      </c>
      <c r="B13" s="50">
        <v>1533</v>
      </c>
      <c r="C13" s="50">
        <v>1256</v>
      </c>
      <c r="D13" s="50">
        <v>1258</v>
      </c>
      <c r="E13" s="50">
        <f t="shared" si="0"/>
        <v>-2</v>
      </c>
      <c r="F13" s="51">
        <f>E13/D13*100</f>
        <v>-0.1589825119236884</v>
      </c>
      <c r="G13" s="50">
        <f t="shared" si="1"/>
        <v>-277</v>
      </c>
      <c r="H13" s="53">
        <f t="shared" si="2"/>
        <v>-18.06914546640574</v>
      </c>
      <c r="I13" s="50">
        <f t="shared" si="3"/>
        <v>-2</v>
      </c>
      <c r="J13" s="53">
        <f t="shared" si="4"/>
        <v>-0.15923566878980894</v>
      </c>
    </row>
    <row r="14" spans="1:12" ht="30" customHeight="1">
      <c r="A14" s="42" t="s">
        <v>1489</v>
      </c>
      <c r="B14" s="50">
        <v>48</v>
      </c>
      <c r="C14" s="50">
        <v>63</v>
      </c>
      <c r="D14" s="50">
        <v>49</v>
      </c>
      <c r="E14" s="50">
        <f t="shared" si="0"/>
        <v>14</v>
      </c>
      <c r="F14" s="51">
        <f>E14/D14*100</f>
        <v>28.571428571428569</v>
      </c>
      <c r="G14" s="50">
        <f t="shared" si="1"/>
        <v>15</v>
      </c>
      <c r="H14" s="53">
        <f t="shared" si="2"/>
        <v>31.25</v>
      </c>
      <c r="I14" s="50">
        <f t="shared" si="3"/>
        <v>14</v>
      </c>
      <c r="J14" s="53">
        <f t="shared" si="4"/>
        <v>22.222222222222221</v>
      </c>
    </row>
  </sheetData>
  <mergeCells count="10">
    <mergeCell ref="A2:J4"/>
    <mergeCell ref="A5:H5"/>
    <mergeCell ref="I7:J7"/>
    <mergeCell ref="A6:J6"/>
    <mergeCell ref="A7:A8"/>
    <mergeCell ref="B7:B8"/>
    <mergeCell ref="C7:C8"/>
    <mergeCell ref="D7:D8"/>
    <mergeCell ref="E7:F7"/>
    <mergeCell ref="G7:H7"/>
  </mergeCells>
  <phoneticPr fontId="1" type="noConversion"/>
  <printOptions horizontalCentered="1"/>
  <pageMargins left="0.70866141732283472" right="0.70866141732283472" top="0.74803149606299213" bottom="0.74803149606299213" header="0.31496062992125984" footer="0.31496062992125984"/>
  <pageSetup paperSize="9" scale="76"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26</vt:i4>
      </vt:variant>
      <vt:variant>
        <vt:lpstr>命名范围</vt:lpstr>
      </vt:variant>
      <vt:variant>
        <vt:i4>7</vt:i4>
      </vt:variant>
    </vt:vector>
  </HeadingPairs>
  <TitlesOfParts>
    <vt:vector size="33" baseType="lpstr">
      <vt:lpstr>附表</vt:lpstr>
      <vt:lpstr>第一部分</vt:lpstr>
      <vt:lpstr>附表1</vt:lpstr>
      <vt:lpstr>附表2</vt:lpstr>
      <vt:lpstr>附表3-1</vt:lpstr>
      <vt:lpstr>附表3-2</vt:lpstr>
      <vt:lpstr>附表4</vt:lpstr>
      <vt:lpstr>第二部分</vt:lpstr>
      <vt:lpstr>附表5</vt:lpstr>
      <vt:lpstr>附表6</vt:lpstr>
      <vt:lpstr>附表7-1</vt:lpstr>
      <vt:lpstr>附表7-2</vt:lpstr>
      <vt:lpstr>第三部分</vt:lpstr>
      <vt:lpstr>附表8</vt:lpstr>
      <vt:lpstr>附表9</vt:lpstr>
      <vt:lpstr>第四部分</vt:lpstr>
      <vt:lpstr>附表10</vt:lpstr>
      <vt:lpstr>附表11</vt:lpstr>
      <vt:lpstr>第五部分</vt:lpstr>
      <vt:lpstr>附表12债务收支安排情况表</vt:lpstr>
      <vt:lpstr>附表13政府债务指标情况表</vt:lpstr>
      <vt:lpstr>附表14-1专项债务情况表</vt:lpstr>
      <vt:lpstr>附表14-2专项债务情况表</vt:lpstr>
      <vt:lpstr>附表15重大建设项目情况表</vt:lpstr>
      <vt:lpstr>第六部分</vt:lpstr>
      <vt:lpstr>附表16“三公”经费支出决算汇总表</vt:lpstr>
      <vt:lpstr>附表16“三公”经费支出决算汇总表!Print_Area</vt:lpstr>
      <vt:lpstr>'附表7-2'!Print_Area</vt:lpstr>
      <vt:lpstr>附表1!Print_Titles</vt:lpstr>
      <vt:lpstr>附表2!Print_Titles</vt:lpstr>
      <vt:lpstr>附表4!Print_Titles</vt:lpstr>
      <vt:lpstr>附表5!Print_Titles</vt:lpstr>
      <vt:lpstr>附表6!Print_Titles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2023-09-20T09:38:51Z</dcterms:modified>
</cp:coreProperties>
</file>