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3250" windowHeight="13170" tabRatio="909"/>
  </bookViews>
  <sheets>
    <sheet name="附表" sheetId="31" r:id="rId1"/>
    <sheet name="Sheet1" sheetId="52" r:id="rId2"/>
    <sheet name="第一部分" sheetId="2" r:id="rId3"/>
    <sheet name="附表1" sheetId="1" r:id="rId4"/>
    <sheet name="附表2" sheetId="3" r:id="rId5"/>
    <sheet name="附表3" sheetId="54" r:id="rId6"/>
    <sheet name="附表4" sheetId="53" r:id="rId7"/>
    <sheet name="附表5-1" sheetId="4" r:id="rId8"/>
    <sheet name="附表5-2" sheetId="5" r:id="rId9"/>
    <sheet name="附表6" sheetId="6" r:id="rId10"/>
    <sheet name="第二部分" sheetId="7" r:id="rId11"/>
    <sheet name="附7" sheetId="42" r:id="rId12"/>
    <sheet name="附 8" sheetId="43" r:id="rId13"/>
    <sheet name="附表9" sheetId="56" r:id="rId14"/>
    <sheet name="附表10-1" sheetId="10" r:id="rId15"/>
    <sheet name="附表10-2" sheetId="11" r:id="rId16"/>
    <sheet name="第三部分" sheetId="12" r:id="rId17"/>
    <sheet name="附表11" sheetId="13" r:id="rId18"/>
    <sheet name="附表12" sheetId="14" r:id="rId19"/>
    <sheet name="附表13" sheetId="55" r:id="rId20"/>
    <sheet name="第四部分" sheetId="15" r:id="rId21"/>
    <sheet name="附表14" sheetId="16" r:id="rId22"/>
    <sheet name="附表15" sheetId="17" r:id="rId23"/>
    <sheet name="第五部分" sheetId="18" r:id="rId24"/>
    <sheet name="附表16政府债务收支安排情况表" sheetId="44" r:id="rId25"/>
    <sheet name="附表17政府债务指标情况表" sheetId="45" r:id="rId26"/>
    <sheet name="附表18-1专项债务情况表" sheetId="32" r:id="rId27"/>
    <sheet name="附表18-2专项债务情况表" sheetId="33" r:id="rId28"/>
    <sheet name="附表19重大建设项目情况表" sheetId="27" r:id="rId29"/>
    <sheet name="第六部分" sheetId="30" r:id="rId30"/>
    <sheet name="附表20“三公”经费支出决算汇总表（本级）" sheetId="51" r:id="rId31"/>
    <sheet name="附表21县对下专项转移支付分项目情况表" sheetId="46" r:id="rId32"/>
    <sheet name="附表22县对下专项转移支付分地区情况表" sheetId="47" r:id="rId33"/>
  </sheets>
  <definedNames>
    <definedName name="_xlnm._FilterDatabase" localSheetId="12" hidden="1">'附 8'!$A$7:$E$273</definedName>
    <definedName name="_xlnm._FilterDatabase" localSheetId="11" hidden="1">附7!$A$7:$E$78</definedName>
    <definedName name="_xlnm._FilterDatabase" localSheetId="4" hidden="1">附表2!$B$9:$G$9</definedName>
    <definedName name="_xlnm._FilterDatabase" localSheetId="31" hidden="1">附表21县对下专项转移支付分项目情况表!$A$2:$A$97</definedName>
    <definedName name="_xlnm._FilterDatabase" localSheetId="8" hidden="1">'附表5-2'!$A$7:$E$25</definedName>
    <definedName name="_xlnm._FilterDatabase" localSheetId="9" hidden="1">附表6!$A$1:$E$74</definedName>
    <definedName name="_xlnm.Print_Area" localSheetId="12">'附 8'!$A$1:$E$274</definedName>
    <definedName name="_xlnm.Print_Area" localSheetId="11">附7!$A$1:$E$79</definedName>
    <definedName name="_xlnm.Print_Area" localSheetId="0">附表!$A$1:$B$36</definedName>
    <definedName name="_xlnm.Print_Area" localSheetId="15">'附表10-2'!$A$1:$E$16</definedName>
    <definedName name="_xlnm.Print_Area" localSheetId="24">附表16政府债务收支安排情况表!$A$1:$M$16</definedName>
    <definedName name="_xlnm.Print_Area" localSheetId="4">附表2!$B$1:$F$28</definedName>
    <definedName name="_xlnm.Print_Area" localSheetId="9">附表6!$A$1:$E$28</definedName>
    <definedName name="_xlnm.Print_Titles" localSheetId="12">'附 8'!$1:$8</definedName>
    <definedName name="_xlnm.Print_Titles" localSheetId="3">附表1!$4:$8</definedName>
    <definedName name="_xlnm.Print_Titles" localSheetId="4">附表2!$1:$8</definedName>
    <definedName name="_xlnm.Print_Titles" localSheetId="9">附表6!$1:$5</definedName>
  </definedNames>
  <calcPr calcId="162913"/>
</workbook>
</file>

<file path=xl/calcChain.xml><?xml version="1.0" encoding="utf-8"?>
<calcChain xmlns="http://schemas.openxmlformats.org/spreadsheetml/2006/main">
  <c r="D59" i="53" l="1"/>
  <c r="E59" i="53" s="1"/>
  <c r="D58" i="53"/>
  <c r="E58" i="53" s="1"/>
  <c r="D57" i="53"/>
  <c r="E57" i="53" s="1"/>
  <c r="D55" i="53"/>
  <c r="E55" i="53" s="1"/>
  <c r="D54" i="53"/>
  <c r="E54" i="53" s="1"/>
  <c r="D48" i="53"/>
  <c r="D45" i="53"/>
  <c r="D43" i="53"/>
  <c r="E43" i="53" s="1"/>
  <c r="D42" i="53"/>
  <c r="E42" i="53" s="1"/>
  <c r="D40" i="53"/>
  <c r="E40" i="53" s="1"/>
  <c r="D39" i="53"/>
  <c r="E39" i="53" s="1"/>
  <c r="D38" i="53"/>
  <c r="E38" i="53" s="1"/>
  <c r="D28" i="53"/>
  <c r="E28" i="53" s="1"/>
  <c r="D26" i="53"/>
  <c r="D23" i="53"/>
  <c r="E23" i="53" s="1"/>
  <c r="D22" i="53"/>
  <c r="E22" i="53" s="1"/>
  <c r="D21" i="53"/>
  <c r="E21" i="53" s="1"/>
  <c r="D20" i="53"/>
  <c r="E20" i="53" s="1"/>
  <c r="D18" i="53"/>
  <c r="E17" i="53"/>
  <c r="D17" i="53"/>
  <c r="D16" i="53"/>
  <c r="E16" i="53" s="1"/>
  <c r="D15" i="53"/>
  <c r="E15" i="53" s="1"/>
  <c r="D14" i="53"/>
  <c r="E14" i="53" s="1"/>
  <c r="D13" i="53"/>
  <c r="E13" i="53" s="1"/>
  <c r="D12" i="53"/>
  <c r="E12" i="53" s="1"/>
  <c r="D11" i="53"/>
  <c r="D10" i="53"/>
  <c r="E10" i="53" s="1"/>
  <c r="D9" i="53"/>
  <c r="E9" i="53" s="1"/>
  <c r="D8" i="53"/>
  <c r="E8" i="53" s="1"/>
  <c r="D7" i="53"/>
  <c r="E7" i="53" s="1"/>
  <c r="D6" i="53"/>
  <c r="E6" i="53" s="1"/>
  <c r="D16" i="55"/>
  <c r="D11" i="55"/>
  <c r="D10" i="55"/>
  <c r="D6" i="55"/>
  <c r="D247" i="56"/>
  <c r="D236" i="56"/>
  <c r="D233" i="56"/>
  <c r="D232" i="56"/>
  <c r="D230" i="56"/>
  <c r="D219" i="56"/>
  <c r="D216" i="56"/>
  <c r="D215" i="56"/>
  <c r="D211" i="56"/>
  <c r="D210" i="56"/>
  <c r="D209" i="56"/>
  <c r="D205" i="56"/>
  <c r="D203" i="56"/>
  <c r="D191" i="56"/>
  <c r="D189" i="56"/>
  <c r="D188" i="56"/>
  <c r="D126" i="56"/>
  <c r="D123" i="56"/>
  <c r="D112" i="56"/>
  <c r="D85" i="56"/>
  <c r="D82" i="56"/>
  <c r="D81" i="56"/>
  <c r="D78" i="56"/>
  <c r="D77" i="56"/>
  <c r="D76" i="56"/>
  <c r="D75" i="56"/>
  <c r="D72" i="56"/>
  <c r="D71" i="56"/>
  <c r="D69" i="56"/>
  <c r="D58" i="56"/>
  <c r="D56" i="56"/>
  <c r="D55" i="56"/>
  <c r="D54" i="56"/>
  <c r="D38" i="56"/>
  <c r="D36" i="56"/>
  <c r="D34" i="56"/>
  <c r="D33" i="56"/>
  <c r="D32" i="56"/>
  <c r="D31" i="56"/>
  <c r="D21" i="56"/>
  <c r="D16" i="56"/>
  <c r="D15" i="56"/>
  <c r="D6" i="56"/>
  <c r="D1318" i="54"/>
  <c r="D1315" i="54"/>
  <c r="D1313" i="54"/>
  <c r="D1312" i="54"/>
  <c r="D1311" i="54"/>
  <c r="D1310" i="54"/>
  <c r="D1303" i="54"/>
  <c r="D1302" i="54"/>
  <c r="D1301" i="54"/>
  <c r="D1300" i="54"/>
  <c r="D1295" i="54"/>
  <c r="D1294" i="54"/>
  <c r="D1293" i="54"/>
  <c r="D1292" i="54"/>
  <c r="D1290" i="54"/>
  <c r="D1288" i="54"/>
  <c r="D1278" i="54"/>
  <c r="D1277" i="54"/>
  <c r="D1275" i="54"/>
  <c r="D1269" i="54"/>
  <c r="D1268" i="54"/>
  <c r="D1262" i="54"/>
  <c r="D1261" i="54"/>
  <c r="D1260" i="54"/>
  <c r="D1258" i="54"/>
  <c r="D1257" i="54"/>
  <c r="D1255" i="54"/>
  <c r="D1252" i="54"/>
  <c r="D1251" i="54"/>
  <c r="D1250" i="54"/>
  <c r="D1246" i="54"/>
  <c r="D1237" i="54"/>
  <c r="D1224" i="54"/>
  <c r="D1207" i="54"/>
  <c r="D1206" i="54"/>
  <c r="D1205" i="54"/>
  <c r="D1202" i="54"/>
  <c r="D1199" i="54"/>
  <c r="D1198" i="54"/>
  <c r="D1194" i="54"/>
  <c r="D1193" i="54"/>
  <c r="D1192" i="54"/>
  <c r="D1191" i="54"/>
  <c r="D1189" i="54"/>
  <c r="D1186" i="54"/>
  <c r="D1185" i="54"/>
  <c r="D1172" i="54"/>
  <c r="D1169" i="54"/>
  <c r="D1168" i="54"/>
  <c r="D1167" i="54"/>
  <c r="D1166" i="54"/>
  <c r="D1146" i="54"/>
  <c r="D1142" i="54"/>
  <c r="D1141" i="54"/>
  <c r="D1140" i="54"/>
  <c r="D1123" i="54"/>
  <c r="D1118" i="54"/>
  <c r="D1100" i="54"/>
  <c r="D1096" i="54"/>
  <c r="D1091" i="54"/>
  <c r="D1090" i="54"/>
  <c r="D1089" i="54"/>
  <c r="D1082" i="54"/>
  <c r="D1081" i="54"/>
  <c r="D1080" i="54"/>
  <c r="D1079" i="54"/>
  <c r="D1074" i="54"/>
  <c r="D1073" i="54"/>
  <c r="D1066" i="54"/>
  <c r="D1058" i="54"/>
  <c r="D1048" i="54"/>
  <c r="D1016" i="54"/>
  <c r="D1015" i="54"/>
  <c r="D1013" i="54"/>
  <c r="D1010" i="54"/>
  <c r="D1008" i="54"/>
  <c r="D980" i="54"/>
  <c r="D968" i="54"/>
  <c r="D964" i="54"/>
  <c r="D960" i="54"/>
  <c r="D959" i="54"/>
  <c r="D958" i="54"/>
  <c r="D957" i="54"/>
  <c r="D955" i="54"/>
  <c r="D954" i="54"/>
  <c r="D952" i="54"/>
  <c r="D951" i="54"/>
  <c r="D949" i="54"/>
  <c r="D948" i="54"/>
  <c r="D946" i="54"/>
  <c r="D945" i="54"/>
  <c r="D944" i="54"/>
  <c r="D943" i="54"/>
  <c r="D942" i="54"/>
  <c r="D940" i="54"/>
  <c r="D939" i="54"/>
  <c r="D938" i="54"/>
  <c r="D937" i="54"/>
  <c r="D932" i="54"/>
  <c r="D929" i="54"/>
  <c r="D928" i="54"/>
  <c r="D927" i="54"/>
  <c r="D924" i="54"/>
  <c r="D920" i="54"/>
  <c r="D919" i="54"/>
  <c r="D916" i="54"/>
  <c r="D915" i="54"/>
  <c r="D914" i="54"/>
  <c r="D910" i="54"/>
  <c r="D908" i="54"/>
  <c r="D906" i="54"/>
  <c r="D905" i="54"/>
  <c r="D904" i="54"/>
  <c r="D901" i="54"/>
  <c r="D900" i="54"/>
  <c r="D899" i="54"/>
  <c r="D896" i="54"/>
  <c r="D889" i="54"/>
  <c r="D886" i="54"/>
  <c r="D883" i="54"/>
  <c r="D882" i="54"/>
  <c r="D879" i="54"/>
  <c r="D878" i="54"/>
  <c r="D877" i="54"/>
  <c r="D876" i="54"/>
  <c r="D874" i="54"/>
  <c r="D872" i="54"/>
  <c r="D871" i="54"/>
  <c r="D870" i="54"/>
  <c r="D869" i="54"/>
  <c r="D868" i="54"/>
  <c r="D865" i="54"/>
  <c r="D863" i="54"/>
  <c r="D860" i="54"/>
  <c r="D859" i="54"/>
  <c r="D858" i="54"/>
  <c r="D856" i="54"/>
  <c r="D854" i="54"/>
  <c r="D853" i="54"/>
  <c r="D852" i="54"/>
  <c r="D851" i="54"/>
  <c r="D848" i="54"/>
  <c r="D847" i="54"/>
  <c r="D846" i="54"/>
  <c r="D845" i="54"/>
  <c r="D844" i="54"/>
  <c r="D842" i="54"/>
  <c r="D841" i="54"/>
  <c r="D840" i="54"/>
  <c r="D839" i="54"/>
  <c r="D833" i="54"/>
  <c r="D830" i="54"/>
  <c r="D829" i="54"/>
  <c r="D828" i="54"/>
  <c r="D827" i="54"/>
  <c r="D826" i="54"/>
  <c r="D807" i="54"/>
  <c r="D806" i="54"/>
  <c r="D805" i="54"/>
  <c r="D786" i="54"/>
  <c r="D782" i="54"/>
  <c r="D780" i="54"/>
  <c r="D779" i="54"/>
  <c r="D777" i="54"/>
  <c r="D776" i="54"/>
  <c r="D775" i="54"/>
  <c r="D774" i="54"/>
  <c r="D770" i="54"/>
  <c r="D768" i="54"/>
  <c r="D767" i="54"/>
  <c r="D766" i="54"/>
  <c r="D761" i="54"/>
  <c r="D752" i="54"/>
  <c r="D751" i="54"/>
  <c r="D750" i="54"/>
  <c r="D749" i="54"/>
  <c r="D746" i="54"/>
  <c r="D745" i="54"/>
  <c r="D739" i="54"/>
  <c r="D738" i="54"/>
  <c r="D736" i="54"/>
  <c r="D735" i="54"/>
  <c r="D732" i="54"/>
  <c r="D731" i="54"/>
  <c r="D729" i="54"/>
  <c r="D727" i="54"/>
  <c r="D724" i="54"/>
  <c r="D723" i="54"/>
  <c r="D722" i="54"/>
  <c r="D721" i="54"/>
  <c r="D720" i="54"/>
  <c r="D718" i="54"/>
  <c r="D716" i="54"/>
  <c r="D715" i="54"/>
  <c r="D714" i="54"/>
  <c r="D713" i="54"/>
  <c r="D712" i="54"/>
  <c r="D711" i="54"/>
  <c r="D706" i="54"/>
  <c r="D705" i="54"/>
  <c r="D704" i="54"/>
  <c r="D703" i="54"/>
  <c r="D702" i="54"/>
  <c r="D699" i="54"/>
  <c r="D698" i="54"/>
  <c r="D685" i="54"/>
  <c r="D684" i="54"/>
  <c r="D683" i="54"/>
  <c r="D680" i="54"/>
  <c r="D679" i="54"/>
  <c r="D678" i="54"/>
  <c r="D677" i="54"/>
  <c r="D676" i="54"/>
  <c r="D672" i="54"/>
  <c r="D671" i="54"/>
  <c r="D666" i="54"/>
  <c r="D665" i="54"/>
  <c r="D662" i="54"/>
  <c r="D661" i="54"/>
  <c r="D659" i="54"/>
  <c r="D658" i="54"/>
  <c r="D657" i="54"/>
  <c r="D656" i="54"/>
  <c r="D655" i="54"/>
  <c r="D654" i="54"/>
  <c r="D650" i="54"/>
  <c r="D649" i="54"/>
  <c r="D648" i="54"/>
  <c r="D647" i="54"/>
  <c r="D645" i="54"/>
  <c r="D644" i="54"/>
  <c r="D643" i="54"/>
  <c r="D642" i="54"/>
  <c r="D635" i="54"/>
  <c r="D634" i="54"/>
  <c r="D632" i="54"/>
  <c r="D631" i="54"/>
  <c r="D628" i="54"/>
  <c r="D627" i="54"/>
  <c r="D623" i="54"/>
  <c r="D621" i="54"/>
  <c r="D620" i="54"/>
  <c r="D619" i="54"/>
  <c r="D618" i="54"/>
  <c r="D617" i="54"/>
  <c r="D615" i="54"/>
  <c r="D614" i="54"/>
  <c r="D613" i="54"/>
  <c r="D612" i="54"/>
  <c r="D611" i="54"/>
  <c r="D610" i="54"/>
  <c r="D609" i="54"/>
  <c r="D608" i="54"/>
  <c r="D607" i="54"/>
  <c r="D606" i="54"/>
  <c r="D605" i="54"/>
  <c r="D604" i="54"/>
  <c r="D603" i="54"/>
  <c r="D602" i="54"/>
  <c r="D599" i="54"/>
  <c r="D597" i="54"/>
  <c r="D596" i="54"/>
  <c r="D593" i="54"/>
  <c r="D592" i="54"/>
  <c r="D589" i="54"/>
  <c r="D588" i="54"/>
  <c r="D586" i="54"/>
  <c r="D585" i="54"/>
  <c r="D584" i="54"/>
  <c r="D582" i="54"/>
  <c r="D581" i="54"/>
  <c r="D580" i="54"/>
  <c r="D577" i="54"/>
  <c r="D576" i="54"/>
  <c r="D575" i="54"/>
  <c r="D571" i="54"/>
  <c r="D570" i="54"/>
  <c r="D569" i="54"/>
  <c r="D560" i="54"/>
  <c r="D557" i="54"/>
  <c r="D552" i="54"/>
  <c r="D551" i="54"/>
  <c r="D550" i="54"/>
  <c r="D549" i="54"/>
  <c r="D548" i="54"/>
  <c r="D546" i="54"/>
  <c r="D544" i="54"/>
  <c r="D543" i="54"/>
  <c r="D538" i="54"/>
  <c r="D526" i="54"/>
  <c r="D525" i="54"/>
  <c r="D522" i="54"/>
  <c r="D519" i="54"/>
  <c r="D518" i="54"/>
  <c r="D515" i="54"/>
  <c r="D514" i="54"/>
  <c r="D510" i="54"/>
  <c r="D509" i="54"/>
  <c r="D508" i="54"/>
  <c r="D506" i="54"/>
  <c r="D505" i="54"/>
  <c r="D503" i="54"/>
  <c r="D498" i="54"/>
  <c r="D495" i="54"/>
  <c r="D494" i="54"/>
  <c r="D493" i="54"/>
  <c r="D489" i="54"/>
  <c r="D488" i="54"/>
  <c r="D479" i="54"/>
  <c r="D474" i="54"/>
  <c r="D473" i="54"/>
  <c r="D469" i="54"/>
  <c r="D468" i="54"/>
  <c r="D442" i="54"/>
  <c r="D439" i="54"/>
  <c r="D438" i="54"/>
  <c r="D437" i="54"/>
  <c r="D436" i="54"/>
  <c r="D435" i="54"/>
  <c r="D434" i="54"/>
  <c r="D428" i="54"/>
  <c r="D424" i="54"/>
  <c r="D423" i="54"/>
  <c r="D422" i="54"/>
  <c r="D419" i="54"/>
  <c r="D418" i="54"/>
  <c r="D400" i="54"/>
  <c r="D398" i="54"/>
  <c r="D397" i="54"/>
  <c r="D395" i="54"/>
  <c r="D394" i="54"/>
  <c r="D393" i="54"/>
  <c r="D392" i="54"/>
  <c r="D391" i="54"/>
  <c r="D390" i="54"/>
  <c r="D387" i="54"/>
  <c r="D386" i="54"/>
  <c r="D385" i="54"/>
  <c r="D347" i="54"/>
  <c r="D346" i="54"/>
  <c r="D341" i="54"/>
  <c r="D340" i="54"/>
  <c r="D336" i="54"/>
  <c r="D335" i="54"/>
  <c r="D334" i="54"/>
  <c r="D327" i="54"/>
  <c r="D326" i="54"/>
  <c r="D325" i="54"/>
  <c r="D309" i="54"/>
  <c r="D308" i="54"/>
  <c r="D301" i="54"/>
  <c r="D300" i="54"/>
  <c r="D299" i="54"/>
  <c r="D295" i="54"/>
  <c r="D294" i="54"/>
  <c r="D293" i="54"/>
  <c r="D290" i="54"/>
  <c r="D285" i="54"/>
  <c r="D276" i="54"/>
  <c r="D235" i="54"/>
  <c r="D233" i="54"/>
  <c r="D232" i="54"/>
  <c r="D231" i="54"/>
  <c r="D223" i="54"/>
  <c r="D219" i="54"/>
  <c r="D218" i="54"/>
  <c r="D210" i="54"/>
  <c r="D209" i="54"/>
  <c r="D207" i="54"/>
  <c r="D206" i="54"/>
  <c r="D205" i="54"/>
  <c r="D198" i="54"/>
  <c r="D197" i="54"/>
  <c r="D195" i="54"/>
  <c r="D193" i="54"/>
  <c r="D192" i="54"/>
  <c r="D191" i="54"/>
  <c r="D190" i="54"/>
  <c r="D189" i="54"/>
  <c r="D186" i="54"/>
  <c r="D185" i="54"/>
  <c r="D184" i="54"/>
  <c r="D183" i="54"/>
  <c r="D182" i="54"/>
  <c r="D179" i="54"/>
  <c r="D178" i="54"/>
  <c r="D177" i="54"/>
  <c r="D176" i="54"/>
  <c r="D175" i="54"/>
  <c r="D172" i="54"/>
  <c r="D171" i="54"/>
  <c r="D170" i="54"/>
  <c r="D169" i="54"/>
  <c r="D168" i="54"/>
  <c r="D165" i="54"/>
  <c r="D164" i="54"/>
  <c r="D163" i="54"/>
  <c r="D162" i="54"/>
  <c r="D161" i="54"/>
  <c r="D160" i="54"/>
  <c r="D157" i="54"/>
  <c r="D154" i="54"/>
  <c r="D151" i="54"/>
  <c r="D150" i="54"/>
  <c r="D139" i="54"/>
  <c r="D135" i="54"/>
  <c r="D122" i="54"/>
  <c r="D121" i="54"/>
  <c r="D120" i="54"/>
  <c r="D113" i="54"/>
  <c r="D112" i="54"/>
  <c r="D111" i="54"/>
  <c r="D110" i="54"/>
  <c r="D105" i="54"/>
  <c r="D104" i="54"/>
  <c r="D103" i="54"/>
  <c r="D89" i="54"/>
  <c r="D88" i="54"/>
  <c r="D85" i="54"/>
  <c r="D82" i="54"/>
  <c r="D81" i="54"/>
  <c r="D80" i="54"/>
  <c r="D74" i="54"/>
  <c r="D73" i="54"/>
  <c r="D72" i="54"/>
  <c r="D71" i="54"/>
  <c r="D64" i="54"/>
  <c r="D63" i="54"/>
  <c r="D62" i="54"/>
  <c r="D60" i="54"/>
  <c r="D58" i="54"/>
  <c r="D56" i="54"/>
  <c r="D52" i="54"/>
  <c r="D51" i="54"/>
  <c r="D50" i="54"/>
  <c r="D49" i="54"/>
  <c r="D41" i="54"/>
  <c r="D40" i="54"/>
  <c r="D39" i="54"/>
  <c r="D38" i="54"/>
  <c r="D36" i="54"/>
  <c r="D31" i="54"/>
  <c r="D30" i="54"/>
  <c r="D29" i="54"/>
  <c r="D28" i="54"/>
  <c r="D27" i="54"/>
  <c r="D24" i="54"/>
  <c r="D22" i="54"/>
  <c r="D21" i="54"/>
  <c r="D20" i="54"/>
  <c r="D19" i="54"/>
  <c r="D18" i="54"/>
  <c r="D12" i="54"/>
  <c r="D10" i="54"/>
  <c r="D9" i="54"/>
  <c r="D8" i="54"/>
  <c r="D7" i="54"/>
  <c r="D6" i="54"/>
  <c r="E11" i="51" l="1"/>
  <c r="E13" i="51"/>
  <c r="E14" i="51"/>
  <c r="G11" i="51"/>
  <c r="G12" i="51"/>
  <c r="G13" i="51"/>
  <c r="G14" i="51"/>
  <c r="G9" i="51"/>
  <c r="E9" i="51"/>
  <c r="E12" i="3" l="1"/>
  <c r="E13" i="3"/>
  <c r="E14" i="3"/>
  <c r="E15" i="3"/>
  <c r="E16" i="3"/>
  <c r="E17" i="3"/>
  <c r="E18" i="3"/>
  <c r="E19" i="3"/>
  <c r="E20" i="3"/>
  <c r="E21" i="3"/>
  <c r="E22" i="3"/>
  <c r="E24" i="3"/>
  <c r="E25" i="3"/>
  <c r="E26" i="3"/>
  <c r="E27" i="3"/>
  <c r="E28" i="3"/>
  <c r="E29" i="3"/>
  <c r="E30" i="3"/>
  <c r="E31" i="3"/>
  <c r="E33" i="3"/>
  <c r="E34" i="3"/>
  <c r="E35" i="3"/>
  <c r="E36" i="3"/>
  <c r="E37" i="3"/>
  <c r="E38" i="3"/>
  <c r="E39" i="3"/>
  <c r="E40" i="3"/>
  <c r="E41" i="3"/>
  <c r="E42" i="3"/>
  <c r="E44" i="3"/>
  <c r="E45" i="3"/>
  <c r="E46" i="3"/>
  <c r="E47" i="3"/>
  <c r="E48" i="3"/>
  <c r="E49" i="3"/>
  <c r="E50" i="3"/>
  <c r="E51" i="3"/>
  <c r="E52" i="3"/>
  <c r="E53" i="3"/>
  <c r="E55" i="3"/>
  <c r="E56" i="3"/>
  <c r="E57" i="3"/>
  <c r="E58" i="3"/>
  <c r="E59" i="3"/>
  <c r="E60" i="3"/>
  <c r="E61" i="3"/>
  <c r="E62" i="3"/>
  <c r="E63" i="3"/>
  <c r="E64" i="3"/>
  <c r="E66" i="3"/>
  <c r="E67" i="3"/>
  <c r="E68" i="3"/>
  <c r="E69" i="3"/>
  <c r="E70" i="3"/>
  <c r="E71" i="3"/>
  <c r="E72" i="3"/>
  <c r="E73" i="3"/>
  <c r="E74" i="3"/>
  <c r="E75" i="3"/>
  <c r="E77" i="3"/>
  <c r="E78" i="3"/>
  <c r="E79" i="3"/>
  <c r="E80" i="3"/>
  <c r="E81" i="3"/>
  <c r="E82" i="3"/>
  <c r="E83" i="3"/>
  <c r="E85" i="3"/>
  <c r="E86" i="3"/>
  <c r="E87" i="3"/>
  <c r="E88" i="3"/>
  <c r="E89" i="3"/>
  <c r="E90" i="3"/>
  <c r="E91" i="3"/>
  <c r="E92" i="3"/>
  <c r="E94" i="3"/>
  <c r="E95" i="3"/>
  <c r="E96" i="3"/>
  <c r="E97" i="3"/>
  <c r="E98" i="3"/>
  <c r="E99" i="3"/>
  <c r="E100" i="3"/>
  <c r="E101" i="3"/>
  <c r="E102" i="3"/>
  <c r="E103" i="3"/>
  <c r="E104" i="3"/>
  <c r="E105" i="3"/>
  <c r="E107" i="3"/>
  <c r="E108" i="3"/>
  <c r="E109" i="3"/>
  <c r="E110" i="3"/>
  <c r="E111" i="3"/>
  <c r="E112" i="3"/>
  <c r="E113" i="3"/>
  <c r="E114" i="3"/>
  <c r="E116" i="3"/>
  <c r="E117" i="3"/>
  <c r="E118" i="3"/>
  <c r="E119" i="3"/>
  <c r="E120" i="3"/>
  <c r="E121" i="3"/>
  <c r="E122" i="3"/>
  <c r="E123" i="3"/>
  <c r="E124" i="3"/>
  <c r="E125" i="3"/>
  <c r="E127" i="3"/>
  <c r="E128" i="3"/>
  <c r="E129" i="3"/>
  <c r="E130" i="3"/>
  <c r="E131" i="3"/>
  <c r="E132" i="3"/>
  <c r="E133" i="3"/>
  <c r="E134" i="3"/>
  <c r="E135" i="3"/>
  <c r="E136" i="3"/>
  <c r="E137" i="3"/>
  <c r="E139" i="3"/>
  <c r="E140" i="3"/>
  <c r="E141" i="3"/>
  <c r="E142" i="3"/>
  <c r="E143" i="3"/>
  <c r="E144" i="3"/>
  <c r="E146" i="3"/>
  <c r="E147" i="3"/>
  <c r="E148" i="3"/>
  <c r="E149" i="3"/>
  <c r="E150" i="3"/>
  <c r="E151" i="3"/>
  <c r="E152" i="3"/>
  <c r="E154" i="3"/>
  <c r="E155" i="3"/>
  <c r="E156" i="3"/>
  <c r="E157" i="3"/>
  <c r="E158" i="3"/>
  <c r="E160" i="3"/>
  <c r="E161" i="3"/>
  <c r="E162" i="3"/>
  <c r="E163" i="3"/>
  <c r="E164" i="3"/>
  <c r="E165" i="3"/>
  <c r="E167" i="3"/>
  <c r="E168" i="3"/>
  <c r="E169" i="3"/>
  <c r="E170" i="3"/>
  <c r="E171" i="3"/>
  <c r="E172" i="3"/>
  <c r="E174" i="3"/>
  <c r="E175" i="3"/>
  <c r="E176" i="3"/>
  <c r="E177" i="3"/>
  <c r="E178" i="3"/>
  <c r="E179" i="3"/>
  <c r="E181" i="3"/>
  <c r="E182" i="3"/>
  <c r="E183" i="3"/>
  <c r="E184" i="3"/>
  <c r="E185" i="3"/>
  <c r="E186" i="3"/>
  <c r="E188" i="3"/>
  <c r="E189" i="3"/>
  <c r="E190" i="3"/>
  <c r="E191" i="3"/>
  <c r="E192" i="3"/>
  <c r="E193" i="3"/>
  <c r="E195" i="3"/>
  <c r="E196" i="3"/>
  <c r="E197" i="3"/>
  <c r="E198" i="3"/>
  <c r="E199" i="3"/>
  <c r="E200" i="3"/>
  <c r="E201" i="3"/>
  <c r="E203" i="3"/>
  <c r="E204" i="3"/>
  <c r="E205" i="3"/>
  <c r="E206" i="3"/>
  <c r="E207" i="3"/>
  <c r="E209" i="3"/>
  <c r="E210" i="3"/>
  <c r="E211" i="3"/>
  <c r="E212" i="3"/>
  <c r="E213" i="3"/>
  <c r="E215" i="3"/>
  <c r="E216" i="3"/>
  <c r="E217" i="3"/>
  <c r="E218" i="3"/>
  <c r="E219" i="3"/>
  <c r="E220" i="3"/>
  <c r="E222" i="3"/>
  <c r="E223" i="3"/>
  <c r="E224" i="3"/>
  <c r="E225" i="3"/>
  <c r="E226" i="3"/>
  <c r="E227" i="3"/>
  <c r="E228" i="3"/>
  <c r="E229" i="3"/>
  <c r="E230" i="3"/>
  <c r="E231" i="3"/>
  <c r="E232" i="3"/>
  <c r="E233" i="3"/>
  <c r="E234" i="3"/>
  <c r="E235" i="3"/>
  <c r="E237" i="3"/>
  <c r="E238" i="3"/>
  <c r="E241" i="3"/>
  <c r="E242" i="3"/>
  <c r="E243" i="3"/>
  <c r="E244" i="3"/>
  <c r="E245" i="3"/>
  <c r="E246" i="3"/>
  <c r="E248" i="3"/>
  <c r="E249" i="3"/>
  <c r="E251" i="3"/>
  <c r="E252" i="3"/>
  <c r="E254" i="3"/>
  <c r="E255" i="3"/>
  <c r="E256" i="3"/>
  <c r="E257" i="3"/>
  <c r="E258" i="3"/>
  <c r="E260" i="3"/>
  <c r="E261" i="3"/>
  <c r="E262" i="3"/>
  <c r="E263" i="3"/>
  <c r="E265" i="3"/>
  <c r="E267" i="3"/>
  <c r="E268" i="3"/>
  <c r="E269" i="3"/>
  <c r="E270" i="3"/>
  <c r="E272" i="3"/>
  <c r="E273" i="3"/>
  <c r="E274" i="3"/>
  <c r="E275" i="3"/>
  <c r="E276" i="3"/>
  <c r="E278" i="3"/>
  <c r="E281" i="3"/>
  <c r="E282" i="3"/>
  <c r="E283" i="3"/>
  <c r="E285" i="3"/>
  <c r="E287" i="3"/>
  <c r="E289" i="3"/>
  <c r="E290" i="3"/>
  <c r="E291" i="3"/>
  <c r="E292" i="3"/>
  <c r="E293" i="3"/>
  <c r="E294" i="3"/>
  <c r="E295" i="3"/>
  <c r="E297" i="3"/>
  <c r="E300" i="3"/>
  <c r="E301" i="3"/>
  <c r="E303" i="3"/>
  <c r="E304" i="3"/>
  <c r="E305" i="3"/>
  <c r="E306" i="3"/>
  <c r="E307" i="3"/>
  <c r="E308" i="3"/>
  <c r="E309" i="3"/>
  <c r="E310" i="3"/>
  <c r="E311" i="3"/>
  <c r="E312" i="3"/>
  <c r="E314" i="3"/>
  <c r="E315" i="3"/>
  <c r="E316" i="3"/>
  <c r="E317" i="3"/>
  <c r="E318" i="3"/>
  <c r="E319" i="3"/>
  <c r="E321" i="3"/>
  <c r="E322" i="3"/>
  <c r="E323" i="3"/>
  <c r="E324" i="3"/>
  <c r="E325" i="3"/>
  <c r="E326" i="3"/>
  <c r="E327" i="3"/>
  <c r="E329" i="3"/>
  <c r="E330" i="3"/>
  <c r="E331" i="3"/>
  <c r="E332" i="3"/>
  <c r="E333" i="3"/>
  <c r="E334" i="3"/>
  <c r="E335" i="3"/>
  <c r="E336" i="3"/>
  <c r="E338" i="3"/>
  <c r="E339" i="3"/>
  <c r="E340" i="3"/>
  <c r="E341" i="3"/>
  <c r="E342" i="3"/>
  <c r="E343" i="3"/>
  <c r="E344" i="3"/>
  <c r="E345" i="3"/>
  <c r="E346" i="3"/>
  <c r="E347" i="3"/>
  <c r="E348" i="3"/>
  <c r="E349" i="3"/>
  <c r="E350" i="3"/>
  <c r="E352" i="3"/>
  <c r="E353" i="3"/>
  <c r="E354" i="3"/>
  <c r="E355" i="3"/>
  <c r="E356" i="3"/>
  <c r="E357" i="3"/>
  <c r="E358" i="3"/>
  <c r="E359" i="3"/>
  <c r="E360" i="3"/>
  <c r="E362" i="3"/>
  <c r="E363" i="3"/>
  <c r="E364" i="3"/>
  <c r="E365" i="3"/>
  <c r="E366" i="3"/>
  <c r="E367" i="3"/>
  <c r="E368" i="3"/>
  <c r="E369" i="3"/>
  <c r="E370" i="3"/>
  <c r="E372" i="3"/>
  <c r="E373" i="3"/>
  <c r="E374" i="3"/>
  <c r="E375" i="3"/>
  <c r="E376" i="3"/>
  <c r="E377" i="3"/>
  <c r="E378" i="3"/>
  <c r="E380" i="3"/>
  <c r="E381" i="3"/>
  <c r="E382" i="3"/>
  <c r="E383" i="3"/>
  <c r="E384" i="3"/>
  <c r="E386" i="3"/>
  <c r="E387" i="3"/>
  <c r="E390" i="3"/>
  <c r="E391" i="3"/>
  <c r="E392" i="3"/>
  <c r="E393" i="3"/>
  <c r="E395" i="3"/>
  <c r="E396" i="3"/>
  <c r="E397" i="3"/>
  <c r="E398" i="3"/>
  <c r="E399" i="3"/>
  <c r="E400" i="3"/>
  <c r="E402" i="3"/>
  <c r="E403" i="3"/>
  <c r="E404" i="3"/>
  <c r="E405" i="3"/>
  <c r="E406" i="3"/>
  <c r="E408" i="3"/>
  <c r="E409" i="3"/>
  <c r="E410" i="3"/>
  <c r="E411" i="3"/>
  <c r="E412" i="3"/>
  <c r="E414" i="3"/>
  <c r="E415" i="3"/>
  <c r="E416" i="3"/>
  <c r="E418" i="3"/>
  <c r="E419" i="3"/>
  <c r="E420" i="3"/>
  <c r="E422" i="3"/>
  <c r="E423" i="3"/>
  <c r="E424" i="3"/>
  <c r="E426" i="3"/>
  <c r="E427" i="3"/>
  <c r="E428" i="3"/>
  <c r="E429" i="3"/>
  <c r="E430" i="3"/>
  <c r="E432" i="3"/>
  <c r="E433" i="3"/>
  <c r="E434" i="3"/>
  <c r="E435" i="3"/>
  <c r="E436" i="3"/>
  <c r="E437" i="3"/>
  <c r="E439" i="3"/>
  <c r="E442" i="3"/>
  <c r="E443" i="3"/>
  <c r="E444" i="3"/>
  <c r="E445" i="3"/>
  <c r="E447" i="3"/>
  <c r="E448" i="3"/>
  <c r="E449" i="3"/>
  <c r="E450" i="3"/>
  <c r="E451" i="3"/>
  <c r="E452" i="3"/>
  <c r="E453" i="3"/>
  <c r="E454" i="3"/>
  <c r="E456" i="3"/>
  <c r="E457" i="3"/>
  <c r="E458" i="3"/>
  <c r="E459" i="3"/>
  <c r="E460" i="3"/>
  <c r="E462" i="3"/>
  <c r="E463" i="3"/>
  <c r="E464" i="3"/>
  <c r="E465" i="3"/>
  <c r="E467" i="3"/>
  <c r="E468" i="3"/>
  <c r="E469" i="3"/>
  <c r="E470" i="3"/>
  <c r="E472" i="3"/>
  <c r="E473" i="3"/>
  <c r="E474" i="3"/>
  <c r="E475" i="3"/>
  <c r="E477" i="3"/>
  <c r="E478" i="3"/>
  <c r="E479" i="3"/>
  <c r="E480" i="3"/>
  <c r="E481" i="3"/>
  <c r="E482" i="3"/>
  <c r="E484" i="3"/>
  <c r="E485" i="3"/>
  <c r="E486" i="3"/>
  <c r="E488" i="3"/>
  <c r="E489" i="3"/>
  <c r="E490" i="3"/>
  <c r="E492" i="3"/>
  <c r="E493" i="3"/>
  <c r="E494" i="3"/>
  <c r="E495" i="3"/>
  <c r="E498" i="3"/>
  <c r="E499" i="3"/>
  <c r="E500" i="3"/>
  <c r="E501" i="3"/>
  <c r="E502" i="3"/>
  <c r="E503" i="3"/>
  <c r="E504" i="3"/>
  <c r="E505" i="3"/>
  <c r="E506" i="3"/>
  <c r="E507" i="3"/>
  <c r="E508" i="3"/>
  <c r="E509" i="3"/>
  <c r="E510" i="3"/>
  <c r="E511" i="3"/>
  <c r="E512" i="3"/>
  <c r="E514" i="3"/>
  <c r="E515" i="3"/>
  <c r="E516" i="3"/>
  <c r="E517" i="3"/>
  <c r="E518" i="3"/>
  <c r="E519" i="3"/>
  <c r="E520" i="3"/>
  <c r="E522" i="3"/>
  <c r="E523" i="3"/>
  <c r="E524" i="3"/>
  <c r="E525" i="3"/>
  <c r="E526" i="3"/>
  <c r="E527" i="3"/>
  <c r="E528" i="3"/>
  <c r="E529" i="3"/>
  <c r="E530" i="3"/>
  <c r="E531" i="3"/>
  <c r="E533" i="3"/>
  <c r="E534" i="3"/>
  <c r="E535" i="3"/>
  <c r="E536" i="3"/>
  <c r="E537" i="3"/>
  <c r="E538" i="3"/>
  <c r="E539" i="3"/>
  <c r="E540" i="3"/>
  <c r="E542" i="3"/>
  <c r="E543" i="3"/>
  <c r="E544" i="3"/>
  <c r="E545" i="3"/>
  <c r="E546" i="3"/>
  <c r="E547" i="3"/>
  <c r="E548" i="3"/>
  <c r="E550" i="3"/>
  <c r="E551" i="3"/>
  <c r="E552" i="3"/>
  <c r="E555" i="3"/>
  <c r="E556" i="3"/>
  <c r="E557" i="3"/>
  <c r="E558" i="3"/>
  <c r="E559" i="3"/>
  <c r="E560" i="3"/>
  <c r="E561" i="3"/>
  <c r="E562" i="3"/>
  <c r="E563" i="3"/>
  <c r="E564" i="3"/>
  <c r="E565" i="3"/>
  <c r="E566" i="3"/>
  <c r="E567" i="3"/>
  <c r="E568" i="3"/>
  <c r="E569" i="3"/>
  <c r="E570" i="3"/>
  <c r="E571" i="3"/>
  <c r="E572" i="3"/>
  <c r="E574" i="3"/>
  <c r="E575" i="3"/>
  <c r="E576" i="3"/>
  <c r="E577" i="3"/>
  <c r="E578" i="3"/>
  <c r="E579" i="3"/>
  <c r="E580" i="3"/>
  <c r="E582" i="3"/>
  <c r="E584" i="3"/>
  <c r="E585" i="3"/>
  <c r="E586" i="3"/>
  <c r="E587" i="3"/>
  <c r="E588" i="3"/>
  <c r="E589" i="3"/>
  <c r="E590" i="3"/>
  <c r="E591" i="3"/>
  <c r="E593" i="3"/>
  <c r="E594" i="3"/>
  <c r="E595" i="3"/>
  <c r="E597" i="3"/>
  <c r="E598" i="3"/>
  <c r="E599" i="3"/>
  <c r="E600" i="3"/>
  <c r="E601" i="3"/>
  <c r="E602" i="3"/>
  <c r="E603" i="3"/>
  <c r="E604" i="3"/>
  <c r="E605" i="3"/>
  <c r="E607" i="3"/>
  <c r="E608" i="3"/>
  <c r="E609" i="3"/>
  <c r="E610" i="3"/>
  <c r="E611" i="3"/>
  <c r="E612" i="3"/>
  <c r="E613" i="3"/>
  <c r="E614" i="3"/>
  <c r="E616" i="3"/>
  <c r="E617" i="3"/>
  <c r="E618" i="3"/>
  <c r="E619" i="3"/>
  <c r="E620" i="3"/>
  <c r="E621" i="3"/>
  <c r="E623" i="3"/>
  <c r="E624" i="3"/>
  <c r="E625" i="3"/>
  <c r="E626" i="3"/>
  <c r="E627" i="3"/>
  <c r="E628" i="3"/>
  <c r="E629" i="3"/>
  <c r="E631" i="3"/>
  <c r="E632" i="3"/>
  <c r="E633" i="3"/>
  <c r="E634" i="3"/>
  <c r="E635" i="3"/>
  <c r="E636" i="3"/>
  <c r="E637" i="3"/>
  <c r="E638" i="3"/>
  <c r="E640" i="3"/>
  <c r="E641" i="3"/>
  <c r="E642" i="3"/>
  <c r="E643" i="3"/>
  <c r="E645" i="3"/>
  <c r="E646" i="3"/>
  <c r="E648" i="3"/>
  <c r="E649" i="3"/>
  <c r="E651" i="3"/>
  <c r="E652" i="3"/>
  <c r="E654" i="3"/>
  <c r="E655" i="3"/>
  <c r="E657" i="3"/>
  <c r="E658" i="3"/>
  <c r="E660" i="3"/>
  <c r="E661" i="3"/>
  <c r="E662" i="3"/>
  <c r="E664" i="3"/>
  <c r="E665" i="3"/>
  <c r="E666" i="3"/>
  <c r="E668" i="3"/>
  <c r="E669" i="3"/>
  <c r="E670" i="3"/>
  <c r="E671" i="3"/>
  <c r="E672" i="3"/>
  <c r="E673" i="3"/>
  <c r="E674" i="3"/>
  <c r="E676" i="3"/>
  <c r="E677" i="3"/>
  <c r="E679" i="3"/>
  <c r="E682" i="3"/>
  <c r="E683" i="3"/>
  <c r="E684" i="3"/>
  <c r="E685" i="3"/>
  <c r="E687" i="3"/>
  <c r="E688" i="3"/>
  <c r="E689" i="3"/>
  <c r="E690" i="3"/>
  <c r="E691" i="3"/>
  <c r="E692" i="3"/>
  <c r="E693" i="3"/>
  <c r="E694" i="3"/>
  <c r="E695" i="3"/>
  <c r="E696" i="3"/>
  <c r="E697" i="3"/>
  <c r="E698" i="3"/>
  <c r="E699" i="3"/>
  <c r="E700" i="3"/>
  <c r="E702" i="3"/>
  <c r="E703" i="3"/>
  <c r="E704" i="3"/>
  <c r="E706" i="3"/>
  <c r="E707" i="3"/>
  <c r="E708" i="3"/>
  <c r="E709" i="3"/>
  <c r="E710" i="3"/>
  <c r="E711" i="3"/>
  <c r="E712" i="3"/>
  <c r="E713" i="3"/>
  <c r="E714" i="3"/>
  <c r="E715" i="3"/>
  <c r="E716" i="3"/>
  <c r="E718" i="3"/>
  <c r="E719" i="3"/>
  <c r="E721" i="3"/>
  <c r="E722" i="3"/>
  <c r="E723" i="3"/>
  <c r="E725" i="3"/>
  <c r="E726" i="3"/>
  <c r="E727" i="3"/>
  <c r="E728" i="3"/>
  <c r="E730" i="3"/>
  <c r="E731" i="3"/>
  <c r="E732" i="3"/>
  <c r="E734" i="3"/>
  <c r="E735" i="3"/>
  <c r="E736" i="3"/>
  <c r="E738" i="3"/>
  <c r="E739" i="3"/>
  <c r="E741" i="3"/>
  <c r="E742" i="3"/>
  <c r="E743" i="3"/>
  <c r="E744" i="3"/>
  <c r="E745" i="3"/>
  <c r="E746" i="3"/>
  <c r="E747" i="3"/>
  <c r="E748" i="3"/>
  <c r="E750" i="3"/>
  <c r="E752" i="3"/>
  <c r="E755" i="3"/>
  <c r="E756" i="3"/>
  <c r="E757" i="3"/>
  <c r="E758" i="3"/>
  <c r="E759" i="3"/>
  <c r="E760" i="3"/>
  <c r="E761" i="3"/>
  <c r="E762" i="3"/>
  <c r="E763" i="3"/>
  <c r="E765" i="3"/>
  <c r="E766" i="3"/>
  <c r="E767" i="3"/>
  <c r="E769" i="3"/>
  <c r="E770" i="3"/>
  <c r="E771" i="3"/>
  <c r="E772" i="3"/>
  <c r="E773" i="3"/>
  <c r="E774" i="3"/>
  <c r="E775" i="3"/>
  <c r="E776" i="3"/>
  <c r="E778" i="3"/>
  <c r="E779" i="3"/>
  <c r="E780" i="3"/>
  <c r="E781" i="3"/>
  <c r="E782" i="3"/>
  <c r="E783" i="3"/>
  <c r="E785" i="3"/>
  <c r="E786" i="3"/>
  <c r="E787" i="3"/>
  <c r="E788" i="3"/>
  <c r="E789" i="3"/>
  <c r="E790" i="3"/>
  <c r="E792" i="3"/>
  <c r="E793" i="3"/>
  <c r="E794" i="3"/>
  <c r="E795" i="3"/>
  <c r="E796" i="3"/>
  <c r="E798" i="3"/>
  <c r="E799" i="3"/>
  <c r="E801" i="3"/>
  <c r="E802" i="3"/>
  <c r="E804" i="3"/>
  <c r="E806" i="3"/>
  <c r="E808" i="3"/>
  <c r="E809" i="3"/>
  <c r="E810" i="3"/>
  <c r="E811" i="3"/>
  <c r="E812" i="3"/>
  <c r="E814" i="3"/>
  <c r="E816" i="3"/>
  <c r="E818" i="3"/>
  <c r="E819" i="3"/>
  <c r="E820" i="3"/>
  <c r="E821" i="3"/>
  <c r="E822" i="3"/>
  <c r="E823" i="3"/>
  <c r="E824" i="3"/>
  <c r="E825" i="3"/>
  <c r="E826" i="3"/>
  <c r="E827" i="3"/>
  <c r="E829" i="3"/>
  <c r="E832" i="3"/>
  <c r="E833" i="3"/>
  <c r="E834" i="3"/>
  <c r="E835" i="3"/>
  <c r="E836" i="3"/>
  <c r="E837" i="3"/>
  <c r="E838" i="3"/>
  <c r="E839" i="3"/>
  <c r="E840" i="3"/>
  <c r="E841" i="3"/>
  <c r="E843" i="3"/>
  <c r="E845" i="3"/>
  <c r="E846" i="3"/>
  <c r="E848" i="3"/>
  <c r="E850" i="3"/>
  <c r="E852" i="3"/>
  <c r="E855" i="3"/>
  <c r="E856" i="3"/>
  <c r="E857" i="3"/>
  <c r="E858" i="3"/>
  <c r="E859" i="3"/>
  <c r="E860" i="3"/>
  <c r="E861" i="3"/>
  <c r="E862" i="3"/>
  <c r="E863" i="3"/>
  <c r="E864" i="3"/>
  <c r="E865" i="3"/>
  <c r="E866" i="3"/>
  <c r="E867" i="3"/>
  <c r="E868" i="3"/>
  <c r="E869" i="3"/>
  <c r="E870" i="3"/>
  <c r="E871" i="3"/>
  <c r="E872" i="3"/>
  <c r="E873" i="3"/>
  <c r="E874" i="3"/>
  <c r="E875" i="3"/>
  <c r="E876" i="3"/>
  <c r="E877" i="3"/>
  <c r="E878" i="3"/>
  <c r="E879" i="3"/>
  <c r="E881" i="3"/>
  <c r="E882" i="3"/>
  <c r="E883" i="3"/>
  <c r="E884" i="3"/>
  <c r="E885" i="3"/>
  <c r="E886" i="3"/>
  <c r="E887" i="3"/>
  <c r="E888" i="3"/>
  <c r="E889" i="3"/>
  <c r="E890" i="3"/>
  <c r="E891" i="3"/>
  <c r="E892" i="3"/>
  <c r="E893" i="3"/>
  <c r="E894" i="3"/>
  <c r="E895" i="3"/>
  <c r="E896" i="3"/>
  <c r="E897" i="3"/>
  <c r="E898" i="3"/>
  <c r="E899" i="3"/>
  <c r="E900" i="3"/>
  <c r="E901" i="3"/>
  <c r="E903" i="3"/>
  <c r="E904" i="3"/>
  <c r="E905" i="3"/>
  <c r="E906" i="3"/>
  <c r="E907" i="3"/>
  <c r="E908" i="3"/>
  <c r="E909" i="3"/>
  <c r="E910" i="3"/>
  <c r="E911" i="3"/>
  <c r="E912" i="3"/>
  <c r="E913" i="3"/>
  <c r="E914" i="3"/>
  <c r="E915" i="3"/>
  <c r="E916" i="3"/>
  <c r="E917" i="3"/>
  <c r="E918" i="3"/>
  <c r="E919" i="3"/>
  <c r="E920" i="3"/>
  <c r="E921" i="3"/>
  <c r="E922" i="3"/>
  <c r="E923" i="3"/>
  <c r="E924" i="3"/>
  <c r="E925" i="3"/>
  <c r="E926" i="3"/>
  <c r="E927" i="3"/>
  <c r="E928" i="3"/>
  <c r="E929" i="3"/>
  <c r="E931" i="3"/>
  <c r="E932" i="3"/>
  <c r="E933" i="3"/>
  <c r="E934" i="3"/>
  <c r="E935" i="3"/>
  <c r="E936" i="3"/>
  <c r="E937" i="3"/>
  <c r="E938" i="3"/>
  <c r="E939" i="3"/>
  <c r="E940" i="3"/>
  <c r="E942" i="3"/>
  <c r="E943" i="3"/>
  <c r="E944" i="3"/>
  <c r="E945" i="3"/>
  <c r="E946" i="3"/>
  <c r="E947" i="3"/>
  <c r="E949" i="3"/>
  <c r="E950" i="3"/>
  <c r="E951" i="3"/>
  <c r="E952" i="3"/>
  <c r="E953" i="3"/>
  <c r="E955" i="3"/>
  <c r="E956" i="3"/>
  <c r="E958" i="3"/>
  <c r="E959" i="3"/>
  <c r="E962" i="3"/>
  <c r="E963" i="3"/>
  <c r="E964" i="3"/>
  <c r="E965" i="3"/>
  <c r="E966" i="3"/>
  <c r="E967" i="3"/>
  <c r="E968" i="3"/>
  <c r="E969" i="3"/>
  <c r="E970" i="3"/>
  <c r="E971" i="3"/>
  <c r="E972" i="3"/>
  <c r="E973" i="3"/>
  <c r="E974" i="3"/>
  <c r="E975" i="3"/>
  <c r="E976" i="3"/>
  <c r="E977" i="3"/>
  <c r="E978" i="3"/>
  <c r="E979" i="3"/>
  <c r="E980" i="3"/>
  <c r="E981" i="3"/>
  <c r="E982" i="3"/>
  <c r="E984" i="3"/>
  <c r="E985" i="3"/>
  <c r="E986" i="3"/>
  <c r="E987" i="3"/>
  <c r="E988" i="3"/>
  <c r="E989" i="3"/>
  <c r="E990" i="3"/>
  <c r="E991" i="3"/>
  <c r="E992" i="3"/>
  <c r="E994" i="3"/>
  <c r="E995" i="3"/>
  <c r="E996" i="3"/>
  <c r="E997" i="3"/>
  <c r="E998" i="3"/>
  <c r="E999" i="3"/>
  <c r="E1000" i="3"/>
  <c r="E1001" i="3"/>
  <c r="E1002" i="3"/>
  <c r="E1004" i="3"/>
  <c r="E1005" i="3"/>
  <c r="E1006" i="3"/>
  <c r="E1007" i="3"/>
  <c r="E1008" i="3"/>
  <c r="E1009" i="3"/>
  <c r="E1011" i="3"/>
  <c r="E1012" i="3"/>
  <c r="E1013" i="3"/>
  <c r="E1014" i="3"/>
  <c r="E1016" i="3"/>
  <c r="E1017" i="3"/>
  <c r="E1020" i="3"/>
  <c r="E1021" i="3"/>
  <c r="E1022" i="3"/>
  <c r="E1023" i="3"/>
  <c r="E1024" i="3"/>
  <c r="E1025" i="3"/>
  <c r="E1026" i="3"/>
  <c r="E1027" i="3"/>
  <c r="E1028" i="3"/>
  <c r="E1030" i="3"/>
  <c r="E1031" i="3"/>
  <c r="E1032" i="3"/>
  <c r="E1033" i="3"/>
  <c r="E1034" i="3"/>
  <c r="E1035" i="3"/>
  <c r="E1036" i="3"/>
  <c r="E1037" i="3"/>
  <c r="E1038" i="3"/>
  <c r="E1039" i="3"/>
  <c r="E1040" i="3"/>
  <c r="E1041" i="3"/>
  <c r="E1042" i="3"/>
  <c r="E1043" i="3"/>
  <c r="E1044" i="3"/>
  <c r="E1046" i="3"/>
  <c r="E1047" i="3"/>
  <c r="E1048" i="3"/>
  <c r="E1049" i="3"/>
  <c r="E1051" i="3"/>
  <c r="E1052" i="3"/>
  <c r="E1053" i="3"/>
  <c r="E1054" i="3"/>
  <c r="E1055" i="3"/>
  <c r="E1056" i="3"/>
  <c r="E1057" i="3"/>
  <c r="E1058" i="3"/>
  <c r="E1059" i="3"/>
  <c r="E1060" i="3"/>
  <c r="E1062" i="3"/>
  <c r="E1063" i="3"/>
  <c r="E1064" i="3"/>
  <c r="E1065" i="3"/>
  <c r="E1066" i="3"/>
  <c r="E1067" i="3"/>
  <c r="E1069" i="3"/>
  <c r="E1070" i="3"/>
  <c r="E1071" i="3"/>
  <c r="E1072" i="3"/>
  <c r="E1073" i="3"/>
  <c r="E1074" i="3"/>
  <c r="E1075" i="3"/>
  <c r="E1077" i="3"/>
  <c r="E1078" i="3"/>
  <c r="E1079" i="3"/>
  <c r="E1080" i="3"/>
  <c r="E1081" i="3"/>
  <c r="E1084" i="3"/>
  <c r="E1085" i="3"/>
  <c r="E1086" i="3"/>
  <c r="E1087" i="3"/>
  <c r="E1088" i="3"/>
  <c r="E1089" i="3"/>
  <c r="E1090" i="3"/>
  <c r="E1091" i="3"/>
  <c r="E1092" i="3"/>
  <c r="E1094" i="3"/>
  <c r="E1095" i="3"/>
  <c r="E1096" i="3"/>
  <c r="E1097" i="3"/>
  <c r="E1098" i="3"/>
  <c r="E1100" i="3"/>
  <c r="E1101" i="3"/>
  <c r="E1104" i="3"/>
  <c r="E1105" i="3"/>
  <c r="E1106" i="3"/>
  <c r="E1107" i="3"/>
  <c r="E1108" i="3"/>
  <c r="E1109" i="3"/>
  <c r="E1111" i="3"/>
  <c r="E1112" i="3"/>
  <c r="E1113" i="3"/>
  <c r="E1114" i="3"/>
  <c r="E1115" i="3"/>
  <c r="E1116" i="3"/>
  <c r="E1117" i="3"/>
  <c r="E1118" i="3"/>
  <c r="E1119" i="3"/>
  <c r="E1121" i="3"/>
  <c r="E1122" i="3"/>
  <c r="E1123" i="3"/>
  <c r="E1124" i="3"/>
  <c r="E1125" i="3"/>
  <c r="E1127" i="3"/>
  <c r="E1128" i="3"/>
  <c r="E1130" i="3"/>
  <c r="E1131" i="3"/>
  <c r="E1133" i="3"/>
  <c r="E1134" i="3"/>
  <c r="E1135" i="3"/>
  <c r="E1136" i="3"/>
  <c r="E1137" i="3"/>
  <c r="E1138" i="3"/>
  <c r="E1139" i="3"/>
  <c r="E1140" i="3"/>
  <c r="E1141" i="3"/>
  <c r="E1144" i="3"/>
  <c r="E1145" i="3"/>
  <c r="E1146" i="3"/>
  <c r="E1147" i="3"/>
  <c r="E1148" i="3"/>
  <c r="E1149" i="3"/>
  <c r="E1150" i="3"/>
  <c r="E1151" i="3"/>
  <c r="E1152" i="3"/>
  <c r="E1153" i="3"/>
  <c r="E1154" i="3"/>
  <c r="E1155" i="3"/>
  <c r="E1156" i="3"/>
  <c r="E1157" i="3"/>
  <c r="E1158" i="3"/>
  <c r="E1159" i="3"/>
  <c r="E1160" i="3"/>
  <c r="E1161" i="3"/>
  <c r="E1162" i="3"/>
  <c r="E1163" i="3"/>
  <c r="E1164" i="3"/>
  <c r="E1165" i="3"/>
  <c r="E1166" i="3"/>
  <c r="E1167" i="3"/>
  <c r="E1168" i="3"/>
  <c r="E1169" i="3"/>
  <c r="E1171" i="3"/>
  <c r="E1172" i="3"/>
  <c r="E1173" i="3"/>
  <c r="E1174" i="3"/>
  <c r="E1175" i="3"/>
  <c r="E1176" i="3"/>
  <c r="E1177" i="3"/>
  <c r="E1178" i="3"/>
  <c r="E1179" i="3"/>
  <c r="E1180" i="3"/>
  <c r="E1181" i="3"/>
  <c r="E1182" i="3"/>
  <c r="E1183" i="3"/>
  <c r="E1184" i="3"/>
  <c r="E1186" i="3"/>
  <c r="E1189" i="3"/>
  <c r="E1190" i="3"/>
  <c r="E1191" i="3"/>
  <c r="E1192" i="3"/>
  <c r="E1193" i="3"/>
  <c r="E1194" i="3"/>
  <c r="E1195" i="3"/>
  <c r="E1196" i="3"/>
  <c r="E1197" i="3"/>
  <c r="E1198" i="3"/>
  <c r="E1199" i="3"/>
  <c r="E1201" i="3"/>
  <c r="E1202" i="3"/>
  <c r="E1203" i="3"/>
  <c r="E1205" i="3"/>
  <c r="E1206" i="3"/>
  <c r="E1207" i="3"/>
  <c r="E1210" i="3"/>
  <c r="E1211" i="3"/>
  <c r="E1212" i="3"/>
  <c r="E1213" i="3"/>
  <c r="E1214" i="3"/>
  <c r="E1215" i="3"/>
  <c r="E1216" i="3"/>
  <c r="E1217" i="3"/>
  <c r="E1218" i="3"/>
  <c r="E1219" i="3"/>
  <c r="E1220" i="3"/>
  <c r="E1221" i="3"/>
  <c r="E1222" i="3"/>
  <c r="E1223" i="3"/>
  <c r="E1224" i="3"/>
  <c r="E1225" i="3"/>
  <c r="E1226" i="3"/>
  <c r="E1228" i="3"/>
  <c r="E1229" i="3"/>
  <c r="E1230" i="3"/>
  <c r="E1231" i="3"/>
  <c r="E1232" i="3"/>
  <c r="E1234" i="3"/>
  <c r="E1235" i="3"/>
  <c r="E1236" i="3"/>
  <c r="E1237" i="3"/>
  <c r="E1238" i="3"/>
  <c r="E1240" i="3"/>
  <c r="E1241" i="3"/>
  <c r="E1242" i="3"/>
  <c r="E1243" i="3"/>
  <c r="E1244" i="3"/>
  <c r="E1245" i="3"/>
  <c r="E1246" i="3"/>
  <c r="E1247" i="3"/>
  <c r="E1248" i="3"/>
  <c r="E1249" i="3"/>
  <c r="E1250" i="3"/>
  <c r="E1251" i="3"/>
  <c r="E1254" i="3"/>
  <c r="E1255" i="3"/>
  <c r="E1256" i="3"/>
  <c r="E1257" i="3"/>
  <c r="E1258" i="3"/>
  <c r="E1259" i="3"/>
  <c r="E1260" i="3"/>
  <c r="E1261" i="3"/>
  <c r="E1262" i="3"/>
  <c r="E1263" i="3"/>
  <c r="E1265" i="3"/>
  <c r="E1266" i="3"/>
  <c r="E1267" i="3"/>
  <c r="E1268" i="3"/>
  <c r="E1269" i="3"/>
  <c r="E1270" i="3"/>
  <c r="E1272" i="3"/>
  <c r="E1273" i="3"/>
  <c r="E1274" i="3"/>
  <c r="E1275" i="3"/>
  <c r="E1276" i="3"/>
  <c r="E1277" i="3"/>
  <c r="E1278" i="3"/>
  <c r="E1280" i="3"/>
  <c r="E1281" i="3"/>
  <c r="E1282" i="3"/>
  <c r="E1283" i="3"/>
  <c r="E1284" i="3"/>
  <c r="E1285" i="3"/>
  <c r="E1286" i="3"/>
  <c r="E1287" i="3"/>
  <c r="E1288" i="3"/>
  <c r="E1289" i="3"/>
  <c r="E1290" i="3"/>
  <c r="E1291" i="3"/>
  <c r="E1293" i="3"/>
  <c r="E1294" i="3"/>
  <c r="E1295" i="3"/>
  <c r="E1297" i="3"/>
  <c r="E1298" i="3"/>
  <c r="E1299" i="3"/>
  <c r="E1301" i="3"/>
  <c r="E1304" i="3"/>
  <c r="E1306" i="3"/>
  <c r="E1308" i="3"/>
  <c r="E1309" i="3"/>
  <c r="E1310" i="3"/>
  <c r="E1311" i="3"/>
  <c r="E1313" i="3"/>
  <c r="E1314" i="3"/>
  <c r="E1315" i="3"/>
  <c r="E1316" i="3"/>
  <c r="E1318" i="3"/>
  <c r="E1319" i="3"/>
  <c r="E1320" i="3"/>
  <c r="D1317" i="3"/>
  <c r="D1312" i="3"/>
  <c r="D1307" i="3"/>
  <c r="D1303" i="3"/>
  <c r="D1302" i="3" s="1"/>
  <c r="D1300" i="3"/>
  <c r="D1296" i="3"/>
  <c r="D1292" i="3"/>
  <c r="D1279" i="3"/>
  <c r="D1271" i="3"/>
  <c r="D1264" i="3"/>
  <c r="D1253" i="3"/>
  <c r="D1239" i="3"/>
  <c r="D1233" i="3"/>
  <c r="D1227" i="3"/>
  <c r="D1209" i="3"/>
  <c r="D1204" i="3"/>
  <c r="D1200" i="3"/>
  <c r="D1188" i="3"/>
  <c r="D1185" i="3"/>
  <c r="D1170" i="3"/>
  <c r="D1143" i="3"/>
  <c r="D1132" i="3"/>
  <c r="D1129" i="3"/>
  <c r="D1126" i="3"/>
  <c r="D1120" i="3"/>
  <c r="D1110" i="3"/>
  <c r="D1103" i="3"/>
  <c r="D1099" i="3"/>
  <c r="D1093" i="3"/>
  <c r="D1083" i="3"/>
  <c r="D1076" i="3"/>
  <c r="D1068" i="3"/>
  <c r="D1061" i="3"/>
  <c r="D1050" i="3"/>
  <c r="D1045" i="3"/>
  <c r="D1029" i="3"/>
  <c r="D1019" i="3"/>
  <c r="D1015" i="3"/>
  <c r="D1010" i="3"/>
  <c r="D1003" i="3"/>
  <c r="D993" i="3"/>
  <c r="D983" i="3"/>
  <c r="D961" i="3"/>
  <c r="D957" i="3"/>
  <c r="D954" i="3"/>
  <c r="D948" i="3"/>
  <c r="D941" i="3"/>
  <c r="D930" i="3"/>
  <c r="D902" i="3"/>
  <c r="D880" i="3"/>
  <c r="D854" i="3"/>
  <c r="D851" i="3"/>
  <c r="D849" i="3"/>
  <c r="D847" i="3"/>
  <c r="D844" i="3"/>
  <c r="D842" i="3"/>
  <c r="D831" i="3"/>
  <c r="D828" i="3"/>
  <c r="D817" i="3"/>
  <c r="D815" i="3"/>
  <c r="D813" i="3"/>
  <c r="D807" i="3"/>
  <c r="D805" i="3"/>
  <c r="D803" i="3"/>
  <c r="D800" i="3"/>
  <c r="D797" i="3"/>
  <c r="D791" i="3"/>
  <c r="D784" i="3"/>
  <c r="D777" i="3"/>
  <c r="D768" i="3"/>
  <c r="D764" i="3"/>
  <c r="D754" i="3"/>
  <c r="D751" i="3"/>
  <c r="D749" i="3"/>
  <c r="D740" i="3"/>
  <c r="D737" i="3"/>
  <c r="D733" i="3"/>
  <c r="D729" i="3"/>
  <c r="D724" i="3"/>
  <c r="D720" i="3"/>
  <c r="D717" i="3"/>
  <c r="D705" i="3"/>
  <c r="D701" i="3"/>
  <c r="D686" i="3"/>
  <c r="D681" i="3"/>
  <c r="D678" i="3"/>
  <c r="D675" i="3"/>
  <c r="D667" i="3"/>
  <c r="D663" i="3"/>
  <c r="D659" i="3"/>
  <c r="D656" i="3"/>
  <c r="D653" i="3"/>
  <c r="D650" i="3"/>
  <c r="D647" i="3"/>
  <c r="D644" i="3"/>
  <c r="D639" i="3"/>
  <c r="D630" i="3"/>
  <c r="D622" i="3"/>
  <c r="D615" i="3"/>
  <c r="D606" i="3"/>
  <c r="D596" i="3"/>
  <c r="D592" i="3"/>
  <c r="D583" i="3"/>
  <c r="D581" i="3"/>
  <c r="D573" i="3"/>
  <c r="D554" i="3"/>
  <c r="D549" i="3"/>
  <c r="D541" i="3"/>
  <c r="D532" i="3"/>
  <c r="D521" i="3"/>
  <c r="D513" i="3"/>
  <c r="D497" i="3"/>
  <c r="D491" i="3"/>
  <c r="D487" i="3"/>
  <c r="D483" i="3"/>
  <c r="D476" i="3"/>
  <c r="D471" i="3"/>
  <c r="D466" i="3"/>
  <c r="D461" i="3"/>
  <c r="D455" i="3"/>
  <c r="D446" i="3"/>
  <c r="D441" i="3"/>
  <c r="D438" i="3"/>
  <c r="D431" i="3"/>
  <c r="D425" i="3"/>
  <c r="D421" i="3"/>
  <c r="D417" i="3"/>
  <c r="D413" i="3"/>
  <c r="D407" i="3"/>
  <c r="D401" i="3"/>
  <c r="D394" i="3"/>
  <c r="D389" i="3"/>
  <c r="D385" i="3"/>
  <c r="D379" i="3"/>
  <c r="D371" i="3"/>
  <c r="D361" i="3"/>
  <c r="D351" i="3"/>
  <c r="D337" i="3"/>
  <c r="D328" i="3"/>
  <c r="D320" i="3"/>
  <c r="D313" i="3"/>
  <c r="D302" i="3"/>
  <c r="D299" i="3"/>
  <c r="D296" i="3"/>
  <c r="D288" i="3"/>
  <c r="D286" i="3"/>
  <c r="D284" i="3"/>
  <c r="D280" i="3"/>
  <c r="D277" i="3"/>
  <c r="D271" i="3"/>
  <c r="D266" i="3"/>
  <c r="D264" i="3"/>
  <c r="D259" i="3"/>
  <c r="D253" i="3"/>
  <c r="D250" i="3"/>
  <c r="D247" i="3"/>
  <c r="D240" i="3"/>
  <c r="D236" i="3"/>
  <c r="D221" i="3"/>
  <c r="D214" i="3"/>
  <c r="D208" i="3"/>
  <c r="D202" i="3"/>
  <c r="D194" i="3"/>
  <c r="D187" i="3"/>
  <c r="D180" i="3"/>
  <c r="D173" i="3"/>
  <c r="D166" i="3"/>
  <c r="D159" i="3"/>
  <c r="D153" i="3"/>
  <c r="D145" i="3"/>
  <c r="D138" i="3"/>
  <c r="D126" i="3"/>
  <c r="D115" i="3"/>
  <c r="D106" i="3"/>
  <c r="D93" i="3"/>
  <c r="D84" i="3"/>
  <c r="D76" i="3"/>
  <c r="D65" i="3"/>
  <c r="D54" i="3"/>
  <c r="D43" i="3"/>
  <c r="D32" i="3"/>
  <c r="D23" i="3"/>
  <c r="D11" i="3"/>
  <c r="D680" i="3" l="1"/>
  <c r="D1018" i="3"/>
  <c r="D1187" i="3"/>
  <c r="D388" i="3"/>
  <c r="D440" i="3"/>
  <c r="D1208" i="3"/>
  <c r="D1305" i="3"/>
  <c r="D960" i="3"/>
  <c r="D553" i="3"/>
  <c r="D1252" i="3"/>
  <c r="D298" i="3"/>
  <c r="D753" i="3"/>
  <c r="D239" i="3"/>
  <c r="D853" i="3"/>
  <c r="D1102" i="3"/>
  <c r="D10" i="3"/>
  <c r="D9" i="3" s="1"/>
  <c r="D496" i="3"/>
  <c r="D279" i="3"/>
  <c r="D1082" i="3"/>
  <c r="D830" i="3"/>
  <c r="D1142" i="3"/>
  <c r="F16" i="17" l="1"/>
  <c r="G16" i="17" s="1"/>
  <c r="D16" i="17"/>
  <c r="F11" i="17"/>
  <c r="G11" i="17" s="1"/>
  <c r="D11" i="17"/>
  <c r="E9" i="17"/>
  <c r="C9" i="17"/>
  <c r="F9" i="17" s="1"/>
  <c r="G9" i="17" s="1"/>
  <c r="B9" i="17"/>
  <c r="F16" i="16"/>
  <c r="G16" i="16" s="1"/>
  <c r="D16" i="16"/>
  <c r="F11" i="16"/>
  <c r="G11" i="16" s="1"/>
  <c r="D11" i="16"/>
  <c r="E9" i="16"/>
  <c r="C9" i="16"/>
  <c r="F9" i="16" s="1"/>
  <c r="G9" i="16" s="1"/>
  <c r="B9" i="16"/>
  <c r="I9" i="27"/>
  <c r="F9" i="27"/>
  <c r="E9" i="27"/>
  <c r="H25" i="33"/>
  <c r="G25" i="33"/>
  <c r="D25" i="33"/>
  <c r="D8" i="32"/>
  <c r="H9" i="45"/>
  <c r="E9" i="45"/>
  <c r="B9" i="45"/>
  <c r="K9" i="44"/>
  <c r="H9" i="44"/>
  <c r="E9" i="44"/>
  <c r="B9" i="44"/>
  <c r="D9" i="17" l="1"/>
  <c r="D9" i="16"/>
  <c r="B5" i="47"/>
  <c r="B96" i="46"/>
  <c r="B94" i="46"/>
  <c r="B92" i="46"/>
  <c r="B89" i="46"/>
  <c r="B87" i="46"/>
  <c r="B67" i="46"/>
  <c r="B64" i="46"/>
  <c r="B58" i="46"/>
  <c r="B52" i="46"/>
  <c r="B45" i="46"/>
  <c r="B43" i="46"/>
  <c r="B28" i="46"/>
  <c r="B6" i="46"/>
  <c r="B5" i="46" l="1"/>
  <c r="D10" i="14"/>
  <c r="E10" i="14" s="1"/>
  <c r="D19" i="14"/>
  <c r="E19" i="14" s="1"/>
  <c r="D10" i="13"/>
  <c r="E10" i="13" s="1"/>
  <c r="D11" i="13"/>
  <c r="E11" i="13" s="1"/>
  <c r="D29" i="13"/>
  <c r="E29" i="13" s="1"/>
  <c r="D10" i="10"/>
  <c r="E10" i="10" s="1"/>
  <c r="D11" i="10"/>
  <c r="E11" i="10" s="1"/>
  <c r="D12" i="10"/>
  <c r="E12" i="10" s="1"/>
  <c r="D13" i="10"/>
  <c r="E13" i="10" s="1"/>
  <c r="D9" i="10"/>
  <c r="E9" i="10" s="1"/>
  <c r="E12" i="11"/>
  <c r="E13" i="11"/>
  <c r="D11" i="11"/>
  <c r="E11" i="11" s="1"/>
  <c r="D12" i="11"/>
  <c r="D13" i="11"/>
  <c r="D14" i="11"/>
  <c r="E14" i="11" s="1"/>
  <c r="D15" i="11"/>
  <c r="E15" i="11" s="1"/>
  <c r="D9" i="11"/>
  <c r="E9" i="11" s="1"/>
  <c r="D10" i="43" l="1"/>
  <c r="D11" i="43"/>
  <c r="D12" i="43"/>
  <c r="D13" i="43"/>
  <c r="D14" i="43"/>
  <c r="D15" i="43"/>
  <c r="D16" i="43"/>
  <c r="D17" i="43"/>
  <c r="D18" i="43"/>
  <c r="E18" i="43" s="1"/>
  <c r="D19" i="43"/>
  <c r="E19" i="43" s="1"/>
  <c r="D20" i="43"/>
  <c r="D21" i="43"/>
  <c r="D22" i="43"/>
  <c r="D23" i="43"/>
  <c r="D24" i="43"/>
  <c r="E24" i="43" s="1"/>
  <c r="D25" i="43"/>
  <c r="D26" i="43"/>
  <c r="D27" i="43"/>
  <c r="D28" i="43"/>
  <c r="D29" i="43"/>
  <c r="D30" i="43"/>
  <c r="D31" i="43"/>
  <c r="D32" i="43"/>
  <c r="D33" i="43"/>
  <c r="D34" i="43"/>
  <c r="E34" i="43" s="1"/>
  <c r="D35" i="43"/>
  <c r="E35" i="43" s="1"/>
  <c r="D36" i="43"/>
  <c r="E36" i="43" s="1"/>
  <c r="D37" i="43"/>
  <c r="E37" i="43" s="1"/>
  <c r="D38" i="43"/>
  <c r="D39" i="43"/>
  <c r="E39" i="43" s="1"/>
  <c r="D40" i="43"/>
  <c r="D41" i="43"/>
  <c r="E41" i="43" s="1"/>
  <c r="D42" i="43"/>
  <c r="D43" i="43"/>
  <c r="D44" i="43"/>
  <c r="D45" i="43"/>
  <c r="D46" i="43"/>
  <c r="D47" i="43"/>
  <c r="D48" i="43"/>
  <c r="D49" i="43"/>
  <c r="D50" i="43"/>
  <c r="D51" i="43"/>
  <c r="D52" i="43"/>
  <c r="D53" i="43"/>
  <c r="D54" i="43"/>
  <c r="D55" i="43"/>
  <c r="D56" i="43"/>
  <c r="D57" i="43"/>
  <c r="E57" i="43" s="1"/>
  <c r="D58" i="43"/>
  <c r="E58" i="43" s="1"/>
  <c r="D59" i="43"/>
  <c r="E59" i="43" s="1"/>
  <c r="D60" i="43"/>
  <c r="D61" i="43"/>
  <c r="D62" i="43"/>
  <c r="D63" i="43"/>
  <c r="D64" i="43"/>
  <c r="D65" i="43"/>
  <c r="D66" i="43"/>
  <c r="D67" i="43"/>
  <c r="D68" i="43"/>
  <c r="D69" i="43"/>
  <c r="D70" i="43"/>
  <c r="D71" i="43"/>
  <c r="D72" i="43"/>
  <c r="E72" i="43" s="1"/>
  <c r="D73" i="43"/>
  <c r="D74" i="43"/>
  <c r="E74" i="43" s="1"/>
  <c r="D75" i="43"/>
  <c r="E75" i="43" s="1"/>
  <c r="D76" i="43"/>
  <c r="D77" i="43"/>
  <c r="D78" i="43"/>
  <c r="E78" i="43" s="1"/>
  <c r="D79" i="43"/>
  <c r="E79" i="43" s="1"/>
  <c r="D80" i="43"/>
  <c r="E80" i="43" s="1"/>
  <c r="D81" i="43"/>
  <c r="E81" i="43" s="1"/>
  <c r="D82" i="43"/>
  <c r="D83" i="43"/>
  <c r="D84" i="43"/>
  <c r="E84" i="43" s="1"/>
  <c r="D85" i="43"/>
  <c r="E85" i="43" s="1"/>
  <c r="D86" i="43"/>
  <c r="D87" i="43"/>
  <c r="D88" i="43"/>
  <c r="E88" i="43" s="1"/>
  <c r="D89" i="43"/>
  <c r="D90" i="43"/>
  <c r="D91" i="43"/>
  <c r="D92" i="43"/>
  <c r="D93" i="43"/>
  <c r="D94" i="43"/>
  <c r="D95" i="43"/>
  <c r="D96" i="43"/>
  <c r="D97" i="43"/>
  <c r="D98" i="43"/>
  <c r="D99" i="43"/>
  <c r="D100" i="43"/>
  <c r="D101" i="43"/>
  <c r="D102" i="43"/>
  <c r="D103" i="43"/>
  <c r="D104" i="43"/>
  <c r="D105" i="43"/>
  <c r="D106" i="43"/>
  <c r="D107" i="43"/>
  <c r="D108" i="43"/>
  <c r="D109" i="43"/>
  <c r="D110" i="43"/>
  <c r="D111" i="43"/>
  <c r="D112" i="43"/>
  <c r="D113" i="43"/>
  <c r="D114" i="43"/>
  <c r="D115" i="43"/>
  <c r="E115" i="43" s="1"/>
  <c r="D116" i="43"/>
  <c r="D117" i="43"/>
  <c r="D118" i="43"/>
  <c r="D119" i="43"/>
  <c r="D120" i="43"/>
  <c r="D121" i="43"/>
  <c r="D122" i="43"/>
  <c r="D123" i="43"/>
  <c r="D124" i="43"/>
  <c r="D125" i="43"/>
  <c r="D126" i="43"/>
  <c r="E126" i="43" s="1"/>
  <c r="D127" i="43"/>
  <c r="D128" i="43"/>
  <c r="D129" i="43"/>
  <c r="E129" i="43" s="1"/>
  <c r="D130" i="43"/>
  <c r="D131" i="43"/>
  <c r="D132" i="43"/>
  <c r="D133" i="43"/>
  <c r="D134" i="43"/>
  <c r="D135" i="43"/>
  <c r="D136" i="43"/>
  <c r="D137" i="43"/>
  <c r="D138" i="43"/>
  <c r="D139" i="43"/>
  <c r="D140"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D167" i="43"/>
  <c r="D168" i="43"/>
  <c r="D169" i="43"/>
  <c r="D170" i="43"/>
  <c r="D171" i="43"/>
  <c r="D172" i="43"/>
  <c r="D173" i="43"/>
  <c r="D174" i="43"/>
  <c r="D175" i="43"/>
  <c r="D176" i="43"/>
  <c r="D177" i="43"/>
  <c r="D178" i="43"/>
  <c r="D179" i="43"/>
  <c r="D180" i="43"/>
  <c r="D181" i="43"/>
  <c r="D182" i="43"/>
  <c r="D183" i="43"/>
  <c r="D184" i="43"/>
  <c r="D185" i="43"/>
  <c r="D186" i="43"/>
  <c r="D187" i="43"/>
  <c r="D188" i="43"/>
  <c r="D189" i="43"/>
  <c r="D190" i="43"/>
  <c r="D191" i="43"/>
  <c r="D192" i="43"/>
  <c r="E192" i="43" s="1"/>
  <c r="D193" i="43"/>
  <c r="E193" i="43" s="1"/>
  <c r="D194" i="43"/>
  <c r="D195" i="43"/>
  <c r="E195" i="43" s="1"/>
  <c r="D196" i="43"/>
  <c r="D197" i="43"/>
  <c r="D198" i="43"/>
  <c r="D199" i="43"/>
  <c r="D200" i="43"/>
  <c r="D201" i="43"/>
  <c r="D202" i="43"/>
  <c r="D203" i="43"/>
  <c r="D204" i="43"/>
  <c r="D205" i="43"/>
  <c r="D206" i="43"/>
  <c r="D207" i="43"/>
  <c r="E207" i="43" s="1"/>
  <c r="D208" i="43"/>
  <c r="D209" i="43"/>
  <c r="E209" i="43" s="1"/>
  <c r="D210" i="43"/>
  <c r="D211" i="43"/>
  <c r="D212" i="43"/>
  <c r="D213" i="43"/>
  <c r="E213" i="43" s="1"/>
  <c r="D214" i="43"/>
  <c r="D215" i="43"/>
  <c r="D216" i="43"/>
  <c r="D217" i="43"/>
  <c r="D218" i="43"/>
  <c r="D219" i="43"/>
  <c r="E219" i="43" s="1"/>
  <c r="D220" i="43"/>
  <c r="E220" i="43" s="1"/>
  <c r="D221" i="43"/>
  <c r="D222" i="43"/>
  <c r="D223" i="43"/>
  <c r="E223" i="43" s="1"/>
  <c r="D224" i="43"/>
  <c r="D225" i="43"/>
  <c r="D226" i="43"/>
  <c r="D227" i="43"/>
  <c r="D228" i="43"/>
  <c r="D229" i="43"/>
  <c r="D230" i="43"/>
  <c r="D231" i="43"/>
  <c r="D232" i="43"/>
  <c r="D233" i="43"/>
  <c r="E233" i="43" s="1"/>
  <c r="D234" i="43"/>
  <c r="E234" i="43" s="1"/>
  <c r="D235" i="43"/>
  <c r="E235" i="43" s="1"/>
  <c r="D236" i="43"/>
  <c r="E236" i="43" s="1"/>
  <c r="D237" i="43"/>
  <c r="E237" i="43" s="1"/>
  <c r="D238" i="43"/>
  <c r="D239" i="43"/>
  <c r="D240" i="43"/>
  <c r="E240" i="43" s="1"/>
  <c r="D241" i="43"/>
  <c r="D242" i="43"/>
  <c r="D243" i="43"/>
  <c r="D244" i="43"/>
  <c r="D245" i="43"/>
  <c r="D246" i="43"/>
  <c r="D247" i="43"/>
  <c r="D248" i="43"/>
  <c r="D249" i="43"/>
  <c r="D250" i="43"/>
  <c r="D251" i="43"/>
  <c r="E251" i="43" s="1"/>
  <c r="D252" i="43"/>
  <c r="D253" i="43"/>
  <c r="D254" i="43"/>
  <c r="D255" i="43"/>
  <c r="D256" i="43"/>
  <c r="D257" i="43"/>
  <c r="D258" i="43"/>
  <c r="D259" i="43"/>
  <c r="D260" i="43"/>
  <c r="D261" i="43"/>
  <c r="D262" i="43"/>
  <c r="D263" i="43"/>
  <c r="D264" i="43"/>
  <c r="D265" i="43"/>
  <c r="D266" i="43"/>
  <c r="D267" i="43"/>
  <c r="D268" i="43"/>
  <c r="D269" i="43"/>
  <c r="D270" i="43"/>
  <c r="D271" i="43"/>
  <c r="D272" i="43"/>
  <c r="D273" i="43"/>
  <c r="D9" i="43"/>
  <c r="D7" i="6"/>
  <c r="E7" i="6" s="1"/>
  <c r="D8" i="6"/>
  <c r="E8" i="6" s="1"/>
  <c r="D9" i="6"/>
  <c r="E9" i="6" s="1"/>
  <c r="D10" i="6"/>
  <c r="E10" i="6" s="1"/>
  <c r="D11" i="6"/>
  <c r="E11" i="6" s="1"/>
  <c r="D12" i="6"/>
  <c r="E12" i="6" s="1"/>
  <c r="D13" i="6"/>
  <c r="E13" i="6" s="1"/>
  <c r="D14" i="6"/>
  <c r="E14" i="6" s="1"/>
  <c r="D15" i="6"/>
  <c r="E15" i="6" s="1"/>
  <c r="D16" i="6"/>
  <c r="E16" i="6" s="1"/>
  <c r="D17" i="6"/>
  <c r="E17" i="6" s="1"/>
  <c r="D18" i="6"/>
  <c r="D19" i="6"/>
  <c r="D20" i="6"/>
  <c r="E20" i="6" s="1"/>
  <c r="D21" i="6"/>
  <c r="E21" i="6" s="1"/>
  <c r="D22" i="6"/>
  <c r="E22" i="6" s="1"/>
  <c r="D23" i="6"/>
  <c r="E23" i="6" s="1"/>
  <c r="D24" i="6"/>
  <c r="D25" i="6"/>
  <c r="D26" i="6"/>
  <c r="D27" i="6"/>
  <c r="D28" i="6"/>
  <c r="E28" i="6" s="1"/>
  <c r="D29" i="6"/>
  <c r="D30" i="6"/>
  <c r="D31" i="6"/>
  <c r="D32" i="6"/>
  <c r="D33" i="6"/>
  <c r="D34" i="6"/>
  <c r="D35" i="6"/>
  <c r="D36" i="6"/>
  <c r="D37" i="6"/>
  <c r="D38" i="6"/>
  <c r="E38" i="6" s="1"/>
  <c r="D39" i="6"/>
  <c r="E39" i="6" s="1"/>
  <c r="D40" i="6"/>
  <c r="E40" i="6" s="1"/>
  <c r="D41" i="6"/>
  <c r="D42" i="6"/>
  <c r="E42" i="6" s="1"/>
  <c r="D43" i="6"/>
  <c r="E43" i="6" s="1"/>
  <c r="D44" i="6"/>
  <c r="D45" i="6"/>
  <c r="D46" i="6"/>
  <c r="D47" i="6"/>
  <c r="D48" i="6"/>
  <c r="D49" i="6"/>
  <c r="D50" i="6"/>
  <c r="D51" i="6"/>
  <c r="D52" i="6"/>
  <c r="D53" i="6"/>
  <c r="D54" i="6"/>
  <c r="E54" i="6" s="1"/>
  <c r="D55" i="6"/>
  <c r="E55" i="6" s="1"/>
  <c r="D56" i="6"/>
  <c r="D57" i="6"/>
  <c r="D58" i="6"/>
  <c r="E58" i="6" s="1"/>
  <c r="D59" i="6"/>
  <c r="D60" i="6"/>
  <c r="D61" i="6"/>
  <c r="D62" i="6"/>
  <c r="D63" i="6"/>
  <c r="D64" i="6"/>
  <c r="D65" i="6"/>
  <c r="D66" i="6"/>
  <c r="D67" i="6"/>
  <c r="D68" i="6"/>
  <c r="D69" i="6"/>
  <c r="D70" i="6"/>
  <c r="D71" i="6"/>
  <c r="D72" i="6"/>
  <c r="D73" i="6"/>
  <c r="D74" i="6"/>
  <c r="D6" i="6"/>
  <c r="E6" i="6" s="1"/>
  <c r="D10" i="42" l="1"/>
  <c r="E10" i="42" s="1"/>
  <c r="D11" i="42"/>
  <c r="D12" i="42"/>
  <c r="D13" i="42"/>
  <c r="D14" i="42"/>
  <c r="D15" i="42"/>
  <c r="D16" i="42"/>
  <c r="D17" i="42"/>
  <c r="D18" i="42"/>
  <c r="D19" i="42"/>
  <c r="E19" i="42" s="1"/>
  <c r="D20" i="42"/>
  <c r="E20" i="42" s="1"/>
  <c r="D21" i="42"/>
  <c r="E21" i="42" s="1"/>
  <c r="D22" i="42"/>
  <c r="E22" i="42" s="1"/>
  <c r="D23" i="42"/>
  <c r="E23" i="42" s="1"/>
  <c r="D24" i="42"/>
  <c r="E24" i="42" s="1"/>
  <c r="D25" i="42"/>
  <c r="E25" i="42" s="1"/>
  <c r="D26" i="42"/>
  <c r="D27" i="42"/>
  <c r="D28" i="42"/>
  <c r="D29" i="42"/>
  <c r="D30" i="42"/>
  <c r="D31" i="42"/>
  <c r="D32" i="42"/>
  <c r="D33" i="42"/>
  <c r="D34" i="42"/>
  <c r="D35" i="42"/>
  <c r="D36" i="42"/>
  <c r="D37" i="42"/>
  <c r="E37" i="42" s="1"/>
  <c r="D38" i="42"/>
  <c r="D39" i="42"/>
  <c r="D40" i="42"/>
  <c r="D41" i="42"/>
  <c r="D42" i="42"/>
  <c r="D43" i="42"/>
  <c r="D44" i="42"/>
  <c r="D45" i="42"/>
  <c r="D46" i="42"/>
  <c r="D47" i="42"/>
  <c r="D48" i="42"/>
  <c r="D49" i="42"/>
  <c r="E49" i="42" s="1"/>
  <c r="D50" i="42"/>
  <c r="D51" i="42"/>
  <c r="D52" i="42"/>
  <c r="D53" i="42"/>
  <c r="D54" i="42"/>
  <c r="D55" i="42"/>
  <c r="D56" i="42"/>
  <c r="D57" i="42"/>
  <c r="D58" i="42"/>
  <c r="D59" i="42"/>
  <c r="D60" i="42"/>
  <c r="D61" i="42"/>
  <c r="D62" i="42"/>
  <c r="D63" i="42"/>
  <c r="D64" i="42"/>
  <c r="D65" i="42"/>
  <c r="D66" i="42"/>
  <c r="D67" i="42"/>
  <c r="D68" i="42"/>
  <c r="D69" i="42"/>
  <c r="D70" i="42"/>
  <c r="D71" i="42"/>
  <c r="D72" i="42"/>
  <c r="D73" i="42"/>
  <c r="D74" i="42"/>
  <c r="D75" i="42"/>
  <c r="D76" i="42"/>
  <c r="D77" i="42"/>
  <c r="D78" i="42"/>
  <c r="D9" i="42"/>
  <c r="E9" i="42" s="1"/>
  <c r="D10" i="5"/>
  <c r="E10" i="5" s="1"/>
  <c r="D11" i="5"/>
  <c r="E11" i="5" s="1"/>
  <c r="D12" i="5"/>
  <c r="E12" i="5" s="1"/>
  <c r="D17" i="5"/>
  <c r="E17" i="5" s="1"/>
  <c r="D21" i="5"/>
  <c r="D22" i="5"/>
  <c r="E22" i="5" s="1"/>
  <c r="D23" i="5"/>
  <c r="E23" i="5" s="1"/>
  <c r="D25" i="5"/>
  <c r="E25" i="5" s="1"/>
  <c r="D9" i="5"/>
  <c r="E9" i="5" s="1"/>
  <c r="E10" i="4"/>
  <c r="D10" i="4"/>
  <c r="D12" i="4"/>
  <c r="E12" i="4" s="1"/>
  <c r="D13" i="4"/>
  <c r="E13" i="4" s="1"/>
  <c r="D18" i="4"/>
  <c r="E18" i="4" s="1"/>
  <c r="D20" i="4"/>
  <c r="E20" i="4" s="1"/>
  <c r="D21" i="4"/>
  <c r="E21" i="4" s="1"/>
  <c r="D9" i="4"/>
  <c r="E9" i="4" s="1"/>
  <c r="B22" i="4"/>
  <c r="D22" i="4" s="1"/>
  <c r="E22" i="4" s="1"/>
  <c r="F1320" i="3"/>
  <c r="F12" i="3"/>
  <c r="F13" i="3"/>
  <c r="F15" i="3"/>
  <c r="F21" i="3"/>
  <c r="F24" i="3"/>
  <c r="F25" i="3"/>
  <c r="F27" i="3"/>
  <c r="F30" i="3"/>
  <c r="F33" i="3"/>
  <c r="F34" i="3"/>
  <c r="F39" i="3"/>
  <c r="F41" i="3"/>
  <c r="F42" i="3"/>
  <c r="F44" i="3"/>
  <c r="F52" i="3"/>
  <c r="F53" i="3"/>
  <c r="F55" i="3"/>
  <c r="F59" i="3"/>
  <c r="F63" i="3"/>
  <c r="F66" i="3"/>
  <c r="F74" i="3"/>
  <c r="F75" i="3"/>
  <c r="F77" i="3"/>
  <c r="F85" i="3"/>
  <c r="F88" i="3"/>
  <c r="F91" i="3"/>
  <c r="F92" i="3"/>
  <c r="F107" i="3"/>
  <c r="F108" i="3"/>
  <c r="F113" i="3"/>
  <c r="F114" i="3"/>
  <c r="F116" i="3"/>
  <c r="F123" i="3"/>
  <c r="F124" i="3"/>
  <c r="F154" i="3"/>
  <c r="F157" i="3"/>
  <c r="F160" i="3"/>
  <c r="F164" i="3"/>
  <c r="F167" i="3"/>
  <c r="F168" i="3"/>
  <c r="F171" i="3"/>
  <c r="F172" i="3"/>
  <c r="F174" i="3"/>
  <c r="F175" i="3"/>
  <c r="F178" i="3"/>
  <c r="F179" i="3"/>
  <c r="F181" i="3"/>
  <c r="F182" i="3"/>
  <c r="F185" i="3"/>
  <c r="F186" i="3"/>
  <c r="F188" i="3"/>
  <c r="F189" i="3"/>
  <c r="F192" i="3"/>
  <c r="F193" i="3"/>
  <c r="F195" i="3"/>
  <c r="F198" i="3"/>
  <c r="F200" i="3"/>
  <c r="F209" i="3"/>
  <c r="F210" i="3"/>
  <c r="F212" i="3"/>
  <c r="F222" i="3"/>
  <c r="F226" i="3"/>
  <c r="F234" i="3"/>
  <c r="F235" i="3"/>
  <c r="F297" i="3"/>
  <c r="F303" i="3"/>
  <c r="F304" i="3"/>
  <c r="F311" i="3"/>
  <c r="F312" i="3"/>
  <c r="F329" i="3"/>
  <c r="F330" i="3"/>
  <c r="F338" i="3"/>
  <c r="F339" i="3"/>
  <c r="F343" i="3"/>
  <c r="F344" i="3"/>
  <c r="F349" i="3"/>
  <c r="F390" i="3"/>
  <c r="F393" i="3"/>
  <c r="F395" i="3"/>
  <c r="F396" i="3"/>
  <c r="F397" i="3"/>
  <c r="F398" i="3"/>
  <c r="F400" i="3"/>
  <c r="F403" i="3"/>
  <c r="F422" i="3"/>
  <c r="F426" i="3"/>
  <c r="F427" i="3"/>
  <c r="F437" i="3"/>
  <c r="F439" i="3"/>
  <c r="F442" i="3"/>
  <c r="F445" i="3"/>
  <c r="F472" i="3"/>
  <c r="F477" i="3"/>
  <c r="F482" i="3"/>
  <c r="F492" i="3"/>
  <c r="F498" i="3"/>
  <c r="F501" i="3"/>
  <c r="F506" i="3"/>
  <c r="F509" i="3"/>
  <c r="F511" i="3"/>
  <c r="F512" i="3"/>
  <c r="F517" i="3"/>
  <c r="F518" i="3"/>
  <c r="F522" i="3"/>
  <c r="F525" i="3"/>
  <c r="F528" i="3"/>
  <c r="F546" i="3"/>
  <c r="F547" i="3"/>
  <c r="F551" i="3"/>
  <c r="F552" i="3"/>
  <c r="F555" i="3"/>
  <c r="F560" i="3"/>
  <c r="F563" i="3"/>
  <c r="F572" i="3"/>
  <c r="F574" i="3"/>
  <c r="F578" i="3"/>
  <c r="F579" i="3"/>
  <c r="F580" i="3"/>
  <c r="F584" i="3"/>
  <c r="F585" i="3"/>
  <c r="F587" i="3"/>
  <c r="F588" i="3"/>
  <c r="F589" i="3"/>
  <c r="F591" i="3"/>
  <c r="F593" i="3"/>
  <c r="F595" i="3"/>
  <c r="F599" i="3"/>
  <c r="F600" i="3"/>
  <c r="F605" i="3"/>
  <c r="F607" i="3"/>
  <c r="F608" i="3"/>
  <c r="F609" i="3"/>
  <c r="F611" i="3"/>
  <c r="F612" i="3"/>
  <c r="F613" i="3"/>
  <c r="F614" i="3"/>
  <c r="F616" i="3"/>
  <c r="F617" i="3"/>
  <c r="F618" i="3"/>
  <c r="F620" i="3"/>
  <c r="F621" i="3"/>
  <c r="F623" i="3"/>
  <c r="F624" i="3"/>
  <c r="F626" i="3"/>
  <c r="F631" i="3"/>
  <c r="F634" i="3"/>
  <c r="F635" i="3"/>
  <c r="F636" i="3"/>
  <c r="F637" i="3"/>
  <c r="F638" i="3"/>
  <c r="F645" i="3"/>
  <c r="F646" i="3"/>
  <c r="F648" i="3"/>
  <c r="F649" i="3"/>
  <c r="F651" i="3"/>
  <c r="F652" i="3"/>
  <c r="F657" i="3"/>
  <c r="F658" i="3"/>
  <c r="F660" i="3"/>
  <c r="F661" i="3"/>
  <c r="F668" i="3"/>
  <c r="F673" i="3"/>
  <c r="F674" i="3"/>
  <c r="F679" i="3"/>
  <c r="F682" i="3"/>
  <c r="F685" i="3"/>
  <c r="F687" i="3"/>
  <c r="F700" i="3"/>
  <c r="F704" i="3"/>
  <c r="F706" i="3"/>
  <c r="F707" i="3"/>
  <c r="F708" i="3"/>
  <c r="F713" i="3"/>
  <c r="F714" i="3"/>
  <c r="F716" i="3"/>
  <c r="F722" i="3"/>
  <c r="F723" i="3"/>
  <c r="F725" i="3"/>
  <c r="F726" i="3"/>
  <c r="F731" i="3"/>
  <c r="F738" i="3"/>
  <c r="F741" i="3"/>
  <c r="F747" i="3"/>
  <c r="F748" i="3"/>
  <c r="F752" i="3"/>
  <c r="F763" i="3"/>
  <c r="F769" i="3"/>
  <c r="F770" i="3"/>
  <c r="F776" i="3"/>
  <c r="F778" i="3"/>
  <c r="F779" i="3"/>
  <c r="F781" i="3"/>
  <c r="F782" i="3"/>
  <c r="F788" i="3"/>
  <c r="F808" i="3"/>
  <c r="F809" i="3"/>
  <c r="F832" i="3"/>
  <c r="F835" i="3"/>
  <c r="F841" i="3"/>
  <c r="F843" i="3"/>
  <c r="F845" i="3"/>
  <c r="F846" i="3"/>
  <c r="F848" i="3"/>
  <c r="F850" i="3"/>
  <c r="F855" i="3"/>
  <c r="F858" i="3"/>
  <c r="F860" i="3"/>
  <c r="F861" i="3"/>
  <c r="F862" i="3"/>
  <c r="F865" i="3"/>
  <c r="F867" i="3"/>
  <c r="F870" i="3"/>
  <c r="F873" i="3"/>
  <c r="F874" i="3"/>
  <c r="F876" i="3"/>
  <c r="F878" i="3"/>
  <c r="F879" i="3"/>
  <c r="F881" i="3"/>
  <c r="F884" i="3"/>
  <c r="F885" i="3"/>
  <c r="F888" i="3"/>
  <c r="F891" i="3"/>
  <c r="F898" i="3"/>
  <c r="F901" i="3"/>
  <c r="F903" i="3"/>
  <c r="F906" i="3"/>
  <c r="F907" i="3"/>
  <c r="F908" i="3"/>
  <c r="F910" i="3"/>
  <c r="F912" i="3"/>
  <c r="F916" i="3"/>
  <c r="F918" i="3"/>
  <c r="F921" i="3"/>
  <c r="F922" i="3"/>
  <c r="F926" i="3"/>
  <c r="F929" i="3"/>
  <c r="F931" i="3"/>
  <c r="F934" i="3"/>
  <c r="F939" i="3"/>
  <c r="F940" i="3"/>
  <c r="F942" i="3"/>
  <c r="F944" i="3"/>
  <c r="F945" i="3"/>
  <c r="F946" i="3"/>
  <c r="F950" i="3"/>
  <c r="F951" i="3"/>
  <c r="F953" i="3"/>
  <c r="F956" i="3"/>
  <c r="F959" i="3"/>
  <c r="F962" i="3"/>
  <c r="F970" i="3"/>
  <c r="F982" i="3"/>
  <c r="F1011" i="3"/>
  <c r="F1012" i="3"/>
  <c r="F1017" i="3"/>
  <c r="F1073" i="3"/>
  <c r="F1081" i="3"/>
  <c r="F1084" i="3"/>
  <c r="F1091" i="3"/>
  <c r="F1092" i="3"/>
  <c r="F1098" i="3"/>
  <c r="F1125" i="3"/>
  <c r="F1144" i="3"/>
  <c r="F1148" i="3"/>
  <c r="F1168" i="3"/>
  <c r="F1169" i="3"/>
  <c r="F1171" i="3"/>
  <c r="F1174" i="3"/>
  <c r="F1191" i="3"/>
  <c r="F1193" i="3"/>
  <c r="F1195" i="3"/>
  <c r="F1196" i="3"/>
  <c r="F1201" i="3"/>
  <c r="F1207" i="3"/>
  <c r="F1217" i="3"/>
  <c r="F1226" i="3"/>
  <c r="F1248" i="3"/>
  <c r="F1254" i="3"/>
  <c r="F1257" i="3"/>
  <c r="F1259" i="3"/>
  <c r="F1260" i="3"/>
  <c r="F1262" i="3"/>
  <c r="F1263" i="3"/>
  <c r="F1270" i="3"/>
  <c r="F1277" i="3"/>
  <c r="F1280" i="3"/>
  <c r="F1290" i="3"/>
  <c r="F1294" i="3"/>
  <c r="F1295" i="3"/>
  <c r="F1297" i="3"/>
  <c r="F1304" i="3"/>
  <c r="F1313" i="3"/>
  <c r="F1314" i="3"/>
  <c r="F1315" i="3"/>
  <c r="C1317" i="3"/>
  <c r="E1317" i="3" s="1"/>
  <c r="C1312" i="3"/>
  <c r="E1312" i="3" s="1"/>
  <c r="C1307" i="3"/>
  <c r="E1307" i="3" s="1"/>
  <c r="C1303" i="3"/>
  <c r="C1300" i="3"/>
  <c r="E1300" i="3" s="1"/>
  <c r="C1296" i="3"/>
  <c r="E1296" i="3" s="1"/>
  <c r="C1292" i="3"/>
  <c r="E1292" i="3" s="1"/>
  <c r="C1279" i="3"/>
  <c r="E1279" i="3" s="1"/>
  <c r="C1271" i="3"/>
  <c r="E1271" i="3" s="1"/>
  <c r="C1264" i="3"/>
  <c r="E1264" i="3" s="1"/>
  <c r="C1253" i="3"/>
  <c r="E1253" i="3" s="1"/>
  <c r="C1239" i="3"/>
  <c r="E1239" i="3" s="1"/>
  <c r="C1233" i="3"/>
  <c r="E1233" i="3" s="1"/>
  <c r="C1227" i="3"/>
  <c r="E1227" i="3" s="1"/>
  <c r="C1209" i="3"/>
  <c r="E1209" i="3" s="1"/>
  <c r="C1204" i="3"/>
  <c r="E1204" i="3" s="1"/>
  <c r="C1200" i="3"/>
  <c r="E1200" i="3" s="1"/>
  <c r="C1188" i="3"/>
  <c r="E1188" i="3" s="1"/>
  <c r="C1185" i="3"/>
  <c r="E1185" i="3" s="1"/>
  <c r="C1170" i="3"/>
  <c r="E1170" i="3" s="1"/>
  <c r="C1143" i="3"/>
  <c r="E1143" i="3" s="1"/>
  <c r="C1132" i="3"/>
  <c r="E1132" i="3" s="1"/>
  <c r="C1129" i="3"/>
  <c r="E1129" i="3" s="1"/>
  <c r="C1126" i="3"/>
  <c r="E1126" i="3" s="1"/>
  <c r="C1120" i="3"/>
  <c r="E1120" i="3" s="1"/>
  <c r="C1110" i="3"/>
  <c r="E1110" i="3" s="1"/>
  <c r="C1103" i="3"/>
  <c r="E1103" i="3" s="1"/>
  <c r="C1099" i="3"/>
  <c r="E1099" i="3" s="1"/>
  <c r="C1093" i="3"/>
  <c r="E1093" i="3" s="1"/>
  <c r="C1083" i="3"/>
  <c r="E1083" i="3" s="1"/>
  <c r="C1076" i="3"/>
  <c r="E1076" i="3" s="1"/>
  <c r="C1068" i="3"/>
  <c r="E1068" i="3" s="1"/>
  <c r="C1061" i="3"/>
  <c r="E1061" i="3" s="1"/>
  <c r="C1050" i="3"/>
  <c r="E1050" i="3" s="1"/>
  <c r="C1045" i="3"/>
  <c r="E1045" i="3" s="1"/>
  <c r="C1029" i="3"/>
  <c r="E1029" i="3" s="1"/>
  <c r="C1019" i="3"/>
  <c r="E1019" i="3" s="1"/>
  <c r="C1015" i="3"/>
  <c r="E1015" i="3" s="1"/>
  <c r="C1010" i="3"/>
  <c r="C1003" i="3"/>
  <c r="E1003" i="3" s="1"/>
  <c r="C993" i="3"/>
  <c r="E993" i="3" s="1"/>
  <c r="C983" i="3"/>
  <c r="E983" i="3" s="1"/>
  <c r="C961" i="3"/>
  <c r="E961" i="3" s="1"/>
  <c r="C957" i="3"/>
  <c r="E957" i="3" s="1"/>
  <c r="C954" i="3"/>
  <c r="E954" i="3" s="1"/>
  <c r="C948" i="3"/>
  <c r="E948" i="3" s="1"/>
  <c r="C941" i="3"/>
  <c r="E941" i="3" s="1"/>
  <c r="C930" i="3"/>
  <c r="E930" i="3" s="1"/>
  <c r="C902" i="3"/>
  <c r="E902" i="3" s="1"/>
  <c r="C880" i="3"/>
  <c r="E880" i="3" s="1"/>
  <c r="C854" i="3"/>
  <c r="C851" i="3"/>
  <c r="E851" i="3" s="1"/>
  <c r="C849" i="3"/>
  <c r="E849" i="3" s="1"/>
  <c r="C847" i="3"/>
  <c r="E847" i="3" s="1"/>
  <c r="C844" i="3"/>
  <c r="E844" i="3" s="1"/>
  <c r="C842" i="3"/>
  <c r="E842" i="3" s="1"/>
  <c r="C831" i="3"/>
  <c r="E831" i="3" s="1"/>
  <c r="C828" i="3"/>
  <c r="E828" i="3" s="1"/>
  <c r="C817" i="3"/>
  <c r="E817" i="3" s="1"/>
  <c r="C815" i="3"/>
  <c r="E815" i="3" s="1"/>
  <c r="C813" i="3"/>
  <c r="E813" i="3" s="1"/>
  <c r="C807" i="3"/>
  <c r="E807" i="3" s="1"/>
  <c r="C805" i="3"/>
  <c r="E805" i="3" s="1"/>
  <c r="C803" i="3"/>
  <c r="E803" i="3" s="1"/>
  <c r="C800" i="3"/>
  <c r="E800" i="3" s="1"/>
  <c r="C797" i="3"/>
  <c r="E797" i="3" s="1"/>
  <c r="C791" i="3"/>
  <c r="E791" i="3" s="1"/>
  <c r="C784" i="3"/>
  <c r="E784" i="3" s="1"/>
  <c r="C777" i="3"/>
  <c r="E777" i="3" s="1"/>
  <c r="C768" i="3"/>
  <c r="C764" i="3"/>
  <c r="E764" i="3" s="1"/>
  <c r="C754" i="3"/>
  <c r="E754" i="3" s="1"/>
  <c r="C751" i="3"/>
  <c r="E751" i="3" s="1"/>
  <c r="C749" i="3"/>
  <c r="E749" i="3" s="1"/>
  <c r="C740" i="3"/>
  <c r="E740" i="3" s="1"/>
  <c r="C737" i="3"/>
  <c r="E737" i="3" s="1"/>
  <c r="C733" i="3"/>
  <c r="E733" i="3" s="1"/>
  <c r="C729" i="3"/>
  <c r="E729" i="3" s="1"/>
  <c r="C724" i="3"/>
  <c r="E724" i="3" s="1"/>
  <c r="C720" i="3"/>
  <c r="E720" i="3" s="1"/>
  <c r="C717" i="3"/>
  <c r="E717" i="3" s="1"/>
  <c r="C705" i="3"/>
  <c r="C701" i="3"/>
  <c r="C686" i="3"/>
  <c r="E686" i="3" s="1"/>
  <c r="C681" i="3"/>
  <c r="E681" i="3" s="1"/>
  <c r="C678" i="3"/>
  <c r="E678" i="3" s="1"/>
  <c r="C675" i="3"/>
  <c r="E675" i="3" s="1"/>
  <c r="C667" i="3"/>
  <c r="E667" i="3" s="1"/>
  <c r="C663" i="3"/>
  <c r="E663" i="3" s="1"/>
  <c r="C659" i="3"/>
  <c r="E659" i="3" s="1"/>
  <c r="C656" i="3"/>
  <c r="E656" i="3" s="1"/>
  <c r="C653" i="3"/>
  <c r="E653" i="3" s="1"/>
  <c r="C650" i="3"/>
  <c r="E650" i="3" s="1"/>
  <c r="C647" i="3"/>
  <c r="E647" i="3" s="1"/>
  <c r="C644" i="3"/>
  <c r="E644" i="3" s="1"/>
  <c r="C639" i="3"/>
  <c r="E639" i="3" s="1"/>
  <c r="C630" i="3"/>
  <c r="E630" i="3" s="1"/>
  <c r="C622" i="3"/>
  <c r="E622" i="3" s="1"/>
  <c r="C615" i="3"/>
  <c r="C606" i="3"/>
  <c r="C596" i="3"/>
  <c r="E596" i="3" s="1"/>
  <c r="C592" i="3"/>
  <c r="E592" i="3" s="1"/>
  <c r="C583" i="3"/>
  <c r="E583" i="3" s="1"/>
  <c r="C581" i="3"/>
  <c r="E581" i="3" s="1"/>
  <c r="C573" i="3"/>
  <c r="E573" i="3" s="1"/>
  <c r="C554" i="3"/>
  <c r="E554" i="3" s="1"/>
  <c r="C549" i="3"/>
  <c r="E549" i="3" s="1"/>
  <c r="C541" i="3"/>
  <c r="E541" i="3" s="1"/>
  <c r="C532" i="3"/>
  <c r="E532" i="3" s="1"/>
  <c r="C521" i="3"/>
  <c r="E521" i="3" s="1"/>
  <c r="C513" i="3"/>
  <c r="E513" i="3" s="1"/>
  <c r="C497" i="3"/>
  <c r="E497" i="3" s="1"/>
  <c r="C491" i="3"/>
  <c r="E491" i="3" s="1"/>
  <c r="C487" i="3"/>
  <c r="E487" i="3" s="1"/>
  <c r="C483" i="3"/>
  <c r="E483" i="3" s="1"/>
  <c r="C476" i="3"/>
  <c r="E476" i="3" s="1"/>
  <c r="C471" i="3"/>
  <c r="E471" i="3" s="1"/>
  <c r="C466" i="3"/>
  <c r="E466" i="3" s="1"/>
  <c r="C461" i="3"/>
  <c r="E461" i="3" s="1"/>
  <c r="C455" i="3"/>
  <c r="E455" i="3" s="1"/>
  <c r="C446" i="3"/>
  <c r="E446" i="3" s="1"/>
  <c r="C441" i="3"/>
  <c r="E441" i="3" s="1"/>
  <c r="C438" i="3"/>
  <c r="E438" i="3" s="1"/>
  <c r="C431" i="3"/>
  <c r="E431" i="3" s="1"/>
  <c r="C425" i="3"/>
  <c r="E425" i="3" s="1"/>
  <c r="C421" i="3"/>
  <c r="E421" i="3" s="1"/>
  <c r="C417" i="3"/>
  <c r="E417" i="3" s="1"/>
  <c r="C413" i="3"/>
  <c r="E413" i="3" s="1"/>
  <c r="C407" i="3"/>
  <c r="E407" i="3" s="1"/>
  <c r="C401" i="3"/>
  <c r="C394" i="3"/>
  <c r="C389" i="3"/>
  <c r="E389" i="3" s="1"/>
  <c r="C385" i="3"/>
  <c r="E385" i="3" s="1"/>
  <c r="C379" i="3"/>
  <c r="E379" i="3" s="1"/>
  <c r="C371" i="3"/>
  <c r="E371" i="3" s="1"/>
  <c r="C361" i="3"/>
  <c r="E361" i="3" s="1"/>
  <c r="C351" i="3"/>
  <c r="E351" i="3" s="1"/>
  <c r="C337" i="3"/>
  <c r="E337" i="3" s="1"/>
  <c r="C328" i="3"/>
  <c r="E328" i="3" s="1"/>
  <c r="C320" i="3"/>
  <c r="E320" i="3" s="1"/>
  <c r="C313" i="3"/>
  <c r="E313" i="3" s="1"/>
  <c r="C302" i="3"/>
  <c r="E302" i="3" s="1"/>
  <c r="C299" i="3"/>
  <c r="E299" i="3" s="1"/>
  <c r="C296" i="3"/>
  <c r="E296" i="3" s="1"/>
  <c r="C288" i="3"/>
  <c r="E288" i="3" s="1"/>
  <c r="C286" i="3"/>
  <c r="E286" i="3" s="1"/>
  <c r="C284" i="3"/>
  <c r="E284" i="3" s="1"/>
  <c r="C280" i="3"/>
  <c r="E280" i="3" s="1"/>
  <c r="C277" i="3"/>
  <c r="E277" i="3" s="1"/>
  <c r="C271" i="3"/>
  <c r="E271" i="3" s="1"/>
  <c r="C266" i="3"/>
  <c r="E266" i="3" s="1"/>
  <c r="C264" i="3"/>
  <c r="E264" i="3" s="1"/>
  <c r="C259" i="3"/>
  <c r="E259" i="3" s="1"/>
  <c r="C253" i="3"/>
  <c r="E253" i="3" s="1"/>
  <c r="C250" i="3"/>
  <c r="E250" i="3" s="1"/>
  <c r="C247" i="3"/>
  <c r="E247" i="3" s="1"/>
  <c r="C240" i="3"/>
  <c r="E240" i="3" s="1"/>
  <c r="C236" i="3"/>
  <c r="E236" i="3" s="1"/>
  <c r="C221" i="3"/>
  <c r="E221" i="3" s="1"/>
  <c r="C214" i="3"/>
  <c r="E214" i="3" s="1"/>
  <c r="C208" i="3"/>
  <c r="E208" i="3" s="1"/>
  <c r="C202" i="3"/>
  <c r="E202" i="3" s="1"/>
  <c r="C194" i="3"/>
  <c r="E194" i="3" s="1"/>
  <c r="C187" i="3"/>
  <c r="E187" i="3" s="1"/>
  <c r="C180" i="3"/>
  <c r="E180" i="3" s="1"/>
  <c r="C173" i="3"/>
  <c r="C166" i="3"/>
  <c r="C159" i="3"/>
  <c r="E159" i="3" s="1"/>
  <c r="C153" i="3"/>
  <c r="E153" i="3" s="1"/>
  <c r="C145" i="3"/>
  <c r="E145" i="3" s="1"/>
  <c r="C138" i="3"/>
  <c r="E138" i="3" s="1"/>
  <c r="C126" i="3"/>
  <c r="E126" i="3" s="1"/>
  <c r="C115" i="3"/>
  <c r="E115" i="3" s="1"/>
  <c r="C106" i="3"/>
  <c r="E106" i="3" s="1"/>
  <c r="C93" i="3"/>
  <c r="E93" i="3" s="1"/>
  <c r="C84" i="3"/>
  <c r="E84" i="3" s="1"/>
  <c r="C76" i="3"/>
  <c r="E76" i="3" s="1"/>
  <c r="C65" i="3"/>
  <c r="C54" i="3"/>
  <c r="C43" i="3"/>
  <c r="E43" i="3" s="1"/>
  <c r="C32" i="3"/>
  <c r="E32" i="3" s="1"/>
  <c r="C23" i="3"/>
  <c r="C11" i="3"/>
  <c r="E173" i="3" l="1"/>
  <c r="F173" i="3" s="1"/>
  <c r="E401" i="3"/>
  <c r="F401" i="3" s="1"/>
  <c r="E23" i="3"/>
  <c r="F23" i="3" s="1"/>
  <c r="E65" i="3"/>
  <c r="F65" i="3" s="1"/>
  <c r="E768" i="3"/>
  <c r="F768" i="3" s="1"/>
  <c r="E11" i="3"/>
  <c r="F11" i="3" s="1"/>
  <c r="E615" i="3"/>
  <c r="F615" i="3" s="1"/>
  <c r="E854" i="3"/>
  <c r="F854" i="3" s="1"/>
  <c r="E1010" i="3"/>
  <c r="F1010" i="3" s="1"/>
  <c r="F606" i="3"/>
  <c r="E606" i="3"/>
  <c r="C1302" i="3"/>
  <c r="E1303" i="3"/>
  <c r="E54" i="3"/>
  <c r="F54" i="3" s="1"/>
  <c r="E166" i="3"/>
  <c r="F166" i="3" s="1"/>
  <c r="E394" i="3"/>
  <c r="F394" i="3" s="1"/>
  <c r="E701" i="3"/>
  <c r="F701" i="3" s="1"/>
  <c r="E705" i="3"/>
  <c r="F705" i="3" s="1"/>
  <c r="F1143" i="3"/>
  <c r="F777" i="3"/>
  <c r="F180" i="3"/>
  <c r="F471" i="3"/>
  <c r="F43" i="3"/>
  <c r="F389" i="3"/>
  <c r="F686" i="3"/>
  <c r="F76" i="3"/>
  <c r="F622" i="3"/>
  <c r="F678" i="3"/>
  <c r="F880" i="3"/>
  <c r="F1015" i="3"/>
  <c r="F438" i="3"/>
  <c r="F549" i="3"/>
  <c r="F740" i="3"/>
  <c r="F1253" i="3"/>
  <c r="F441" i="3"/>
  <c r="F554" i="3"/>
  <c r="F1264" i="3"/>
  <c r="F573" i="3"/>
  <c r="F831" i="3"/>
  <c r="F1271" i="3"/>
  <c r="F159" i="3"/>
  <c r="F667" i="3"/>
  <c r="F754" i="3"/>
  <c r="F296" i="3"/>
  <c r="F497" i="3"/>
  <c r="F930" i="3"/>
  <c r="F1204" i="3"/>
  <c r="F221" i="3"/>
  <c r="F513" i="3"/>
  <c r="F644" i="3"/>
  <c r="F941" i="3"/>
  <c r="F1209" i="3"/>
  <c r="F302" i="3"/>
  <c r="F521" i="3"/>
  <c r="F647" i="3"/>
  <c r="F807" i="3"/>
  <c r="F948" i="3"/>
  <c r="F650" i="3"/>
  <c r="F954" i="3"/>
  <c r="F431" i="3"/>
  <c r="F541" i="3"/>
  <c r="F737" i="3"/>
  <c r="F1239" i="3"/>
  <c r="F32" i="3"/>
  <c r="F153" i="3"/>
  <c r="F630" i="3"/>
  <c r="F681" i="3"/>
  <c r="F751" i="3"/>
  <c r="F902" i="3"/>
  <c r="F1120" i="3"/>
  <c r="F1317" i="3"/>
  <c r="C1305" i="3"/>
  <c r="F425" i="3"/>
  <c r="F491" i="3"/>
  <c r="F596" i="3"/>
  <c r="F849" i="3"/>
  <c r="F1093" i="3"/>
  <c r="F1200" i="3"/>
  <c r="F106" i="3"/>
  <c r="F328" i="3"/>
  <c r="F583" i="3"/>
  <c r="F656" i="3"/>
  <c r="F724" i="3"/>
  <c r="F844" i="3"/>
  <c r="F961" i="3"/>
  <c r="F1076" i="3"/>
  <c r="F1292" i="3"/>
  <c r="F194" i="3"/>
  <c r="F476" i="3"/>
  <c r="F720" i="3"/>
  <c r="F784" i="3"/>
  <c r="F842" i="3"/>
  <c r="F957" i="3"/>
  <c r="F1068" i="3"/>
  <c r="F1170" i="3"/>
  <c r="F1279" i="3"/>
  <c r="F187" i="3"/>
  <c r="C279" i="3"/>
  <c r="E279" i="3" s="1"/>
  <c r="F115" i="3"/>
  <c r="F208" i="3"/>
  <c r="F337" i="3"/>
  <c r="F421" i="3"/>
  <c r="F592" i="3"/>
  <c r="F659" i="3"/>
  <c r="F729" i="3"/>
  <c r="F847" i="3"/>
  <c r="F1083" i="3"/>
  <c r="F1188" i="3"/>
  <c r="F1296" i="3"/>
  <c r="F1303" i="3"/>
  <c r="C10" i="3"/>
  <c r="E10" i="3" s="1"/>
  <c r="F84" i="3"/>
  <c r="F1312" i="3"/>
  <c r="C1018" i="3"/>
  <c r="E1018" i="3" s="1"/>
  <c r="C1102" i="3"/>
  <c r="E1102" i="3" s="1"/>
  <c r="C553" i="3"/>
  <c r="E553" i="3" s="1"/>
  <c r="C298" i="3"/>
  <c r="E298" i="3" s="1"/>
  <c r="C1142" i="3"/>
  <c r="E1142" i="3" s="1"/>
  <c r="C388" i="3"/>
  <c r="E388" i="3" s="1"/>
  <c r="C830" i="3"/>
  <c r="E830" i="3" s="1"/>
  <c r="C960" i="3"/>
  <c r="E960" i="3" s="1"/>
  <c r="C239" i="3"/>
  <c r="E239" i="3" s="1"/>
  <c r="C680" i="3"/>
  <c r="E680" i="3" s="1"/>
  <c r="C753" i="3"/>
  <c r="E753" i="3" s="1"/>
  <c r="C1208" i="3"/>
  <c r="E1208" i="3" s="1"/>
  <c r="C440" i="3"/>
  <c r="E440" i="3" s="1"/>
  <c r="C853" i="3"/>
  <c r="E853" i="3" s="1"/>
  <c r="C496" i="3"/>
  <c r="E496" i="3" s="1"/>
  <c r="C1082" i="3"/>
  <c r="E1082" i="3" s="1"/>
  <c r="C1187" i="3"/>
  <c r="E1187" i="3" s="1"/>
  <c r="C1252" i="3"/>
  <c r="E1252" i="3" s="1"/>
  <c r="F1302" i="3" l="1"/>
  <c r="E1302" i="3"/>
  <c r="E1305" i="3"/>
  <c r="F1305" i="3" s="1"/>
  <c r="F1082" i="3"/>
  <c r="F1187" i="3"/>
  <c r="F830" i="3"/>
  <c r="F279" i="3"/>
  <c r="F298" i="3"/>
  <c r="F440" i="3"/>
  <c r="F680" i="3"/>
  <c r="F1208" i="3"/>
  <c r="F853" i="3"/>
  <c r="F496" i="3"/>
  <c r="F1142" i="3"/>
  <c r="F1018" i="3"/>
  <c r="F1102" i="3"/>
  <c r="F753" i="3"/>
  <c r="F388" i="3"/>
  <c r="F10" i="3"/>
  <c r="F1252" i="3"/>
  <c r="F960" i="3"/>
  <c r="F553" i="3"/>
  <c r="C9" i="3"/>
  <c r="E9" i="43" l="1"/>
  <c r="E9" i="3" l="1"/>
  <c r="F9" i="3" s="1"/>
  <c r="C14" i="10" l="1"/>
  <c r="D14" i="10" s="1"/>
  <c r="E14" i="10" s="1"/>
  <c r="C9" i="14"/>
  <c r="D9" i="14" s="1"/>
  <c r="E9" i="14" s="1"/>
  <c r="C20" i="14" l="1"/>
  <c r="C9" i="13"/>
  <c r="D9" i="13" s="1"/>
  <c r="E9" i="13" s="1"/>
  <c r="D20" i="14" l="1"/>
  <c r="E20" i="14" s="1"/>
  <c r="C30" i="13"/>
  <c r="D30" i="13" s="1"/>
  <c r="E30" i="13" s="1"/>
</calcChain>
</file>

<file path=xl/sharedStrings.xml><?xml version="1.0" encoding="utf-8"?>
<sst xmlns="http://schemas.openxmlformats.org/spreadsheetml/2006/main" count="3984" uniqueCount="3148">
  <si>
    <t>单位：万元</t>
    <phoneticPr fontId="3" type="noConversion"/>
  </si>
  <si>
    <t>预算科目</t>
    <phoneticPr fontId="3" type="noConversion"/>
  </si>
  <si>
    <t>增减额</t>
    <phoneticPr fontId="3" type="noConversion"/>
  </si>
  <si>
    <t>增减%</t>
    <phoneticPr fontId="3" type="noConversion"/>
  </si>
  <si>
    <t>一般公共预算收入</t>
  </si>
  <si>
    <t>税收收入</t>
  </si>
  <si>
    <t xml:space="preserve">  增值税</t>
  </si>
  <si>
    <t xml:space="preserve">  企业所得税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</si>
  <si>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</si>
  <si>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</si>
  <si>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</si>
  <si>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</si>
  <si>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</si>
  <si>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</si>
  <si>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</si>
  <si>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</si>
  <si>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</si>
  <si>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</si>
  <si>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环境保护税(款)</t>
  </si>
  <si>
    <t xml:space="preserve">  其他税收收入</t>
    <phoneticPr fontId="3" type="noConversion"/>
  </si>
  <si>
    <t>非税收入</t>
  </si>
  <si>
    <t xml:space="preserve">  行政事业性收费收入</t>
  </si>
  <si>
    <t xml:space="preserve">  罚没收入</t>
  </si>
  <si>
    <t xml:space="preserve">  国有资本经营收入</t>
  </si>
  <si>
    <t xml:space="preserve">  国有资源(资产)有偿使用收入</t>
  </si>
  <si>
    <t xml:space="preserve">  捐赠收入</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</si>
  <si>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</si>
  <si>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</si>
  <si>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</si>
  <si>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</si>
  <si>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</si>
  <si>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</si>
  <si>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</si>
  <si>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</si>
  <si>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</si>
  <si>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</si>
  <si>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</si>
  <si>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</si>
  <si>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</si>
  <si>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</si>
  <si>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</si>
  <si>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</si>
  <si>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</si>
  <si>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</si>
  <si>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</si>
  <si>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</si>
  <si>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</si>
  <si>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</si>
  <si>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</si>
  <si>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</si>
  <si>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</si>
  <si>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</si>
  <si>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</si>
  <si>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</si>
  <si>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</si>
  <si>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</si>
  <si>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</si>
  <si>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</si>
  <si>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</si>
  <si>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</si>
  <si>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</si>
  <si>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</si>
  <si>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</si>
  <si>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</si>
  <si>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</si>
  <si>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</si>
  <si>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</si>
  <si>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</si>
  <si>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</si>
  <si>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</si>
  <si>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</si>
  <si>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</si>
  <si>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</si>
  <si>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</si>
  <si>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</si>
  <si>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</si>
  <si>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</si>
  <si>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</si>
  <si>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</si>
  <si>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</si>
  <si>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</si>
  <si>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</si>
  <si>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</si>
  <si>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</si>
  <si>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</si>
  <si>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</si>
  <si>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</si>
  <si>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</si>
  <si>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</si>
  <si>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</si>
  <si>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</si>
  <si>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</si>
  <si>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</si>
  <si>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</si>
  <si>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</si>
  <si>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</si>
  <si>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</si>
  <si>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</si>
  <si>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</si>
  <si>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</si>
  <si>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</si>
  <si>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</si>
  <si>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</si>
  <si>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</si>
  <si>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</si>
  <si>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</si>
  <si>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</si>
  <si>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</si>
  <si>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</si>
  <si>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</si>
  <si>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</si>
  <si>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</si>
  <si>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</si>
  <si>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</si>
  <si>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</si>
  <si>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</si>
  <si>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</si>
  <si>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</si>
  <si>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</si>
  <si>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</si>
  <si>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</si>
  <si>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</si>
  <si>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</si>
  <si>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</si>
  <si>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</si>
  <si>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</si>
  <si>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</si>
  <si>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</si>
  <si>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</si>
  <si>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</si>
  <si>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</si>
  <si>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</si>
  <si>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</si>
  <si>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</si>
  <si>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</si>
  <si>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</si>
  <si>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</si>
  <si>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</si>
  <si>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</si>
  <si>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</si>
  <si>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</si>
  <si>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</si>
  <si>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</si>
  <si>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</si>
  <si>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</si>
  <si>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</si>
  <si>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</si>
  <si>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</si>
  <si>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</si>
  <si>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</si>
  <si>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</si>
  <si>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</si>
  <si>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</si>
  <si>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</si>
  <si>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</si>
  <si>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</si>
  <si>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</si>
  <si>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</si>
  <si>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</si>
  <si>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</si>
  <si>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</si>
  <si>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</si>
  <si>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</si>
  <si>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</si>
  <si>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</si>
  <si>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</si>
  <si>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</si>
  <si>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</si>
  <si>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</si>
  <si>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</si>
  <si>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</si>
  <si>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</si>
  <si>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</si>
  <si>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</si>
  <si>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</si>
  <si>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</si>
  <si>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</si>
  <si>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</si>
  <si>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</si>
  <si>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</si>
  <si>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</si>
  <si>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</si>
  <si>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</si>
  <si>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</si>
  <si>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</si>
  <si>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</si>
  <si>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</si>
  <si>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</si>
  <si>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</si>
  <si>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</si>
  <si>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</si>
  <si>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</si>
  <si>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</si>
  <si>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</si>
  <si>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</si>
  <si>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</si>
  <si>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</si>
  <si>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</si>
  <si>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</si>
  <si>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</si>
  <si>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</si>
  <si>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</si>
  <si>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</si>
  <si>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</si>
  <si>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</si>
  <si>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</si>
  <si>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</si>
  <si>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</si>
  <si>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</si>
  <si>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</si>
  <si>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</si>
  <si>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</si>
  <si>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</si>
  <si>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</si>
  <si>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</si>
  <si>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</si>
  <si>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</si>
  <si>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</si>
  <si>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</si>
  <si>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</si>
  <si>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</si>
  <si>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</si>
  <si>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</si>
  <si>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</si>
  <si>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</si>
  <si>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</si>
  <si>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</si>
  <si>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</si>
  <si>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</si>
  <si>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</si>
  <si>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</si>
  <si>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</si>
  <si>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其他司法支出</t>
  </si>
  <si>
    <t xml:space="preserve">  监狱</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</si>
  <si>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</si>
  <si>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</si>
  <si>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</si>
  <si>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</si>
  <si>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</si>
  <si>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</si>
  <si>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</si>
  <si>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</si>
  <si>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</si>
  <si>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</si>
  <si>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</si>
  <si>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</si>
  <si>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</si>
  <si>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</si>
  <si>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</si>
  <si>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</si>
  <si>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</si>
  <si>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</si>
  <si>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</si>
  <si>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</si>
  <si>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</si>
  <si>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</si>
  <si>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</si>
  <si>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</si>
  <si>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</si>
  <si>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</si>
  <si>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</si>
  <si>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</si>
  <si>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</si>
  <si>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</si>
  <si>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</si>
  <si>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</si>
  <si>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</si>
  <si>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</si>
  <si>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</si>
  <si>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</si>
  <si>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</si>
  <si>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</si>
  <si>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</si>
  <si>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</si>
  <si>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</si>
  <si>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</si>
  <si>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</si>
  <si>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</si>
  <si>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</si>
  <si>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</si>
  <si>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</si>
  <si>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</si>
  <si>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</si>
  <si>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</si>
  <si>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</si>
  <si>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</si>
  <si>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</si>
  <si>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</si>
  <si>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</si>
  <si>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</si>
  <si>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</si>
  <si>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</si>
  <si>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</si>
  <si>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</si>
  <si>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</si>
  <si>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</si>
  <si>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</si>
  <si>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</si>
  <si>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</si>
  <si>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</si>
  <si>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</si>
  <si>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</si>
  <si>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</si>
  <si>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</si>
  <si>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</si>
  <si>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</si>
  <si>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</si>
  <si>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</si>
  <si>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</si>
  <si>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</si>
  <si>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</si>
  <si>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</si>
  <si>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</si>
  <si>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</si>
  <si>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</si>
  <si>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</si>
  <si>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</si>
  <si>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</si>
  <si>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</si>
  <si>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</si>
  <si>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</si>
  <si>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</si>
  <si>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</si>
  <si>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</si>
  <si>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</si>
  <si>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</si>
  <si>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</si>
  <si>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</si>
  <si>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</si>
  <si>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</si>
  <si>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</si>
  <si>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</si>
  <si>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</si>
  <si>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</si>
  <si>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</si>
  <si>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</si>
  <si>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</si>
  <si>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</si>
  <si>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</si>
  <si>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</si>
  <si>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</si>
  <si>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</si>
  <si>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</si>
  <si>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</si>
  <si>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</si>
  <si>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</si>
  <si>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</si>
  <si>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</si>
  <si>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</si>
  <si>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</si>
  <si>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</si>
  <si>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</si>
  <si>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</si>
  <si>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</si>
  <si>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</si>
  <si>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</si>
  <si>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</si>
  <si>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</si>
  <si>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</si>
  <si>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</si>
  <si>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</si>
  <si>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</si>
  <si>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</si>
  <si>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</si>
  <si>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</si>
  <si>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</si>
  <si>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</si>
  <si>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</si>
  <si>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</si>
  <si>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</si>
  <si>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</si>
  <si>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</si>
  <si>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</si>
  <si>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</si>
  <si>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</si>
  <si>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</si>
  <si>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</si>
  <si>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</si>
  <si>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</si>
  <si>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</si>
  <si>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</si>
  <si>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</si>
  <si>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</si>
  <si>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</si>
  <si>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</si>
  <si>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</si>
  <si>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</si>
  <si>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</si>
  <si>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</si>
  <si>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</si>
  <si>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</si>
  <si>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</si>
  <si>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</si>
  <si>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</si>
  <si>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</si>
  <si>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</si>
  <si>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</si>
  <si>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</si>
  <si>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</si>
  <si>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</si>
  <si>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</si>
  <si>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</si>
  <si>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</si>
  <si>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</si>
  <si>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</si>
  <si>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</si>
  <si>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</si>
  <si>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</si>
  <si>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</si>
  <si>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</si>
  <si>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</si>
  <si>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</si>
  <si>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</si>
  <si>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</si>
  <si>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</si>
  <si>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</si>
  <si>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</si>
  <si>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</si>
  <si>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</si>
  <si>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</si>
  <si>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</si>
  <si>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</si>
  <si>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</si>
  <si>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</si>
  <si>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</si>
  <si>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</si>
  <si>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</si>
  <si>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</si>
  <si>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</si>
  <si>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</si>
  <si>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</si>
  <si>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</si>
  <si>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</si>
  <si>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</si>
  <si>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</si>
  <si>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</si>
  <si>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</si>
  <si>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</si>
  <si>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</si>
  <si>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</si>
  <si>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</si>
  <si>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</si>
  <si>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</si>
  <si>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</si>
  <si>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</si>
  <si>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</si>
  <si>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</si>
  <si>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</si>
  <si>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</si>
  <si>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</si>
  <si>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</si>
  <si>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</si>
  <si>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</si>
  <si>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</si>
  <si>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</si>
  <si>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</si>
  <si>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</si>
  <si>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</si>
  <si>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</si>
  <si>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</si>
  <si>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</si>
  <si>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</si>
  <si>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</si>
  <si>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</si>
  <si>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</si>
  <si>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</si>
  <si>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</si>
  <si>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</si>
  <si>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</si>
  <si>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</si>
  <si>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</si>
  <si>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</si>
  <si>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</si>
  <si>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</si>
  <si>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</si>
  <si>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</si>
  <si>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</si>
  <si>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</si>
  <si>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</si>
  <si>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</si>
  <si>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</si>
  <si>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</si>
  <si>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</si>
  <si>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</si>
  <si>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</si>
  <si>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</si>
  <si>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</si>
  <si>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</si>
  <si>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</si>
  <si>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</si>
  <si>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</si>
  <si>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</si>
  <si>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</si>
  <si>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</si>
  <si>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</si>
  <si>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</si>
  <si>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</si>
  <si>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</si>
  <si>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</si>
  <si>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</si>
  <si>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</si>
  <si>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</si>
  <si>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</si>
  <si>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</si>
  <si>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</si>
  <si>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</si>
  <si>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</si>
  <si>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</si>
  <si>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</si>
  <si>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</si>
  <si>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</si>
  <si>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</si>
  <si>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</si>
  <si>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</si>
  <si>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</si>
  <si>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</si>
  <si>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</si>
  <si>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</si>
  <si>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</si>
  <si>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</si>
  <si>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</si>
  <si>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</si>
  <si>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</si>
  <si>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</si>
  <si>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</si>
  <si>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</si>
  <si>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</si>
  <si>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</si>
  <si>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</si>
  <si>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</si>
  <si>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</si>
  <si>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</si>
  <si>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</si>
  <si>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</si>
  <si>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</si>
  <si>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</si>
  <si>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</si>
  <si>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</si>
  <si>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</si>
  <si>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</si>
  <si>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</si>
  <si>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</si>
  <si>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</si>
  <si>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</si>
  <si>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</si>
  <si>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</si>
  <si>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</si>
  <si>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</si>
  <si>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</si>
  <si>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</si>
  <si>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</si>
  <si>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</si>
  <si>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</si>
  <si>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</si>
  <si>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</si>
  <si>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</si>
  <si>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</si>
  <si>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</si>
  <si>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</si>
  <si>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</si>
  <si>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</si>
  <si>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</si>
  <si>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</si>
  <si>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</si>
  <si>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</si>
  <si>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</si>
  <si>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</si>
  <si>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</si>
  <si>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</si>
  <si>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</si>
  <si>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</si>
  <si>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</si>
  <si>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</si>
  <si>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</si>
  <si>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</si>
  <si>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</si>
  <si>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</si>
  <si>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</si>
  <si>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</si>
  <si>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</si>
  <si>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</si>
  <si>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</si>
  <si>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</si>
  <si>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</si>
  <si>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</si>
  <si>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</si>
  <si>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</si>
  <si>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</si>
  <si>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</si>
  <si>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</si>
  <si>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</si>
  <si>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</si>
  <si>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</si>
  <si>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</si>
  <si>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</si>
  <si>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</si>
  <si>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</si>
  <si>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</si>
  <si>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</si>
  <si>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</si>
  <si>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</si>
  <si>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</si>
  <si>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</si>
  <si>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</si>
  <si>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</si>
  <si>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</si>
  <si>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</si>
  <si>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</si>
  <si>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</si>
  <si>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</si>
  <si>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</si>
  <si>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</si>
  <si>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</si>
  <si>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</si>
  <si>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</si>
  <si>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</si>
  <si>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</si>
  <si>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</si>
  <si>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</si>
  <si>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</si>
  <si>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</si>
  <si>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</si>
  <si>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</si>
  <si>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</si>
  <si>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</si>
  <si>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</si>
  <si>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</si>
  <si>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</si>
  <si>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</si>
  <si>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</si>
  <si>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</si>
  <si>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</si>
  <si>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</si>
  <si>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</si>
  <si>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</si>
  <si>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</si>
  <si>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</si>
  <si>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</si>
  <si>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</si>
  <si>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</si>
  <si>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</si>
  <si>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</si>
  <si>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</si>
  <si>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</si>
  <si>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</si>
  <si>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</si>
  <si>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</si>
  <si>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</si>
  <si>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</si>
  <si>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</si>
  <si>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</si>
  <si>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</si>
  <si>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</si>
  <si>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</si>
  <si>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</si>
  <si>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</si>
  <si>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</si>
  <si>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</si>
  <si>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</si>
  <si>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</si>
  <si>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</si>
  <si>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</si>
  <si>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</si>
  <si>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</si>
  <si>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</si>
  <si>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</si>
  <si>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</si>
  <si>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</si>
  <si>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</si>
  <si>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</si>
  <si>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</si>
  <si>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</si>
  <si>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</si>
  <si>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</si>
  <si>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</si>
  <si>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</si>
  <si>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</si>
  <si>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</si>
  <si>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</si>
  <si>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</si>
  <si>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</si>
  <si>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</si>
  <si>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</si>
  <si>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</si>
  <si>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</si>
  <si>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</si>
  <si>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</si>
  <si>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</si>
  <si>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</si>
  <si>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</si>
  <si>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</si>
  <si>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</si>
  <si>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</si>
  <si>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</si>
  <si>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</si>
  <si>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</si>
  <si>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</si>
  <si>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</si>
  <si>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</si>
  <si>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</si>
  <si>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</si>
  <si>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</si>
  <si>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</si>
  <si>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</si>
  <si>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</si>
  <si>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</si>
  <si>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</si>
  <si>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</si>
  <si>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</si>
  <si>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</si>
  <si>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</si>
  <si>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</si>
  <si>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“三西”农业建设专项补助</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</si>
  <si>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</si>
  <si>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</si>
  <si>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</si>
  <si>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</si>
  <si>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</si>
  <si>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</si>
  <si>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</si>
  <si>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</si>
  <si>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</si>
  <si>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</si>
  <si>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</si>
  <si>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</si>
  <si>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</si>
  <si>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</si>
  <si>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</si>
  <si>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</si>
  <si>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</si>
  <si>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</si>
  <si>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</si>
  <si>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</si>
  <si>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</si>
  <si>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</si>
  <si>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</si>
  <si>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</si>
  <si>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</si>
  <si>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</si>
  <si>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</si>
  <si>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</si>
  <si>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</si>
  <si>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</si>
  <si>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</si>
  <si>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</si>
  <si>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</si>
  <si>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</si>
  <si>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</si>
  <si>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</si>
  <si>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</si>
  <si>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</si>
  <si>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</si>
  <si>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</si>
  <si>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</si>
  <si>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</si>
  <si>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</si>
  <si>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</si>
  <si>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</si>
  <si>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</si>
  <si>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</si>
  <si>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</si>
  <si>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</si>
  <si>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</si>
  <si>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</si>
  <si>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</si>
  <si>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</si>
  <si>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</si>
  <si>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</si>
  <si>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</si>
  <si>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</si>
  <si>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</si>
  <si>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</si>
  <si>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</si>
  <si>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</si>
  <si>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</si>
  <si>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</si>
  <si>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</si>
  <si>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</si>
  <si>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</si>
  <si>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</si>
  <si>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</si>
  <si>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</si>
  <si>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</si>
  <si>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</si>
  <si>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</si>
  <si>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</si>
  <si>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</si>
  <si>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</si>
  <si>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</si>
  <si>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</si>
  <si>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</si>
  <si>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</si>
  <si>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</si>
  <si>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</si>
  <si>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</si>
  <si>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</si>
  <si>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</si>
  <si>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</si>
  <si>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</si>
  <si>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</si>
  <si>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</si>
  <si>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</si>
  <si>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</si>
  <si>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</si>
  <si>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</si>
  <si>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</si>
  <si>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</si>
  <si>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</si>
  <si>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</si>
  <si>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</si>
  <si>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</si>
  <si>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</si>
  <si>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</si>
  <si>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</si>
  <si>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</si>
  <si>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</si>
  <si>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</si>
  <si>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</si>
  <si>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</si>
  <si>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</si>
  <si>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</si>
  <si>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</si>
  <si>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</si>
  <si>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</si>
  <si>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</si>
  <si>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</si>
  <si>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</si>
  <si>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</si>
  <si>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</si>
  <si>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</si>
  <si>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</si>
  <si>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</si>
  <si>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</si>
  <si>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</si>
  <si>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</si>
  <si>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</si>
  <si>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</si>
  <si>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</si>
  <si>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</si>
  <si>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</si>
  <si>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</si>
  <si>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</si>
  <si>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</si>
  <si>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</si>
  <si>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</si>
  <si>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</si>
  <si>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</si>
  <si>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</si>
  <si>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</si>
  <si>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</si>
  <si>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</si>
  <si>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</si>
  <si>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</si>
  <si>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</si>
  <si>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</si>
  <si>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</si>
  <si>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</si>
  <si>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</si>
  <si>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</si>
  <si>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</si>
  <si>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</si>
  <si>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</si>
  <si>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</si>
  <si>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</si>
  <si>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</si>
  <si>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</si>
  <si>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</si>
  <si>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</si>
  <si>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</si>
  <si>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</si>
  <si>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</si>
  <si>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</si>
  <si>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</si>
  <si>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</si>
  <si>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</si>
  <si>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</si>
  <si>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</si>
  <si>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</si>
  <si>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</si>
  <si>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</si>
  <si>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</si>
  <si>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</si>
  <si>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</si>
  <si>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</si>
  <si>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</si>
  <si>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</si>
  <si>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</si>
  <si>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</si>
  <si>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</si>
  <si>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</si>
  <si>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</si>
  <si>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</si>
  <si>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</si>
  <si>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</si>
  <si>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</si>
  <si>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</si>
  <si>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</si>
  <si>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</si>
  <si>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</si>
  <si>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</si>
  <si>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</si>
  <si>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</si>
  <si>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</si>
  <si>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</si>
  <si>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</si>
  <si>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</si>
  <si>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</si>
  <si>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</si>
  <si>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</si>
  <si>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</si>
  <si>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</si>
  <si>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</si>
  <si>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</si>
  <si>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</si>
  <si>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</si>
  <si>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</si>
  <si>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</si>
  <si>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</si>
  <si>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</si>
  <si>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</si>
  <si>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</si>
  <si>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</si>
  <si>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</si>
  <si>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</si>
  <si>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</si>
  <si>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</si>
  <si>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</si>
  <si>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</si>
  <si>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</si>
  <si>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</si>
  <si>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</si>
  <si>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</si>
  <si>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</si>
  <si>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</si>
  <si>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</si>
  <si>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</si>
  <si>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</si>
  <si>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</si>
  <si>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</si>
  <si>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</si>
  <si>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</si>
  <si>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</si>
  <si>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</si>
  <si>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</si>
  <si>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</si>
  <si>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</si>
  <si>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</si>
  <si>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</si>
  <si>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</si>
  <si>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</si>
  <si>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</si>
  <si>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</si>
  <si>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</si>
  <si>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</si>
  <si>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</si>
  <si>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</si>
  <si>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</si>
  <si>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</si>
  <si>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</si>
  <si>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</si>
  <si>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</si>
  <si>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</si>
  <si>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</si>
  <si>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</si>
  <si>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</si>
  <si>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</si>
  <si>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</si>
  <si>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</si>
  <si>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</si>
  <si>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</si>
  <si>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消防应急救援</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</si>
  <si>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</si>
  <si>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</si>
  <si>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</si>
  <si>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</si>
  <si>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</si>
  <si>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</si>
  <si>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</si>
  <si>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</si>
  <si>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</si>
  <si>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</si>
  <si>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</si>
  <si>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</si>
  <si>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</si>
  <si>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</si>
  <si>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</si>
  <si>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</si>
  <si>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</si>
  <si>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</si>
  <si>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</si>
  <si>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</si>
  <si>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</si>
  <si>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</si>
  <si>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</si>
  <si>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</si>
  <si>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</si>
  <si>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</si>
  <si>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</si>
  <si>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</si>
  <si>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</si>
  <si>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</si>
  <si>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</si>
  <si>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</si>
  <si>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</si>
  <si>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地方政府一般债务发行费用支出</t>
  </si>
  <si>
    <t>单位：万元</t>
  </si>
  <si>
    <t>一、一般公共预算收入合计</t>
    <phoneticPr fontId="3" type="noConversion"/>
  </si>
  <si>
    <t xml:space="preserve">  1.返还性收入</t>
    <phoneticPr fontId="3" type="noConversion"/>
  </si>
  <si>
    <t xml:space="preserve">  2.一般性转移支付收入</t>
    <phoneticPr fontId="3" type="noConversion"/>
  </si>
  <si>
    <t xml:space="preserve">  3.专项转移支付收入</t>
    <phoneticPr fontId="3" type="noConversion"/>
  </si>
  <si>
    <t>三、下级上解收入</t>
    <phoneticPr fontId="3" type="noConversion"/>
  </si>
  <si>
    <t xml:space="preserve">  1.体制上解收入</t>
    <phoneticPr fontId="3" type="noConversion"/>
  </si>
  <si>
    <t xml:space="preserve">  2.专项上解收入</t>
    <phoneticPr fontId="3" type="noConversion"/>
  </si>
  <si>
    <t>四、接受其他地区援助收入</t>
    <phoneticPr fontId="3" type="noConversion"/>
  </si>
  <si>
    <t>五、调入资金</t>
    <phoneticPr fontId="3" type="noConversion"/>
  </si>
  <si>
    <t>六、调入预算稳定调节基金</t>
    <phoneticPr fontId="3" type="noConversion"/>
  </si>
  <si>
    <t>七、债务转贷收入</t>
    <phoneticPr fontId="3" type="noConversion"/>
  </si>
  <si>
    <t>八、上年结余收入</t>
    <phoneticPr fontId="3" type="noConversion"/>
  </si>
  <si>
    <t>收入总计</t>
    <phoneticPr fontId="3" type="noConversion"/>
  </si>
  <si>
    <t>一、一般公共预算支出合计</t>
    <phoneticPr fontId="3" type="noConversion"/>
  </si>
  <si>
    <t>二、上解上级财政支出</t>
    <phoneticPr fontId="3" type="noConversion"/>
  </si>
  <si>
    <t>三、补助下级支出</t>
    <phoneticPr fontId="3" type="noConversion"/>
  </si>
  <si>
    <t xml:space="preserve">  1.返还性支出</t>
    <phoneticPr fontId="3" type="noConversion"/>
  </si>
  <si>
    <t xml:space="preserve">  2.一般性转移支付支出</t>
    <phoneticPr fontId="3" type="noConversion"/>
  </si>
  <si>
    <t xml:space="preserve">  3.专项转移支付支出</t>
    <phoneticPr fontId="3" type="noConversion"/>
  </si>
  <si>
    <t>四、债务还本支出</t>
    <phoneticPr fontId="3" type="noConversion"/>
  </si>
  <si>
    <t>五、债务转贷支出</t>
    <phoneticPr fontId="3" type="noConversion"/>
  </si>
  <si>
    <t>六、补充预算稳定调节基金</t>
    <phoneticPr fontId="3" type="noConversion"/>
  </si>
  <si>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</si>
  <si>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</si>
  <si>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</si>
  <si>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</si>
  <si>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</si>
  <si>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</si>
  <si>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</si>
  <si>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</si>
  <si>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</si>
  <si>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</si>
  <si>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</si>
  <si>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</si>
  <si>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</si>
  <si>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</si>
  <si>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</si>
  <si>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</si>
  <si>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</si>
  <si>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</si>
  <si>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</si>
  <si>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</si>
  <si>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</si>
  <si>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</si>
  <si>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</si>
  <si>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</si>
  <si>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</si>
  <si>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</si>
  <si>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</si>
  <si>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</si>
  <si>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</si>
  <si>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</si>
  <si>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</si>
  <si>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</si>
  <si>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</si>
  <si>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</si>
  <si>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</si>
  <si>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</si>
  <si>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</si>
  <si>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</si>
  <si>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</si>
  <si>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</si>
  <si>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</si>
  <si>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</si>
  <si>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</si>
  <si>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</si>
  <si>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</si>
  <si>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</si>
  <si>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</si>
  <si>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</si>
  <si>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</si>
  <si>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</si>
  <si>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</si>
  <si>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</si>
  <si>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</si>
  <si>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</si>
  <si>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单位:万元</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</si>
  <si>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</si>
  <si>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</si>
  <si>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</si>
  <si>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</si>
  <si>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</si>
  <si>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</si>
  <si>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</si>
  <si>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</si>
  <si>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</si>
  <si>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</si>
  <si>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</si>
  <si>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</si>
  <si>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</si>
  <si>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</si>
  <si>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</si>
  <si>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</si>
  <si>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</si>
  <si>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</si>
  <si>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</si>
  <si>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</si>
  <si>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</si>
  <si>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</si>
  <si>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</si>
  <si>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</si>
  <si>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</si>
  <si>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</si>
  <si>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</si>
  <si>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</si>
  <si>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</si>
  <si>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</si>
  <si>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</si>
  <si>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</si>
  <si>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</si>
  <si>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</si>
  <si>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</si>
  <si>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</si>
  <si>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</si>
  <si>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</si>
  <si>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</si>
  <si>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</si>
  <si>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</si>
  <si>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</si>
  <si>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</si>
  <si>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</si>
  <si>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</si>
  <si>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</si>
  <si>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</si>
  <si>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</si>
  <si>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</si>
  <si>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</si>
  <si>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</si>
  <si>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</si>
  <si>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</si>
  <si>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</si>
  <si>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</si>
  <si>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</si>
  <si>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</si>
  <si>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</si>
  <si>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</si>
  <si>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</si>
  <si>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</si>
  <si>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</si>
  <si>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</si>
  <si>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</si>
  <si>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</si>
  <si>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</si>
  <si>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</si>
  <si>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</si>
  <si>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</si>
  <si>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</si>
  <si>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政府性基金预算支出</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</si>
  <si>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</si>
  <si>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</si>
  <si>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</si>
  <si>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</si>
  <si>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大中型水库移民后期扶持基金支出</t>
  </si>
  <si>
    <t xml:space="preserve">  小型水库移民扶助基金安排的支出</t>
  </si>
  <si>
    <t xml:space="preserve">  小型水库移民扶助基金对应专项债务收入安排的支出</t>
  </si>
  <si>
    <t xml:space="preserve">  可再生能源电价附加收入安排的支出</t>
  </si>
  <si>
    <t xml:space="preserve">  废弃电器电子产品处理基金支出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</si>
  <si>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</si>
  <si>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</si>
  <si>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</si>
  <si>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</si>
  <si>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</si>
  <si>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</si>
  <si>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</si>
  <si>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</si>
  <si>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</si>
  <si>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</si>
  <si>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</si>
  <si>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</si>
  <si>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</si>
  <si>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</si>
  <si>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</si>
  <si>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海南省高等级公路车辆通行附加费安排的支出</t>
  </si>
  <si>
    <t xml:space="preserve">  车辆通行费安排的支出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</si>
  <si>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</si>
  <si>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</si>
  <si>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</si>
  <si>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</si>
  <si>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</si>
  <si>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</si>
  <si>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农网还贷资金支出</t>
  </si>
  <si>
    <t xml:space="preserve">    中央特别国债经营基金支出</t>
  </si>
  <si>
    <t xml:space="preserve">    中央特别国债经营基金财务支出</t>
  </si>
  <si>
    <t xml:space="preserve">  其他政府性基金及对应专项债务收入安排的支出</t>
  </si>
  <si>
    <t xml:space="preserve">  彩票发行销售机构业务费安排的支出</t>
  </si>
  <si>
    <t xml:space="preserve">  抗疫特别国债财务基金支出</t>
  </si>
  <si>
    <t xml:space="preserve">  彩票公益金安排的支出</t>
  </si>
  <si>
    <t>抗疫特别国债安排的支出</t>
  </si>
  <si>
    <t xml:space="preserve">  抗疫相关支出</t>
  </si>
  <si>
    <t>二、上级补助收入</t>
    <phoneticPr fontId="3" type="noConversion"/>
  </si>
  <si>
    <t>国有资本经营预算收入小计</t>
    <phoneticPr fontId="3" type="noConversion"/>
  </si>
  <si>
    <t xml:space="preserve">    一、利润收入</t>
    <phoneticPr fontId="3" type="noConversion"/>
  </si>
  <si>
    <t xml:space="preserve">      其他国有资本经营预算企业利润收入</t>
    <phoneticPr fontId="3" type="noConversion"/>
  </si>
  <si>
    <t xml:space="preserve">    三、产权转让收入</t>
    <phoneticPr fontId="3" type="noConversion"/>
  </si>
  <si>
    <t xml:space="preserve">    四、清算收入</t>
    <phoneticPr fontId="3" type="noConversion"/>
  </si>
  <si>
    <t>上年结余收入</t>
    <phoneticPr fontId="3" type="noConversion"/>
  </si>
  <si>
    <t xml:space="preserve">收入总计 </t>
    <phoneticPr fontId="3" type="noConversion"/>
  </si>
  <si>
    <t>国有资本经营预算支出小计</t>
    <phoneticPr fontId="3" type="noConversion"/>
  </si>
  <si>
    <t xml:space="preserve">  解决历史遗留问题及改革成本支出</t>
  </si>
  <si>
    <t xml:space="preserve">  国有企业资本金注入</t>
  </si>
  <si>
    <t xml:space="preserve">    其他国有资本经营预算支出(项)</t>
  </si>
  <si>
    <t>转移性支出</t>
    <phoneticPr fontId="3" type="noConversion"/>
  </si>
  <si>
    <t xml:space="preserve">  调出资金</t>
    <phoneticPr fontId="3" type="noConversion"/>
  </si>
  <si>
    <t xml:space="preserve">    国有资本经营预算调出资金</t>
    <phoneticPr fontId="3" type="noConversion"/>
  </si>
  <si>
    <t>补助下级支出</t>
    <phoneticPr fontId="3" type="noConversion"/>
  </si>
  <si>
    <t>结转下年支出</t>
    <phoneticPr fontId="3" type="noConversion"/>
  </si>
  <si>
    <t xml:space="preserve">支出总计 </t>
    <phoneticPr fontId="3" type="noConversion"/>
  </si>
  <si>
    <t>项  目</t>
  </si>
  <si>
    <t>“三公”经费合计</t>
    <phoneticPr fontId="3" type="noConversion"/>
  </si>
  <si>
    <t xml:space="preserve">     1．因公出国（境）费</t>
  </si>
  <si>
    <t xml:space="preserve">      （1）公务用车购置费</t>
  </si>
  <si>
    <t xml:space="preserve">      （2）公务用车运行维护费</t>
  </si>
  <si>
    <t xml:space="preserve">     3．公务接待费</t>
  </si>
  <si>
    <t xml:space="preserve">    二、股利、股息收入</t>
    <phoneticPr fontId="3" type="noConversion"/>
  </si>
  <si>
    <t xml:space="preserve">      国有控股公司股利、股息收入</t>
    <phoneticPr fontId="3" type="noConversion"/>
  </si>
  <si>
    <t xml:space="preserve">      国有参股公司股利、股息收入</t>
    <phoneticPr fontId="3" type="noConversion"/>
  </si>
  <si>
    <t xml:space="preserve">      金融企业股利、股息收入</t>
    <phoneticPr fontId="3" type="noConversion"/>
  </si>
  <si>
    <t xml:space="preserve">      其他国有资本经营预算企业股利、股息收入</t>
    <phoneticPr fontId="3" type="noConversion"/>
  </si>
  <si>
    <t xml:space="preserve">      国有股减持收入</t>
    <phoneticPr fontId="3" type="noConversion"/>
  </si>
  <si>
    <t xml:space="preserve">      国有股权、股份转让收入</t>
    <phoneticPr fontId="3" type="noConversion"/>
  </si>
  <si>
    <t xml:space="preserve">      国有独资企业产权转让收入</t>
    <phoneticPr fontId="3" type="noConversion"/>
  </si>
  <si>
    <t xml:space="preserve">      金融企业产权转让收入</t>
    <phoneticPr fontId="3" type="noConversion"/>
  </si>
  <si>
    <t xml:space="preserve">      其他国有资本经营预算企业产权转让收入</t>
    <phoneticPr fontId="3" type="noConversion"/>
  </si>
  <si>
    <t xml:space="preserve">      国有股权、股份清算收入</t>
    <phoneticPr fontId="3" type="noConversion"/>
  </si>
  <si>
    <t xml:space="preserve">      国有独资企业清算收入</t>
    <phoneticPr fontId="3" type="noConversion"/>
  </si>
  <si>
    <t xml:space="preserve">      其他国有资本经营预算企业清算收入</t>
    <phoneticPr fontId="3" type="noConversion"/>
  </si>
  <si>
    <t xml:space="preserve">    五、其他国有资本经营预算收入</t>
    <phoneticPr fontId="3" type="noConversion"/>
  </si>
  <si>
    <t>项目名称</t>
  </si>
  <si>
    <t>发行年</t>
  </si>
  <si>
    <t>发行金额</t>
  </si>
  <si>
    <t>期限</t>
  </si>
  <si>
    <t>利率</t>
  </si>
  <si>
    <t>合计</t>
  </si>
  <si>
    <t>第一部分  一般公共预算</t>
    <phoneticPr fontId="1" type="noConversion"/>
  </si>
  <si>
    <t>第二部分  政府性基金预算</t>
    <phoneticPr fontId="1" type="noConversion"/>
  </si>
  <si>
    <t>第三部分  国有资本经营预算</t>
    <phoneticPr fontId="1" type="noConversion"/>
  </si>
  <si>
    <t>第四部分  社保基金预算</t>
    <phoneticPr fontId="1" type="noConversion"/>
  </si>
  <si>
    <t>第五部分  债务部分</t>
    <phoneticPr fontId="1" type="noConversion"/>
  </si>
  <si>
    <t>第一部分  一般公共预算</t>
    <phoneticPr fontId="1" type="noConversion"/>
  </si>
  <si>
    <t>第六部分  其他资料</t>
    <phoneticPr fontId="1" type="noConversion"/>
  </si>
  <si>
    <t>单位：万元</t>
    <phoneticPr fontId="3" type="noConversion"/>
  </si>
  <si>
    <t>预算科目</t>
    <phoneticPr fontId="3" type="noConversion"/>
  </si>
  <si>
    <t>增减额</t>
    <phoneticPr fontId="3" type="noConversion"/>
  </si>
  <si>
    <t>增减%</t>
    <phoneticPr fontId="3" type="noConversion"/>
  </si>
  <si>
    <t>二、上级补助收入</t>
    <phoneticPr fontId="3" type="noConversion"/>
  </si>
  <si>
    <t>收入总计</t>
    <phoneticPr fontId="3" type="noConversion"/>
  </si>
  <si>
    <t>第二部分  政府性基金预算</t>
    <phoneticPr fontId="1" type="noConversion"/>
  </si>
  <si>
    <t>三、地方政府专项债务转贷收入</t>
    <phoneticPr fontId="3" type="noConversion"/>
  </si>
  <si>
    <t>四、调入资金</t>
    <phoneticPr fontId="3" type="noConversion"/>
  </si>
  <si>
    <t>五、上年结余收入</t>
    <phoneticPr fontId="3" type="noConversion"/>
  </si>
  <si>
    <t>二、补助下级支出</t>
    <phoneticPr fontId="3" type="noConversion"/>
  </si>
  <si>
    <t>三、地方政府债务还本支出</t>
    <phoneticPr fontId="3" type="noConversion"/>
  </si>
  <si>
    <t>支出总计</t>
    <phoneticPr fontId="3" type="noConversion"/>
  </si>
  <si>
    <t>第三部分  国有资本经营预算</t>
    <phoneticPr fontId="1" type="noConversion"/>
  </si>
  <si>
    <t>第四部分  社保基金预算</t>
    <phoneticPr fontId="3" type="noConversion"/>
  </si>
  <si>
    <t>第五部分   债务部分</t>
    <phoneticPr fontId="3" type="noConversion"/>
  </si>
  <si>
    <t>第六部分  其他资料</t>
    <phoneticPr fontId="3" type="noConversion"/>
  </si>
  <si>
    <t>一般债券</t>
  </si>
  <si>
    <t>专项债券</t>
  </si>
  <si>
    <t>单位：万元</t>
    <phoneticPr fontId="3" type="noConversion"/>
  </si>
  <si>
    <t>增减比（%）</t>
    <phoneticPr fontId="3" type="noConversion"/>
  </si>
  <si>
    <r>
      <t>附</t>
    </r>
    <r>
      <rPr>
        <b/>
        <sz val="28"/>
        <color theme="1"/>
        <rFont val="Calibri"/>
        <family val="2"/>
      </rPr>
      <t xml:space="preserve">      </t>
    </r>
    <r>
      <rPr>
        <b/>
        <sz val="28"/>
        <color theme="1"/>
        <rFont val="宋体"/>
        <family val="3"/>
        <charset val="134"/>
      </rPr>
      <t>表</t>
    </r>
    <phoneticPr fontId="1" type="noConversion"/>
  </si>
  <si>
    <t>2022年决算数</t>
  </si>
  <si>
    <t>2022年决算数</t>
    <phoneticPr fontId="3" type="noConversion"/>
  </si>
  <si>
    <t>2022年决算数</t>
    <phoneticPr fontId="3" type="noConversion"/>
  </si>
  <si>
    <t>国有资本经营预算上级补助收入</t>
    <phoneticPr fontId="3" type="noConversion"/>
  </si>
  <si>
    <t xml:space="preserve"> </t>
    <phoneticPr fontId="1" type="noConversion"/>
  </si>
  <si>
    <t>序号</t>
  </si>
  <si>
    <t>资金到位</t>
  </si>
  <si>
    <t>比上年决算</t>
    <phoneticPr fontId="3" type="noConversion"/>
  </si>
  <si>
    <t>附表2</t>
    <phoneticPr fontId="1" type="noConversion"/>
  </si>
  <si>
    <t xml:space="preserve">  其他税收收入(款)</t>
  </si>
  <si>
    <t xml:space="preserve">  政府住房基金收入</t>
  </si>
  <si>
    <t xml:space="preserve">  其他收入</t>
  </si>
  <si>
    <t xml:space="preserve">  专项收入</t>
    <phoneticPr fontId="1" type="noConversion"/>
  </si>
  <si>
    <t xml:space="preserve">  军费</t>
  </si>
  <si>
    <t xml:space="preserve">    现役部队</t>
  </si>
  <si>
    <t xml:space="preserve">    其他军费支出</t>
  </si>
  <si>
    <t xml:space="preserve">    法治建设</t>
  </si>
  <si>
    <t xml:space="preserve">    罪犯生活及医疗卫生</t>
  </si>
  <si>
    <t xml:space="preserve">    监狱业务及罪犯改造</t>
  </si>
  <si>
    <t xml:space="preserve">    光荣院</t>
  </si>
  <si>
    <t xml:space="preserve">    烈士纪念设施管理维护</t>
  </si>
  <si>
    <t xml:space="preserve">    残疾人就业</t>
  </si>
  <si>
    <t xml:space="preserve">    军供保障</t>
  </si>
  <si>
    <t xml:space="preserve">    优抚医院</t>
  </si>
  <si>
    <t xml:space="preserve">    草原生态修复治理</t>
  </si>
  <si>
    <t xml:space="preserve">    自然保护地</t>
  </si>
  <si>
    <t xml:space="preserve">    农村道路建设</t>
  </si>
  <si>
    <t xml:space="preserve">    渔业发展</t>
  </si>
  <si>
    <t xml:space="preserve">    贷款奖补和贴息</t>
  </si>
  <si>
    <t xml:space="preserve">    农业保险保费补贴</t>
  </si>
  <si>
    <t xml:space="preserve">    创业担保贷款贴息及奖补</t>
  </si>
  <si>
    <t xml:space="preserve">  文化旅游体育与传媒</t>
  </si>
  <si>
    <t xml:space="preserve">  卫生健康</t>
  </si>
  <si>
    <t xml:space="preserve">    地质勘查与矿产资源管理</t>
  </si>
  <si>
    <t xml:space="preserve">  消防救援事务</t>
  </si>
  <si>
    <t xml:space="preserve">    其他消防救援事务支出</t>
  </si>
  <si>
    <t xml:space="preserve">  矿山安全</t>
  </si>
  <si>
    <t xml:space="preserve">    矿山安全监察事务</t>
  </si>
  <si>
    <t xml:space="preserve">    矿山应急救援事务</t>
  </si>
  <si>
    <t xml:space="preserve">    其他矿山安全支出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</si>
  <si>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</si>
  <si>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</si>
  <si>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</si>
  <si>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</si>
  <si>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资本金注入(一)</t>
  </si>
  <si>
    <t xml:space="preserve">  资本金注入(二)</t>
  </si>
  <si>
    <t xml:space="preserve">  政府投资基金股权投资</t>
  </si>
  <si>
    <t xml:space="preserve">  其他对企业资本性支出</t>
  </si>
  <si>
    <t xml:space="preserve">  资本性赠与</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</si>
  <si>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</si>
  <si>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</si>
  <si>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</si>
  <si>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</si>
  <si>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</si>
  <si>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</si>
  <si>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</si>
  <si>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</si>
  <si>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</si>
  <si>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</si>
  <si>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</si>
  <si>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</si>
  <si>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</si>
  <si>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</si>
  <si>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</si>
  <si>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</si>
  <si>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</si>
  <si>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</si>
  <si>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</si>
  <si>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</si>
  <si>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</si>
  <si>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</si>
  <si>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</si>
  <si>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</si>
  <si>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</si>
  <si>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</si>
  <si>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</si>
  <si>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</si>
  <si>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</si>
  <si>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</si>
  <si>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</si>
  <si>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</si>
  <si>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</si>
  <si>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</si>
  <si>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</si>
  <si>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</si>
  <si>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</si>
  <si>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</si>
  <si>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</si>
  <si>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</si>
  <si>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</si>
  <si>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</si>
  <si>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</si>
  <si>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</si>
  <si>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</si>
  <si>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</si>
  <si>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</si>
  <si>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</si>
  <si>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</si>
  <si>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</si>
  <si>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</si>
  <si>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</si>
  <si>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</si>
  <si>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</si>
  <si>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</si>
  <si>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</si>
  <si>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</si>
  <si>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</si>
  <si>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</si>
  <si>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</si>
  <si>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</si>
  <si>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</si>
  <si>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</si>
  <si>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</si>
  <si>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</si>
  <si>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</si>
  <si>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</si>
  <si>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</si>
  <si>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</si>
  <si>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</si>
  <si>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</si>
  <si>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</si>
  <si>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</si>
  <si>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</si>
  <si>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</si>
  <si>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</si>
  <si>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</si>
  <si>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</si>
  <si>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</si>
  <si>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</si>
  <si>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</si>
  <si>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</si>
  <si>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</si>
  <si>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</si>
  <si>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</si>
  <si>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</si>
  <si>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</si>
  <si>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</si>
  <si>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</si>
  <si>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</si>
  <si>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</si>
  <si>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</si>
  <si>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</si>
  <si>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</si>
  <si>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</si>
  <si>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</si>
  <si>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</si>
  <si>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</si>
  <si>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</si>
  <si>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</si>
  <si>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</si>
  <si>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</si>
  <si>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</si>
  <si>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</si>
  <si>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</si>
  <si>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</si>
  <si>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</si>
  <si>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</si>
  <si>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</si>
  <si>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</si>
  <si>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</si>
  <si>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</si>
  <si>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</si>
  <si>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</si>
  <si>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中央农网还贷资金支出</t>
  </si>
  <si>
    <t xml:space="preserve">    地方农网还贷资金支出</t>
  </si>
  <si>
    <t xml:space="preserve">    其他农网还贷资金支出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</si>
  <si>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</si>
  <si>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</si>
  <si>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</si>
  <si>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</si>
  <si>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</si>
  <si>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</si>
  <si>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</si>
  <si>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</si>
  <si>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</si>
  <si>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</si>
  <si>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</si>
  <si>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</si>
  <si>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</si>
  <si>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</si>
  <si>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</si>
  <si>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</si>
  <si>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</si>
  <si>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</si>
  <si>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</si>
  <si>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</si>
  <si>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</si>
  <si>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</si>
  <si>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</si>
  <si>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</si>
  <si>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</si>
  <si>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</si>
  <si>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</si>
  <si>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</si>
  <si>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</si>
  <si>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</si>
  <si>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</si>
  <si>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</si>
  <si>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</si>
  <si>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</si>
  <si>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</si>
  <si>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</si>
  <si>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</si>
  <si>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</si>
  <si>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</si>
  <si>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</si>
  <si>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</si>
  <si>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</si>
  <si>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</si>
  <si>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</si>
  <si>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</si>
  <si>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</si>
  <si>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</si>
  <si>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</si>
  <si>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</si>
  <si>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</si>
  <si>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</si>
  <si>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</si>
  <si>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</si>
  <si>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</si>
  <si>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</si>
  <si>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</si>
  <si>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</si>
  <si>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</si>
  <si>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</si>
  <si>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</si>
  <si>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</si>
  <si>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</si>
  <si>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</si>
  <si>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</si>
  <si>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</si>
  <si>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创业担保贷款贴息</t>
  </si>
  <si>
    <t xml:space="preserve">    援企稳岗补贴</t>
  </si>
  <si>
    <t xml:space="preserve">    困难群众基本生活补助</t>
  </si>
  <si>
    <t xml:space="preserve">    其他抗疫相关支出</t>
  </si>
  <si>
    <t xml:space="preserve">  其他国有资本经营预算支出(款)</t>
    <phoneticPr fontId="1" type="noConversion"/>
  </si>
  <si>
    <t xml:space="preserve">  国有企业政策性补贴(款)</t>
    <phoneticPr fontId="1" type="noConversion"/>
  </si>
  <si>
    <t>预算科目</t>
  </si>
  <si>
    <t>完成预算%</t>
  </si>
  <si>
    <t>增减额</t>
  </si>
  <si>
    <t>增减%</t>
  </si>
  <si>
    <t>合 计</t>
  </si>
  <si>
    <t xml:space="preserve">  企业职工基本养老保险基金收入</t>
  </si>
  <si>
    <t xml:space="preserve">  机关事业单位基本养老保险基金收入</t>
  </si>
  <si>
    <t xml:space="preserve">  失业保险基金收入</t>
  </si>
  <si>
    <t xml:space="preserve">  职工基本医疗保险(含生育保险)基金收入</t>
  </si>
  <si>
    <t xml:space="preserve">  工伤保险基金收入</t>
  </si>
  <si>
    <t xml:space="preserve">  城乡居民基本医疗保险收入</t>
  </si>
  <si>
    <t xml:space="preserve">  城乡居民基本养老保险基金收入</t>
  </si>
  <si>
    <t xml:space="preserve">  企业职工基本养老保险基金支出</t>
  </si>
  <si>
    <t xml:space="preserve">  机关事业单位基本养老保险基金支出</t>
  </si>
  <si>
    <t xml:space="preserve">  失业保险基金支出</t>
  </si>
  <si>
    <t xml:space="preserve">  职工基本医疗保险(含生育保险)基金支出</t>
  </si>
  <si>
    <t xml:space="preserve">  工伤保险基金支出</t>
  </si>
  <si>
    <t xml:space="preserve">  城乡居民基本医疗保险支出</t>
  </si>
  <si>
    <t xml:space="preserve">  城乡居民基本养老保险基金支出</t>
  </si>
  <si>
    <t>政府债务限额</t>
  </si>
  <si>
    <t>政府债务余额</t>
  </si>
  <si>
    <t>一般债务限额</t>
  </si>
  <si>
    <t>专项债务限额</t>
  </si>
  <si>
    <t>一般债务余额</t>
  </si>
  <si>
    <t>专项债务余额</t>
  </si>
  <si>
    <t xml:space="preserve">单位：万元 </t>
  </si>
  <si>
    <t>政府债务预计偿还本息</t>
  </si>
  <si>
    <t>政府债务实际偿还本息</t>
  </si>
  <si>
    <t>本金</t>
  </si>
  <si>
    <t>利息</t>
  </si>
  <si>
    <t>一般公共预算综合财力</t>
  </si>
  <si>
    <t>政府性基金预算综合财力</t>
  </si>
  <si>
    <t>项目名称</t>
    <phoneticPr fontId="3" type="noConversion"/>
  </si>
  <si>
    <t xml:space="preserve">      经费及取暖补助资金</t>
    <phoneticPr fontId="3" type="noConversion"/>
  </si>
  <si>
    <t xml:space="preserve">      乡镇人员补贴</t>
    <phoneticPr fontId="3" type="noConversion"/>
  </si>
  <si>
    <t xml:space="preserve">      年终一次性奖金</t>
    <phoneticPr fontId="3" type="noConversion"/>
  </si>
  <si>
    <t xml:space="preserve">      农村实用人才培养</t>
    <phoneticPr fontId="3" type="noConversion"/>
  </si>
  <si>
    <t xml:space="preserve">      纪委监察专项资金</t>
    <phoneticPr fontId="3" type="noConversion"/>
  </si>
  <si>
    <t xml:space="preserve">      乡镇街人大代表执行职务经费</t>
    <phoneticPr fontId="3" type="noConversion"/>
  </si>
  <si>
    <t xml:space="preserve">      招商引资</t>
    <phoneticPr fontId="3" type="noConversion"/>
  </si>
  <si>
    <t>二、教育支出</t>
    <phoneticPr fontId="34" type="noConversion"/>
  </si>
  <si>
    <t>其中：公用经费</t>
    <phoneticPr fontId="3" type="noConversion"/>
  </si>
  <si>
    <t xml:space="preserve">      旅游发展专项资金</t>
    <phoneticPr fontId="3" type="noConversion"/>
  </si>
  <si>
    <t xml:space="preserve">      原向东化工厂破产遗留问题专项</t>
    <phoneticPr fontId="3" type="noConversion"/>
  </si>
  <si>
    <t>六、医疗卫生与计划生育支出</t>
    <phoneticPr fontId="34" type="noConversion"/>
  </si>
  <si>
    <t xml:space="preserve">      拆除漂流违章建筑</t>
    <phoneticPr fontId="3" type="noConversion"/>
  </si>
  <si>
    <t>七、城乡社区支出</t>
    <phoneticPr fontId="34" type="noConversion"/>
  </si>
  <si>
    <t>其中：美丽乡村及道路建设</t>
    <phoneticPr fontId="3" type="noConversion"/>
  </si>
  <si>
    <t xml:space="preserve">      五比一奖支出</t>
    <phoneticPr fontId="3" type="noConversion"/>
  </si>
  <si>
    <t>十、资源勘探信息等支出</t>
    <phoneticPr fontId="34" type="noConversion"/>
  </si>
  <si>
    <t>其中：第三批省本级基本建设投资及县域经济专项资金</t>
    <phoneticPr fontId="3" type="noConversion"/>
  </si>
  <si>
    <t>凌源市大王杖子乡</t>
    <phoneticPr fontId="34" type="noConversion"/>
  </si>
  <si>
    <t>凌源市宋杖子镇</t>
    <phoneticPr fontId="34" type="noConversion"/>
  </si>
  <si>
    <t>凌源市小城子镇</t>
    <phoneticPr fontId="34" type="noConversion"/>
  </si>
  <si>
    <t>凌源市乌兰白镇</t>
    <phoneticPr fontId="34" type="noConversion"/>
  </si>
  <si>
    <t>1. 2023年凌源市一般公共预算收入决算情况表</t>
  </si>
  <si>
    <t>2. 2023年凌源市一般公共预算支出决算情况表</t>
  </si>
  <si>
    <t>2023年凌源市一般公共预算收入决算情况表</t>
    <phoneticPr fontId="1" type="noConversion"/>
  </si>
  <si>
    <t>2023年决算数</t>
    <phoneticPr fontId="1" type="noConversion"/>
  </si>
  <si>
    <t>2022年决算数</t>
    <phoneticPr fontId="1" type="noConversion"/>
  </si>
  <si>
    <t>2023年决算比2022年决算</t>
    <phoneticPr fontId="1" type="noConversion"/>
  </si>
  <si>
    <t>2023年凌源市一般公共预算支出决算情况表</t>
    <phoneticPr fontId="3" type="noConversion"/>
  </si>
  <si>
    <t>2023年决算数</t>
    <phoneticPr fontId="3" type="noConversion"/>
  </si>
  <si>
    <t>2023年决算比2022年决算</t>
    <phoneticPr fontId="3" type="noConversion"/>
  </si>
  <si>
    <t xml:space="preserve">    农村供水</t>
  </si>
  <si>
    <t xml:space="preserve">  巩固脱贫攻坚成果衔接乡村振兴</t>
  </si>
  <si>
    <t xml:space="preserve">    其他巩固脱贫攻坚成果衔接乡村振兴支出</t>
  </si>
  <si>
    <t xml:space="preserve">    保障性租赁住房</t>
  </si>
  <si>
    <t xml:space="preserve">    天然铀储备</t>
  </si>
  <si>
    <t>一般公共预算支出</t>
    <phoneticPr fontId="1" type="noConversion"/>
  </si>
  <si>
    <t xml:space="preserve">  中央政府国外债务发行费用支出</t>
    <phoneticPr fontId="1" type="noConversion"/>
  </si>
  <si>
    <t>支  出  总  计</t>
  </si>
  <si>
    <t>七、调出资金</t>
    <phoneticPr fontId="3" type="noConversion"/>
  </si>
  <si>
    <t>八、待偿债再融资一般债券结余</t>
    <phoneticPr fontId="1" type="noConversion"/>
  </si>
  <si>
    <t>九、年终结余</t>
    <phoneticPr fontId="1" type="noConversion"/>
  </si>
  <si>
    <t xml:space="preserve">    减:结转下年的支出</t>
    <phoneticPr fontId="1" type="noConversion"/>
  </si>
  <si>
    <t>十、净结余</t>
    <phoneticPr fontId="1" type="noConversion"/>
  </si>
  <si>
    <t>2023年度凌源市一般公共预算收支平衡情况表</t>
    <phoneticPr fontId="3" type="noConversion"/>
  </si>
  <si>
    <t>2023年度凌源市政府性基金预算收入决算情况表</t>
    <phoneticPr fontId="3" type="noConversion"/>
  </si>
  <si>
    <t>2023年决算数</t>
    <phoneticPr fontId="1" type="noConversion"/>
  </si>
  <si>
    <t xml:space="preserve">  经常性赠与</t>
  </si>
  <si>
    <t>2023年凌源市一般公共预算(基本）支出经济分类决算情况表</t>
    <phoneticPr fontId="1" type="noConversion"/>
  </si>
  <si>
    <t>2023年决算比2022年决算</t>
    <phoneticPr fontId="1" type="noConversion"/>
  </si>
  <si>
    <t xml:space="preserve">    民航科教和信息建设</t>
  </si>
  <si>
    <t xml:space="preserve">    用于巩固脱贫攻坚成果衔接乡村振兴的彩票公益金支出</t>
  </si>
  <si>
    <t>2023年决算数</t>
    <phoneticPr fontId="3" type="noConversion"/>
  </si>
  <si>
    <t>2023年度凌源市政府性基金预算支出决算情况表</t>
    <phoneticPr fontId="3" type="noConversion"/>
  </si>
  <si>
    <t>2023年度凌源市政府性基金预算收支平衡情况表</t>
    <phoneticPr fontId="3" type="noConversion"/>
  </si>
  <si>
    <t>2023年决算比2022年决算</t>
    <phoneticPr fontId="3" type="noConversion"/>
  </si>
  <si>
    <t>一、政府性基金收入</t>
    <phoneticPr fontId="3" type="noConversion"/>
  </si>
  <si>
    <t>一、政府性基金支出</t>
    <phoneticPr fontId="3" type="noConversion"/>
  </si>
  <si>
    <t>2022年决算数</t>
    <phoneticPr fontId="3" type="noConversion"/>
  </si>
  <si>
    <t>2023年决算数</t>
    <phoneticPr fontId="3" type="noConversion"/>
  </si>
  <si>
    <t>2023年决算比2022年决算</t>
    <phoneticPr fontId="3" type="noConversion"/>
  </si>
  <si>
    <t>2023年度凌源市政府性基金预算收支平衡情况表</t>
    <phoneticPr fontId="3" type="noConversion"/>
  </si>
  <si>
    <t>四、调出资金</t>
    <phoneticPr fontId="3" type="noConversion"/>
  </si>
  <si>
    <t>五、上解上级</t>
    <phoneticPr fontId="3" type="noConversion"/>
  </si>
  <si>
    <t>六、年终结余</t>
    <phoneticPr fontId="3" type="noConversion"/>
  </si>
  <si>
    <t>2023年决算数</t>
    <phoneticPr fontId="1" type="noConversion"/>
  </si>
  <si>
    <t>2023年度凌源市国有资本经营预算支出决算情况表</t>
    <phoneticPr fontId="3" type="noConversion"/>
  </si>
  <si>
    <t>2023年决算数</t>
    <phoneticPr fontId="3" type="noConversion"/>
  </si>
  <si>
    <t>单位：万元</t>
    <phoneticPr fontId="3" type="noConversion"/>
  </si>
  <si>
    <t>金额</t>
    <phoneticPr fontId="3" type="noConversion"/>
  </si>
  <si>
    <t>合计</t>
    <phoneticPr fontId="3" type="noConversion"/>
  </si>
  <si>
    <t>一、一般公共服务支出</t>
    <phoneticPr fontId="34" type="noConversion"/>
  </si>
  <si>
    <t>其中：车改公务交通补助资金</t>
    <phoneticPr fontId="3" type="noConversion"/>
  </si>
  <si>
    <t xml:space="preserve">      信访维稳经费</t>
    <phoneticPr fontId="3" type="noConversion"/>
  </si>
  <si>
    <t xml:space="preserve">      重点目标考评奖励先进单位奖励</t>
    <phoneticPr fontId="3" type="noConversion"/>
  </si>
  <si>
    <t xml:space="preserve">     “转、提、抓”专项行动奖励</t>
    <phoneticPr fontId="3" type="noConversion"/>
  </si>
  <si>
    <t xml:space="preserve">      补工资及各类保险</t>
    <phoneticPr fontId="3" type="noConversion"/>
  </si>
  <si>
    <t xml:space="preserve">      绩效奖</t>
    <phoneticPr fontId="3" type="noConversion"/>
  </si>
  <si>
    <t xml:space="preserve">      办公楼及政府院维修补助资金</t>
    <phoneticPr fontId="3" type="noConversion"/>
  </si>
  <si>
    <t xml:space="preserve">      抚恤金</t>
    <phoneticPr fontId="3" type="noConversion"/>
  </si>
  <si>
    <t xml:space="preserve">      财政规范化建设</t>
    <phoneticPr fontId="3" type="noConversion"/>
  </si>
  <si>
    <t xml:space="preserve">      少数民族乡发展民族事业工作经费</t>
    <phoneticPr fontId="3" type="noConversion"/>
  </si>
  <si>
    <r>
      <t xml:space="preserve"> </t>
    </r>
    <r>
      <rPr>
        <sz val="11"/>
        <color indexed="8"/>
        <rFont val="宋体"/>
        <family val="3"/>
        <charset val="134"/>
      </rPr>
      <t xml:space="preserve">     </t>
    </r>
    <r>
      <rPr>
        <sz val="11"/>
        <color theme="1"/>
        <rFont val="宋体"/>
        <family val="2"/>
        <charset val="134"/>
        <scheme val="minor"/>
      </rPr>
      <t>村第一书记补助</t>
    </r>
    <phoneticPr fontId="3" type="noConversion"/>
  </si>
  <si>
    <r>
      <t xml:space="preserve"> </t>
    </r>
    <r>
      <rPr>
        <sz val="11"/>
        <color indexed="8"/>
        <rFont val="宋体"/>
        <family val="3"/>
        <charset val="134"/>
      </rPr>
      <t xml:space="preserve">     </t>
    </r>
    <r>
      <rPr>
        <sz val="11"/>
        <color theme="1"/>
        <rFont val="宋体"/>
        <family val="2"/>
        <charset val="134"/>
        <scheme val="minor"/>
      </rPr>
      <t>公车购置及运行维护费</t>
    </r>
    <phoneticPr fontId="3" type="noConversion"/>
  </si>
  <si>
    <t xml:space="preserve">      临时工及公益岗人员工资</t>
    <phoneticPr fontId="3" type="noConversion"/>
  </si>
  <si>
    <t xml:space="preserve">      消防站建设</t>
    <phoneticPr fontId="3" type="noConversion"/>
  </si>
  <si>
    <t xml:space="preserve">      其他经费支出</t>
    <phoneticPr fontId="1" type="noConversion"/>
  </si>
  <si>
    <r>
      <t xml:space="preserve">      </t>
    </r>
    <r>
      <rPr>
        <sz val="11"/>
        <color indexed="8"/>
        <rFont val="宋体"/>
        <family val="3"/>
        <charset val="134"/>
      </rPr>
      <t>设备购置</t>
    </r>
    <phoneticPr fontId="3" type="noConversion"/>
  </si>
  <si>
    <r>
      <t xml:space="preserve">      </t>
    </r>
    <r>
      <rPr>
        <sz val="11"/>
        <color indexed="8"/>
        <rFont val="宋体"/>
        <family val="3"/>
        <charset val="134"/>
      </rPr>
      <t>厕所革命补助资金</t>
    </r>
    <phoneticPr fontId="3" type="noConversion"/>
  </si>
  <si>
    <r>
      <t xml:space="preserve">      </t>
    </r>
    <r>
      <rPr>
        <sz val="11"/>
        <color indexed="8"/>
        <rFont val="宋体"/>
        <family val="3"/>
        <charset val="134"/>
      </rPr>
      <t>教学楼及宿舍维修</t>
    </r>
    <phoneticPr fontId="3" type="noConversion"/>
  </si>
  <si>
    <t xml:space="preserve">      基础教育发展专项</t>
    <phoneticPr fontId="3" type="noConversion"/>
  </si>
  <si>
    <r>
      <t xml:space="preserve">      </t>
    </r>
    <r>
      <rPr>
        <sz val="11"/>
        <color indexed="8"/>
        <rFont val="宋体"/>
        <family val="3"/>
        <charset val="134"/>
      </rPr>
      <t>建校租地款</t>
    </r>
    <phoneticPr fontId="3" type="noConversion"/>
  </si>
  <si>
    <r>
      <t xml:space="preserve">      </t>
    </r>
    <r>
      <rPr>
        <sz val="11"/>
        <color indexed="8"/>
        <rFont val="宋体"/>
        <family val="3"/>
        <charset val="134"/>
      </rPr>
      <t>营养计划膳食补助</t>
    </r>
    <phoneticPr fontId="3" type="noConversion"/>
  </si>
  <si>
    <r>
      <t xml:space="preserve">      </t>
    </r>
    <r>
      <rPr>
        <sz val="11"/>
        <color indexed="8"/>
        <rFont val="宋体"/>
        <family val="3"/>
        <charset val="134"/>
      </rPr>
      <t>年终一次性奖金</t>
    </r>
    <phoneticPr fontId="3" type="noConversion"/>
  </si>
  <si>
    <t xml:space="preserve">      民族教育专项</t>
    <phoneticPr fontId="3" type="noConversion"/>
  </si>
  <si>
    <t xml:space="preserve">      学前教育</t>
    <phoneticPr fontId="3" type="noConversion"/>
  </si>
  <si>
    <t xml:space="preserve">      义务教育家庭困难学生补助</t>
    <phoneticPr fontId="3" type="noConversion"/>
  </si>
  <si>
    <t xml:space="preserve">      校舍安全保障补助</t>
    <phoneticPr fontId="3" type="noConversion"/>
  </si>
  <si>
    <t xml:space="preserve">      特殊学校教育</t>
    <phoneticPr fontId="3" type="noConversion"/>
  </si>
  <si>
    <r>
      <t xml:space="preserve">      </t>
    </r>
    <r>
      <rPr>
        <sz val="11"/>
        <color indexed="8"/>
        <rFont val="宋体"/>
        <family val="3"/>
        <charset val="134"/>
      </rPr>
      <t>操场硬化</t>
    </r>
    <phoneticPr fontId="3" type="noConversion"/>
  </si>
  <si>
    <t>三、科学技术支出</t>
    <phoneticPr fontId="3" type="noConversion"/>
  </si>
  <si>
    <t>其中：</t>
    <phoneticPr fontId="3" type="noConversion"/>
  </si>
  <si>
    <t>四、文化体育与传媒支出</t>
    <phoneticPr fontId="34" type="noConversion"/>
  </si>
  <si>
    <t>其中：美术馆、文化馆、图书馆免费开放资金</t>
    <phoneticPr fontId="3" type="noConversion"/>
  </si>
  <si>
    <t xml:space="preserve">      文化广场建设</t>
    <phoneticPr fontId="3" type="noConversion"/>
  </si>
  <si>
    <t xml:space="preserve">      文化站建设</t>
    <phoneticPr fontId="3" type="noConversion"/>
  </si>
  <si>
    <r>
      <t xml:space="preserve"> </t>
    </r>
    <r>
      <rPr>
        <sz val="11"/>
        <rFont val="宋体"/>
        <family val="3"/>
        <charset val="134"/>
      </rPr>
      <t xml:space="preserve">     景区补助</t>
    </r>
    <r>
      <rPr>
        <sz val="11"/>
        <rFont val="宋体"/>
        <family val="3"/>
        <charset val="134"/>
      </rPr>
      <t>资金</t>
    </r>
    <phoneticPr fontId="3" type="noConversion"/>
  </si>
  <si>
    <t>五、社会保障和就业支出</t>
    <phoneticPr fontId="34" type="noConversion"/>
  </si>
  <si>
    <t>其中：职业年金</t>
    <phoneticPr fontId="3" type="noConversion"/>
  </si>
  <si>
    <r>
      <t xml:space="preserve">      </t>
    </r>
    <r>
      <rPr>
        <sz val="12"/>
        <color indexed="8"/>
        <rFont val="宋体"/>
        <family val="3"/>
        <charset val="134"/>
      </rPr>
      <t>"五老"人员补贴</t>
    </r>
    <phoneticPr fontId="3" type="noConversion"/>
  </si>
  <si>
    <t xml:space="preserve">      特殊性政策人员生活补贴</t>
    <phoneticPr fontId="3" type="noConversion"/>
  </si>
  <si>
    <t xml:space="preserve">      养老保险</t>
    <phoneticPr fontId="3" type="noConversion"/>
  </si>
  <si>
    <t>其中：基层医疗卫生机构补助</t>
    <phoneticPr fontId="3" type="noConversion"/>
  </si>
  <si>
    <t xml:space="preserve">      疫情防控</t>
    <phoneticPr fontId="3" type="noConversion"/>
  </si>
  <si>
    <t xml:space="preserve">      医疗保险</t>
    <phoneticPr fontId="3" type="noConversion"/>
  </si>
  <si>
    <t xml:space="preserve">      中心户长及独生子女费</t>
    <phoneticPr fontId="3" type="noConversion"/>
  </si>
  <si>
    <t>其中：基础设施建设补助资金</t>
    <phoneticPr fontId="3" type="noConversion"/>
  </si>
  <si>
    <t xml:space="preserve">      城镇化建设资金</t>
    <phoneticPr fontId="3" type="noConversion"/>
  </si>
  <si>
    <t>八、农林水支出</t>
    <phoneticPr fontId="34" type="noConversion"/>
  </si>
  <si>
    <t xml:space="preserve">      村部及活动场所建设补助资金</t>
    <phoneticPr fontId="3" type="noConversion"/>
  </si>
  <si>
    <t xml:space="preserve">      村干部工资及村经费</t>
    <phoneticPr fontId="3" type="noConversion"/>
  </si>
  <si>
    <t xml:space="preserve">      环境整治、清理河道、修水渠及垃圾分类治理</t>
    <phoneticPr fontId="3" type="noConversion"/>
  </si>
  <si>
    <t xml:space="preserve">      扶贫及建档立卡户补助</t>
    <phoneticPr fontId="3" type="noConversion"/>
  </si>
  <si>
    <r>
      <t xml:space="preserve"> </t>
    </r>
    <r>
      <rPr>
        <sz val="11"/>
        <color indexed="8"/>
        <rFont val="宋体"/>
        <family val="3"/>
        <charset val="134"/>
      </rPr>
      <t xml:space="preserve">     </t>
    </r>
    <r>
      <rPr>
        <sz val="11"/>
        <color theme="1"/>
        <rFont val="宋体"/>
        <family val="2"/>
        <charset val="134"/>
        <scheme val="minor"/>
      </rPr>
      <t>村务监督人员工资报酬补助</t>
    </r>
    <phoneticPr fontId="3" type="noConversion"/>
  </si>
  <si>
    <t xml:space="preserve">      杨大营子康居工程</t>
    <phoneticPr fontId="3" type="noConversion"/>
  </si>
  <si>
    <r>
      <t xml:space="preserve"> </t>
    </r>
    <r>
      <rPr>
        <sz val="11"/>
        <color indexed="8"/>
        <rFont val="宋体"/>
        <family val="3"/>
        <charset val="134"/>
      </rPr>
      <t xml:space="preserve">     </t>
    </r>
    <r>
      <rPr>
        <sz val="11"/>
        <color theme="1"/>
        <rFont val="宋体"/>
        <family val="2"/>
        <charset val="134"/>
        <scheme val="minor"/>
      </rPr>
      <t>合作社补助</t>
    </r>
    <phoneticPr fontId="3" type="noConversion"/>
  </si>
  <si>
    <t xml:space="preserve">      设施农业、特色农业补助及大棚、牛场等补助</t>
    <phoneticPr fontId="3" type="noConversion"/>
  </si>
  <si>
    <t xml:space="preserve">      城乡冷链和国家物流枢纽建设专项</t>
    <phoneticPr fontId="1" type="noConversion"/>
  </si>
  <si>
    <t xml:space="preserve">      给水、污水处理及猪场排污</t>
    <phoneticPr fontId="3" type="noConversion"/>
  </si>
  <si>
    <t xml:space="preserve">      以工代赈</t>
    <phoneticPr fontId="3" type="noConversion"/>
  </si>
  <si>
    <t xml:space="preserve">      满族特色民族村建设</t>
    <phoneticPr fontId="3" type="noConversion"/>
  </si>
  <si>
    <t xml:space="preserve">      农村公共服务运行维护补助</t>
    <phoneticPr fontId="3" type="noConversion"/>
  </si>
  <si>
    <t xml:space="preserve">      村集体经济发展补助资金</t>
    <phoneticPr fontId="3" type="noConversion"/>
  </si>
  <si>
    <t xml:space="preserve">      打井、修水渠、农业设施配水配电、护岸、水利工程</t>
    <phoneticPr fontId="3" type="noConversion"/>
  </si>
  <si>
    <t xml:space="preserve">      花卉特色小镇资金</t>
    <phoneticPr fontId="3" type="noConversion"/>
  </si>
  <si>
    <t xml:space="preserve">      其他农业支出</t>
    <phoneticPr fontId="3" type="noConversion"/>
  </si>
  <si>
    <t>九、节能环保支出</t>
    <phoneticPr fontId="34" type="noConversion"/>
  </si>
  <si>
    <t>其中：污染治理和节能减碳</t>
    <phoneticPr fontId="3" type="noConversion"/>
  </si>
  <si>
    <t>其中：扶持企业发展专项资金</t>
    <phoneticPr fontId="3" type="noConversion"/>
  </si>
  <si>
    <t xml:space="preserve">      产业园建设</t>
    <phoneticPr fontId="3" type="noConversion"/>
  </si>
  <si>
    <t>十一、商业服务业等支出</t>
    <phoneticPr fontId="34" type="noConversion"/>
  </si>
  <si>
    <t>其中：发展旅游业补助资金</t>
    <phoneticPr fontId="3" type="noConversion"/>
  </si>
  <si>
    <t>十二、住房保障支出</t>
    <phoneticPr fontId="34" type="noConversion"/>
  </si>
  <si>
    <t>其中：康居工程及棚改项目</t>
    <phoneticPr fontId="3" type="noConversion"/>
  </si>
  <si>
    <t>十三、其他支出</t>
    <phoneticPr fontId="34" type="noConversion"/>
  </si>
  <si>
    <t>2023年县对下专项转移支付分地区情况表</t>
    <phoneticPr fontId="3" type="noConversion"/>
  </si>
  <si>
    <t>单位：万元</t>
    <phoneticPr fontId="3" type="noConversion"/>
  </si>
  <si>
    <t>地区</t>
    <phoneticPr fontId="3" type="noConversion"/>
  </si>
  <si>
    <t>专项转移支付</t>
    <phoneticPr fontId="3" type="noConversion"/>
  </si>
  <si>
    <t>合    计：</t>
    <phoneticPr fontId="34" type="noConversion"/>
  </si>
  <si>
    <t>凌源市三十家子镇</t>
    <phoneticPr fontId="34" type="noConversion"/>
  </si>
  <si>
    <t>凌源市三家子乡</t>
    <phoneticPr fontId="34" type="noConversion"/>
  </si>
  <si>
    <t>凌源市三道河子乡</t>
    <phoneticPr fontId="34" type="noConversion"/>
  </si>
  <si>
    <t>凌源市刀尔登镇</t>
    <phoneticPr fontId="34" type="noConversion"/>
  </si>
  <si>
    <t>凌源市北炉乡</t>
    <phoneticPr fontId="34" type="noConversion"/>
  </si>
  <si>
    <t>凌源市四官营子镇</t>
    <phoneticPr fontId="34" type="noConversion"/>
  </si>
  <si>
    <t>凌源市大河北乡</t>
    <phoneticPr fontId="34" type="noConversion"/>
  </si>
  <si>
    <t>凌源市杨杖子镇</t>
    <phoneticPr fontId="34" type="noConversion"/>
  </si>
  <si>
    <t>凌源市沟门子镇</t>
    <phoneticPr fontId="34" type="noConversion"/>
  </si>
  <si>
    <t>凌源市牛营子乡</t>
    <phoneticPr fontId="34" type="noConversion"/>
  </si>
  <si>
    <t>凌源市瓦房店乡</t>
    <phoneticPr fontId="34" type="noConversion"/>
  </si>
  <si>
    <t>凌源市万元店镇</t>
    <phoneticPr fontId="34" type="noConversion"/>
  </si>
  <si>
    <t>凌源市刘杖子乡</t>
    <phoneticPr fontId="34" type="noConversion"/>
  </si>
  <si>
    <t>凌源市四合当镇</t>
    <phoneticPr fontId="34" type="noConversion"/>
  </si>
  <si>
    <t>凌源市前进乡</t>
    <phoneticPr fontId="34" type="noConversion"/>
  </si>
  <si>
    <t>凌源市佛爷洞乡</t>
    <phoneticPr fontId="34" type="noConversion"/>
  </si>
  <si>
    <t>凌源市松岭子镇</t>
    <phoneticPr fontId="34" type="noConversion"/>
  </si>
  <si>
    <t>凌源市河坎子乡</t>
    <phoneticPr fontId="34" type="noConversion"/>
  </si>
  <si>
    <t>2023年度凌源市国有资本经营预算收入决算情况表</t>
    <phoneticPr fontId="3" type="noConversion"/>
  </si>
  <si>
    <t>2023年决算比2022年决算</t>
    <phoneticPr fontId="3" type="noConversion"/>
  </si>
  <si>
    <t>附表12</t>
    <phoneticPr fontId="1" type="noConversion"/>
  </si>
  <si>
    <t>2023年凌源市政府债务收支安排情况表</t>
    <phoneticPr fontId="1" type="noConversion"/>
  </si>
  <si>
    <t>2023年凌源市政府债务指标情况表</t>
    <phoneticPr fontId="1" type="noConversion"/>
  </si>
  <si>
    <t>2023年综合财力</t>
    <phoneticPr fontId="1" type="noConversion"/>
  </si>
  <si>
    <t>2023年凌源市政府专项债务情况表</t>
    <phoneticPr fontId="1" type="noConversion"/>
  </si>
  <si>
    <t>2023年专项债务余额</t>
    <phoneticPr fontId="1" type="noConversion"/>
  </si>
  <si>
    <t>2023年新增专项债券</t>
    <phoneticPr fontId="1" type="noConversion"/>
  </si>
  <si>
    <t>2023年专项债务偿还本息</t>
    <phoneticPr fontId="1" type="noConversion"/>
  </si>
  <si>
    <t>2023年偿还本金</t>
    <phoneticPr fontId="1" type="noConversion"/>
  </si>
  <si>
    <t>2023年偿还利息</t>
    <phoneticPr fontId="1" type="noConversion"/>
  </si>
  <si>
    <t>2023年凌源市政府专项债务具体情况表</t>
    <phoneticPr fontId="1" type="noConversion"/>
  </si>
  <si>
    <t>2023年偿还本金</t>
    <phoneticPr fontId="1" type="noConversion"/>
  </si>
  <si>
    <t>2023年偿还利息</t>
    <phoneticPr fontId="1" type="noConversion"/>
  </si>
  <si>
    <t>凌源市滨河新城供水工程项目</t>
    <phoneticPr fontId="1" type="noConversion"/>
  </si>
  <si>
    <t>2016年</t>
    <phoneticPr fontId="1" type="noConversion"/>
  </si>
  <si>
    <t>7年</t>
    <phoneticPr fontId="1" type="noConversion"/>
  </si>
  <si>
    <t>凌源市滨河新城供水工程项目</t>
    <phoneticPr fontId="1" type="noConversion"/>
  </si>
  <si>
    <t>2016年</t>
    <phoneticPr fontId="1" type="noConversion"/>
  </si>
  <si>
    <t>10年</t>
    <phoneticPr fontId="1" type="noConversion"/>
  </si>
  <si>
    <t>2017年</t>
    <phoneticPr fontId="1" type="noConversion"/>
  </si>
  <si>
    <t>2017年</t>
    <phoneticPr fontId="1" type="noConversion"/>
  </si>
  <si>
    <t>10年</t>
    <phoneticPr fontId="1" type="noConversion"/>
  </si>
  <si>
    <t>2019年</t>
    <phoneticPr fontId="1" type="noConversion"/>
  </si>
  <si>
    <t>2020年</t>
    <phoneticPr fontId="1" type="noConversion"/>
  </si>
  <si>
    <t>20年</t>
    <phoneticPr fontId="1" type="noConversion"/>
  </si>
  <si>
    <t>2021年</t>
    <phoneticPr fontId="1" type="noConversion"/>
  </si>
  <si>
    <t>15年</t>
    <phoneticPr fontId="1" type="noConversion"/>
  </si>
  <si>
    <t>2022年</t>
    <phoneticPr fontId="1" type="noConversion"/>
  </si>
  <si>
    <t>15年</t>
    <phoneticPr fontId="1" type="noConversion"/>
  </si>
  <si>
    <t>2023年</t>
  </si>
  <si>
    <t>学校建设</t>
    <phoneticPr fontId="32" type="noConversion"/>
  </si>
  <si>
    <t>学校建设</t>
    <phoneticPr fontId="32" type="noConversion"/>
  </si>
  <si>
    <t>20年</t>
    <phoneticPr fontId="1" type="noConversion"/>
  </si>
  <si>
    <t>凌源市2019年棚户区改造项目</t>
    <phoneticPr fontId="32" type="noConversion"/>
  </si>
  <si>
    <t>2019年</t>
    <phoneticPr fontId="1" type="noConversion"/>
  </si>
  <si>
    <t>朝阳凌源市经济开发区钢铁装备制造产业园基础设施项目</t>
    <phoneticPr fontId="3" type="noConversion"/>
  </si>
  <si>
    <t>朝阳凌源市经济开发区氢能综合利用产业园基础设施项目</t>
    <phoneticPr fontId="3" type="noConversion"/>
  </si>
  <si>
    <t>2022年</t>
    <phoneticPr fontId="1" type="noConversion"/>
  </si>
  <si>
    <t>凌源市中医院建设项目</t>
    <phoneticPr fontId="3" type="noConversion"/>
  </si>
  <si>
    <t>朝阳市凌源市大凌河西支河槽雨洪资源化利用项目</t>
    <phoneticPr fontId="1" type="noConversion"/>
  </si>
  <si>
    <t>2023年</t>
    <phoneticPr fontId="1" type="noConversion"/>
  </si>
  <si>
    <t>2023年凌源市政府债务资金实施的重大建设项目情况表</t>
    <phoneticPr fontId="1" type="noConversion"/>
  </si>
  <si>
    <t>债券类型</t>
    <phoneticPr fontId="1" type="noConversion"/>
  </si>
  <si>
    <t>专项债券</t>
    <phoneticPr fontId="1" type="noConversion"/>
  </si>
  <si>
    <t>2023年</t>
    <phoneticPr fontId="1" type="noConversion"/>
  </si>
  <si>
    <t>2023年度凌源市社保基金预算收入决算情况表</t>
    <phoneticPr fontId="3" type="noConversion"/>
  </si>
  <si>
    <t>2023年预算数</t>
    <phoneticPr fontId="3" type="noConversion"/>
  </si>
  <si>
    <t>2023年决算数</t>
    <phoneticPr fontId="3" type="noConversion"/>
  </si>
  <si>
    <t>2022年决算数</t>
    <phoneticPr fontId="3" type="noConversion"/>
  </si>
  <si>
    <t>2023年决算比2022年决算</t>
    <phoneticPr fontId="3" type="noConversion"/>
  </si>
  <si>
    <t>2023年度凌源市社保基金预算支出决算情况表</t>
    <phoneticPr fontId="3" type="noConversion"/>
  </si>
  <si>
    <t>2023年决算数</t>
    <phoneticPr fontId="3" type="noConversion"/>
  </si>
  <si>
    <t>2023年决算比2022年决算</t>
    <phoneticPr fontId="3" type="noConversion"/>
  </si>
  <si>
    <t>2023年度凌源市财政拨款“三公”经费支出（本级）决算汇总表</t>
    <phoneticPr fontId="3" type="noConversion"/>
  </si>
  <si>
    <t>比当年全年预算</t>
    <phoneticPr fontId="3" type="noConversion"/>
  </si>
  <si>
    <t>2023年度凌源市一般公共预算收支平衡情况表</t>
    <phoneticPr fontId="1" type="noConversion"/>
  </si>
  <si>
    <t>附表6</t>
    <phoneticPr fontId="1" type="noConversion"/>
  </si>
  <si>
    <t>2023年新增债券</t>
    <phoneticPr fontId="1" type="noConversion"/>
  </si>
  <si>
    <t>2023年发行再置换债券</t>
    <phoneticPr fontId="1" type="noConversion"/>
  </si>
  <si>
    <t>2023年县对下专项转移支付分项目情况表</t>
    <phoneticPr fontId="39" type="noConversion"/>
  </si>
  <si>
    <t>2023年政府债务率</t>
    <phoneticPr fontId="1" type="noConversion"/>
  </si>
  <si>
    <t>2023年一般公共预算支出</t>
    <phoneticPr fontId="1" type="noConversion"/>
  </si>
  <si>
    <t>2023年政府性基金预算支出</t>
    <phoneticPr fontId="1" type="noConversion"/>
  </si>
  <si>
    <t>2023年政府债务利息支出率</t>
    <phoneticPr fontId="1" type="noConversion"/>
  </si>
  <si>
    <t>附表1</t>
    <phoneticPr fontId="1" type="noConversion"/>
  </si>
  <si>
    <t>附表8</t>
    <phoneticPr fontId="1" type="noConversion"/>
  </si>
  <si>
    <t>2023年决算比2022年决算</t>
    <phoneticPr fontId="1" type="noConversion"/>
  </si>
  <si>
    <t>附表16</t>
    <phoneticPr fontId="1" type="noConversion"/>
  </si>
  <si>
    <t>2023年全年预算</t>
    <phoneticPr fontId="3" type="noConversion"/>
  </si>
  <si>
    <t>2023年决算</t>
    <phoneticPr fontId="3" type="noConversion"/>
  </si>
  <si>
    <t>2022年决算</t>
    <phoneticPr fontId="3" type="noConversion"/>
  </si>
  <si>
    <t>增减额</t>
    <phoneticPr fontId="3" type="noConversion"/>
  </si>
  <si>
    <t xml:space="preserve">     2．公务用车购置及运行维护费</t>
    <phoneticPr fontId="1" type="noConversion"/>
  </si>
  <si>
    <t>情况说明： 2023年市本级三公经费决算1762万元，相比当年预算减少4万元，下降0.21%，其中：公务用车购置260万元，完成预算；公务用车运行维护费1194万元，相比当年预算减少3万元，下降0.28%；公务接待费较预算减少1万元，下降0.13%。2023年全市各类会议、简报及评比检查活动大幅减少，全市严格执行《关于进一步落实过紧日子有关要求的通知》和《辽宁省党政机关公务用车管理办法》，以及省市县“过紧日子”具体措施要求，严控公务用车运行费用支出、公务接待支出等，预算方面已大力压缩一般性支出。本年公安局16台执法车辆均已达报废年限，存在极大安全隐患，经上级部门批准并履行完备的旧车报废手续和新车采购审批手续后重新购置车辆，导致公务用车购置费支出较上年同比增加93万元，增长35.9%，公务用车运行维护费同比增加3万元，增长0.2%，2023年公务接待费呈继续下降趋势，同比减少3万元，下降1%。</t>
  </si>
  <si>
    <t>2023年凌源市财政决算报告附表</t>
    <phoneticPr fontId="1" type="noConversion"/>
  </si>
  <si>
    <t>凌源市财政局</t>
    <phoneticPr fontId="1" type="noConversion"/>
  </si>
  <si>
    <t>3. 2023年凌源市一般公共预算本级支出决算情况表</t>
    <phoneticPr fontId="1" type="noConversion"/>
  </si>
  <si>
    <t>4. 2023年凌源市一般公共预算本级基本支出决算情况表</t>
    <phoneticPr fontId="1" type="noConversion"/>
  </si>
  <si>
    <t>5. 2023年度凌源市一般公共预算收支平衡情况表</t>
    <phoneticPr fontId="1" type="noConversion"/>
  </si>
  <si>
    <t>6. 2023年凌源市一般公共预算支出经济分类决算情况表</t>
    <phoneticPr fontId="1" type="noConversion"/>
  </si>
  <si>
    <t>7. 2023年度凌源市政府性基金预算收入决算情况表</t>
    <phoneticPr fontId="1" type="noConversion"/>
  </si>
  <si>
    <t>8. 2023年度凌源市政府性基金预算支出决算情况表</t>
    <phoneticPr fontId="1" type="noConversion"/>
  </si>
  <si>
    <t>10. 2023年度凌源市政府性基金预算收支平衡情况表</t>
    <phoneticPr fontId="1" type="noConversion"/>
  </si>
  <si>
    <t>11. 2023年度凌源市国有资本经营预算收入决算情况表</t>
    <phoneticPr fontId="1" type="noConversion"/>
  </si>
  <si>
    <t>12. 2023年度凌源市国有资本经营预算支出决算情况表</t>
    <phoneticPr fontId="1" type="noConversion"/>
  </si>
  <si>
    <t>13. 2023年度凌源市国有资本经营预算本级支出决算情况表</t>
    <phoneticPr fontId="1" type="noConversion"/>
  </si>
  <si>
    <t>9. 2023年度凌源市政府性基金预算本级支出决算情况表</t>
    <phoneticPr fontId="1" type="noConversion"/>
  </si>
  <si>
    <t>14. 2023年度凌源市社保基金预算收入决算情况表</t>
    <phoneticPr fontId="1" type="noConversion"/>
  </si>
  <si>
    <t>15. 2023年度凌源市社保基金预算支出决算情况表</t>
    <phoneticPr fontId="1" type="noConversion"/>
  </si>
  <si>
    <t>16. 2023年凌源市政府债务收支安排情况表</t>
    <phoneticPr fontId="1" type="noConversion"/>
  </si>
  <si>
    <t>17. 2023年凌源市政府债务指标情况表</t>
    <phoneticPr fontId="1" type="noConversion"/>
  </si>
  <si>
    <t>18. 2023年凌源市政府专项债务情况表</t>
    <phoneticPr fontId="1" type="noConversion"/>
  </si>
  <si>
    <t>19. 2023年凌源市政府债务资金实施的重大建设项目情况表</t>
    <phoneticPr fontId="1" type="noConversion"/>
  </si>
  <si>
    <t>20. 2023年度凌源市（本级）财政拨款“三公”经费支出决算汇总表</t>
    <phoneticPr fontId="1" type="noConversion"/>
  </si>
  <si>
    <t>21.2023年县对下专项转移支付分项目情况表</t>
    <phoneticPr fontId="1" type="noConversion"/>
  </si>
  <si>
    <t>22.2023年县对下专项转移支付分地区情况表</t>
    <phoneticPr fontId="1" type="noConversion"/>
  </si>
  <si>
    <t>附表5-1</t>
    <phoneticPr fontId="1" type="noConversion"/>
  </si>
  <si>
    <t>附表5-2</t>
    <phoneticPr fontId="1" type="noConversion"/>
  </si>
  <si>
    <t>附表22</t>
    <phoneticPr fontId="1" type="noConversion"/>
  </si>
  <si>
    <t>附表21</t>
    <phoneticPr fontId="1" type="noConversion"/>
  </si>
  <si>
    <t>附表20</t>
    <phoneticPr fontId="1" type="noConversion"/>
  </si>
  <si>
    <t>附表19</t>
    <phoneticPr fontId="1" type="noConversion"/>
  </si>
  <si>
    <t>附表18-1</t>
    <phoneticPr fontId="1" type="noConversion"/>
  </si>
  <si>
    <t>附表18-2</t>
    <phoneticPr fontId="1" type="noConversion"/>
  </si>
  <si>
    <t>附表17</t>
    <phoneticPr fontId="1" type="noConversion"/>
  </si>
  <si>
    <t>附表15</t>
    <phoneticPr fontId="1" type="noConversion"/>
  </si>
  <si>
    <t>附表14</t>
    <phoneticPr fontId="1" type="noConversion"/>
  </si>
  <si>
    <t>附表11</t>
    <phoneticPr fontId="1" type="noConversion"/>
  </si>
  <si>
    <t>附表10-2</t>
    <phoneticPr fontId="1" type="noConversion"/>
  </si>
  <si>
    <t>附表10-1</t>
    <phoneticPr fontId="1" type="noConversion"/>
  </si>
  <si>
    <t>附表7</t>
    <phoneticPr fontId="1" type="noConversion"/>
  </si>
  <si>
    <t>预算科目</t>
    <phoneticPr fontId="32" type="noConversion"/>
  </si>
  <si>
    <t>2023年决算数</t>
    <phoneticPr fontId="32" type="noConversion"/>
  </si>
  <si>
    <t>2022年决算数</t>
    <phoneticPr fontId="32" type="noConversion"/>
  </si>
  <si>
    <t>2023年决算比2022年决算</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</si>
  <si>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</si>
  <si>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</si>
  <si>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</si>
  <si>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</si>
  <si>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</si>
  <si>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</si>
  <si>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</si>
  <si>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</si>
  <si>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</si>
  <si>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</si>
  <si>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</si>
  <si>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</si>
  <si>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</si>
  <si>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</si>
  <si>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</si>
  <si>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</si>
  <si>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</si>
  <si>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</si>
  <si>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</si>
  <si>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</si>
  <si>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</si>
  <si>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</si>
  <si>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</si>
  <si>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</si>
  <si>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</si>
  <si>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</si>
  <si>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</si>
  <si>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</si>
  <si>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</si>
  <si>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</si>
  <si>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</si>
  <si>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</si>
  <si>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</si>
  <si>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</si>
  <si>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</si>
  <si>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</si>
  <si>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</si>
  <si>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</si>
  <si>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</si>
  <si>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</si>
  <si>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</si>
  <si>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</si>
  <si>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</si>
  <si>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</si>
  <si>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</si>
  <si>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</si>
  <si>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</si>
  <si>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</si>
  <si>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</si>
  <si>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</si>
  <si>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</si>
  <si>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</si>
  <si>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</si>
  <si>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</si>
  <si>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</si>
  <si>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</si>
  <si>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</si>
  <si>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</si>
  <si>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</si>
  <si>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</si>
  <si>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</si>
  <si>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</si>
  <si>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</si>
  <si>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</si>
  <si>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</si>
  <si>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</si>
  <si>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</si>
  <si>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</si>
  <si>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</si>
  <si>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</si>
  <si>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</si>
  <si>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</si>
  <si>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</si>
  <si>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</si>
  <si>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</si>
  <si>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</si>
  <si>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</si>
  <si>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</si>
  <si>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</si>
  <si>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</si>
  <si>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</si>
  <si>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</si>
  <si>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</si>
  <si>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</si>
  <si>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</si>
  <si>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</si>
  <si>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</si>
  <si>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</si>
  <si>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</si>
  <si>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</si>
  <si>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</si>
  <si>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</si>
  <si>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</si>
  <si>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</si>
  <si>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</si>
  <si>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</si>
  <si>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</si>
  <si>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</si>
  <si>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</si>
  <si>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</si>
  <si>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</si>
  <si>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</si>
  <si>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</si>
  <si>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</si>
  <si>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</si>
  <si>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</si>
  <si>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</si>
  <si>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</si>
  <si>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</si>
  <si>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</si>
  <si>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</si>
  <si>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</si>
  <si>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</si>
  <si>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</si>
  <si>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</si>
  <si>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</si>
  <si>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</si>
  <si>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</si>
  <si>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</si>
  <si>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</si>
  <si>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</si>
  <si>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</si>
  <si>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</si>
  <si>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</si>
  <si>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</si>
  <si>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</si>
  <si>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</si>
  <si>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</si>
  <si>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</si>
  <si>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</si>
  <si>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</si>
  <si>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</si>
  <si>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</si>
  <si>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</si>
  <si>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</si>
  <si>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</si>
  <si>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</si>
  <si>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</si>
  <si>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</si>
  <si>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</si>
  <si>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</si>
  <si>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</si>
  <si>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</si>
  <si>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</si>
  <si>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</si>
  <si>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</si>
  <si>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</si>
  <si>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</si>
  <si>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</si>
  <si>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</si>
  <si>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</si>
  <si>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</si>
  <si>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</si>
  <si>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</si>
  <si>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</si>
  <si>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</si>
  <si>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</si>
  <si>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</si>
  <si>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</si>
  <si>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</si>
  <si>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</si>
  <si>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</si>
  <si>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</si>
  <si>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</si>
  <si>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</si>
  <si>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</si>
  <si>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</si>
  <si>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</si>
  <si>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</si>
  <si>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</si>
  <si>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</si>
  <si>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</si>
  <si>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</si>
  <si>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</si>
  <si>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</si>
  <si>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</si>
  <si>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</si>
  <si>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</si>
  <si>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</si>
  <si>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</si>
  <si>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</si>
  <si>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</si>
  <si>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</si>
  <si>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</si>
  <si>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</si>
  <si>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</si>
  <si>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</si>
  <si>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</si>
  <si>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</si>
  <si>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</si>
  <si>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</si>
  <si>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</si>
  <si>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</si>
  <si>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</si>
  <si>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</si>
  <si>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</si>
  <si>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</si>
  <si>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</si>
  <si>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</si>
  <si>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</si>
  <si>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</si>
  <si>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</si>
  <si>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</si>
  <si>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</si>
  <si>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</si>
  <si>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</si>
  <si>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</si>
  <si>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</si>
  <si>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</si>
  <si>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</si>
  <si>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</si>
  <si>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</si>
  <si>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</si>
  <si>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</si>
  <si>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</si>
  <si>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</si>
  <si>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</si>
  <si>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</si>
  <si>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</si>
  <si>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</si>
  <si>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</si>
  <si>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</si>
  <si>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</si>
  <si>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</si>
  <si>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</si>
  <si>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</si>
  <si>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</si>
  <si>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</si>
  <si>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</si>
  <si>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</si>
  <si>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</si>
  <si>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</si>
  <si>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</si>
  <si>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</si>
  <si>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</si>
  <si>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</si>
  <si>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</si>
  <si>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</si>
  <si>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</si>
  <si>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</si>
  <si>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</si>
  <si>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</si>
  <si>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</si>
  <si>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</si>
  <si>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</si>
  <si>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</si>
  <si>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</si>
  <si>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</si>
  <si>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</si>
  <si>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</si>
  <si>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</si>
  <si>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</si>
  <si>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</si>
  <si>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</si>
  <si>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</si>
  <si>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</si>
  <si>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</si>
  <si>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</si>
  <si>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</si>
  <si>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</si>
  <si>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</si>
  <si>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</si>
  <si>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</si>
  <si>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</si>
  <si>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</si>
  <si>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</si>
  <si>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</si>
  <si>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</si>
  <si>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</si>
  <si>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</si>
  <si>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</si>
  <si>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</si>
  <si>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</si>
  <si>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</si>
  <si>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</si>
  <si>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</si>
  <si>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</si>
  <si>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</si>
  <si>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</si>
  <si>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</si>
  <si>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</si>
  <si>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</si>
  <si>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</si>
  <si>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</si>
  <si>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</si>
  <si>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</si>
  <si>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</si>
  <si>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</si>
  <si>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</si>
  <si>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</si>
  <si>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</si>
  <si>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</si>
  <si>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</si>
  <si>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</si>
  <si>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</si>
  <si>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</si>
  <si>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</si>
  <si>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</si>
  <si>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</si>
  <si>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</si>
  <si>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</si>
  <si>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</si>
  <si>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</si>
  <si>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</si>
  <si>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</si>
  <si>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</si>
  <si>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</si>
  <si>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</si>
  <si>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</si>
  <si>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</si>
  <si>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</si>
  <si>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</si>
  <si>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</si>
  <si>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</si>
  <si>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</si>
  <si>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</si>
  <si>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</si>
  <si>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</si>
  <si>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</si>
  <si>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</si>
  <si>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</si>
  <si>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</si>
  <si>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</si>
  <si>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</si>
  <si>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</si>
  <si>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</si>
  <si>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</si>
  <si>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</si>
  <si>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</si>
  <si>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</si>
  <si>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</si>
  <si>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</si>
  <si>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</si>
  <si>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</si>
  <si>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</si>
  <si>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</si>
  <si>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</si>
  <si>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</si>
  <si>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</si>
  <si>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</si>
  <si>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</si>
  <si>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</si>
  <si>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</si>
  <si>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</si>
  <si>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</si>
  <si>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</si>
  <si>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</si>
  <si>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</si>
  <si>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</si>
  <si>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</si>
  <si>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</si>
  <si>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</si>
  <si>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</si>
  <si>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</si>
  <si>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</si>
  <si>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</si>
  <si>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</si>
  <si>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</si>
  <si>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</si>
  <si>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</si>
  <si>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</si>
  <si>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</si>
  <si>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</si>
  <si>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</si>
  <si>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</si>
  <si>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</si>
  <si>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</si>
  <si>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</si>
  <si>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</si>
  <si>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</si>
  <si>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</si>
  <si>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</si>
  <si>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</si>
  <si>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</si>
  <si>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</si>
  <si>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</si>
  <si>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</si>
  <si>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</si>
  <si>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</si>
  <si>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</si>
  <si>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</si>
  <si>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</si>
  <si>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</si>
  <si>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</si>
  <si>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</si>
  <si>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</si>
  <si>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</si>
  <si>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</si>
  <si>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</si>
  <si>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</si>
  <si>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</si>
  <si>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</si>
  <si>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</si>
  <si>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</si>
  <si>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</si>
  <si>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</si>
  <si>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</si>
  <si>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</si>
  <si>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</si>
  <si>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</si>
  <si>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</si>
  <si>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</si>
  <si>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</si>
  <si>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</si>
  <si>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</si>
  <si>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</si>
  <si>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</si>
  <si>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</si>
  <si>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</si>
  <si>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</si>
  <si>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</si>
  <si>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</si>
  <si>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</si>
  <si>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</si>
  <si>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</si>
  <si>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</si>
  <si>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</si>
  <si>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</si>
  <si>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</si>
  <si>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</si>
  <si>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</si>
  <si>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</si>
  <si>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</si>
  <si>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</si>
  <si>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</si>
  <si>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</si>
  <si>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</si>
  <si>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</si>
  <si>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</si>
  <si>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</si>
  <si>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</si>
  <si>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</si>
  <si>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</si>
  <si>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</si>
  <si>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</si>
  <si>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</si>
  <si>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</si>
  <si>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</si>
  <si>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</si>
  <si>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</si>
  <si>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</si>
  <si>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</si>
  <si>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</si>
  <si>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</si>
  <si>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</si>
  <si>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</si>
  <si>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</si>
  <si>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</si>
  <si>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</si>
  <si>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</si>
  <si>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</si>
  <si>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</si>
  <si>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</si>
  <si>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</si>
  <si>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</si>
  <si>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</si>
  <si>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</si>
  <si>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</si>
  <si>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</si>
  <si>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</si>
  <si>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</si>
  <si>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</si>
  <si>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</si>
  <si>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</si>
  <si>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</si>
  <si>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</si>
  <si>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</si>
  <si>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</si>
  <si>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</si>
  <si>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</si>
  <si>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</si>
  <si>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</si>
  <si>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</si>
  <si>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</si>
  <si>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</si>
  <si>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</si>
  <si>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</si>
  <si>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</si>
  <si>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</si>
  <si>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</si>
  <si>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</si>
  <si>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</si>
  <si>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</si>
  <si>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</si>
  <si>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</si>
  <si>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</si>
  <si>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</si>
  <si>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</si>
  <si>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</si>
  <si>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</si>
  <si>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</si>
  <si>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</si>
  <si>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</si>
  <si>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</si>
  <si>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</si>
  <si>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</si>
  <si>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</si>
  <si>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</si>
  <si>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</si>
  <si>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</si>
  <si>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</si>
  <si>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</si>
  <si>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</si>
  <si>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</si>
  <si>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</si>
  <si>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</si>
  <si>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</si>
  <si>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</si>
  <si>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</si>
  <si>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</si>
  <si>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</si>
  <si>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</si>
  <si>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</si>
  <si>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</si>
  <si>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</si>
  <si>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</si>
  <si>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</si>
  <si>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</si>
  <si>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</si>
  <si>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</si>
  <si>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</si>
  <si>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</si>
  <si>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</si>
  <si>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</si>
  <si>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</si>
  <si>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</si>
  <si>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</si>
  <si>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</si>
  <si>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</si>
  <si>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</si>
  <si>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</si>
  <si>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</si>
  <si>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</si>
  <si>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</si>
  <si>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</si>
  <si>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</si>
  <si>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</si>
  <si>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</si>
  <si>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</si>
  <si>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</si>
  <si>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</si>
  <si>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</si>
  <si>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</si>
  <si>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</si>
  <si>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</si>
  <si>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</si>
  <si>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</si>
  <si>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</si>
  <si>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</si>
  <si>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</si>
  <si>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</si>
  <si>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</si>
  <si>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</si>
  <si>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</si>
  <si>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</si>
  <si>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</si>
  <si>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</si>
  <si>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</si>
  <si>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</si>
  <si>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</si>
  <si>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</si>
  <si>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</si>
  <si>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</si>
  <si>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</si>
  <si>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</si>
  <si>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</si>
  <si>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</si>
  <si>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</si>
  <si>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</si>
  <si>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</si>
  <si>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</si>
  <si>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</si>
  <si>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</si>
  <si>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</si>
  <si>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</si>
  <si>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</si>
  <si>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</si>
  <si>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</si>
  <si>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</si>
  <si>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</si>
  <si>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</si>
  <si>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</si>
  <si>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</si>
  <si>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</si>
  <si>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</si>
  <si>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</si>
  <si>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</si>
  <si>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</si>
  <si>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</si>
  <si>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</si>
  <si>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</si>
  <si>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</si>
  <si>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</si>
  <si>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</si>
  <si>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</si>
  <si>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</si>
  <si>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</si>
  <si>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</si>
  <si>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</si>
  <si>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</si>
  <si>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</si>
  <si>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</si>
  <si>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</si>
  <si>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</si>
  <si>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</si>
  <si>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</si>
  <si>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</si>
  <si>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</si>
  <si>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</si>
  <si>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</si>
  <si>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</si>
  <si>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</si>
  <si>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</si>
  <si>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</si>
  <si>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</si>
  <si>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</si>
  <si>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</si>
  <si>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</si>
  <si>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</si>
  <si>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</si>
  <si>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</si>
  <si>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</si>
  <si>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</si>
  <si>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</si>
  <si>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</si>
  <si>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</si>
  <si>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</si>
  <si>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</si>
  <si>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</si>
  <si>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</si>
  <si>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</si>
  <si>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</si>
  <si>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</si>
  <si>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</si>
  <si>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</si>
  <si>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</si>
  <si>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</si>
  <si>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</si>
  <si>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</si>
  <si>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</si>
  <si>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</si>
  <si>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</si>
  <si>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</si>
  <si>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</si>
  <si>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</si>
  <si>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</si>
  <si>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</si>
  <si>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</si>
  <si>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</si>
  <si>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</si>
  <si>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</si>
  <si>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</si>
  <si>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</si>
  <si>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</si>
  <si>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</si>
  <si>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</si>
  <si>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</si>
  <si>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</si>
  <si>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</si>
  <si>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</si>
  <si>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</si>
  <si>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</si>
  <si>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</si>
  <si>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</si>
  <si>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</si>
  <si>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</si>
  <si>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</si>
  <si>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</si>
  <si>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</si>
  <si>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</si>
  <si>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</si>
  <si>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</si>
  <si>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</si>
  <si>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</si>
  <si>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</si>
  <si>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</si>
  <si>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</si>
  <si>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</si>
  <si>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</si>
  <si>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</si>
  <si>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</si>
  <si>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</si>
  <si>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</si>
  <si>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</si>
  <si>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</si>
  <si>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</si>
  <si>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</si>
  <si>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</si>
  <si>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</si>
  <si>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</si>
  <si>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</si>
  <si>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</si>
  <si>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</si>
  <si>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</si>
  <si>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</si>
  <si>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</si>
  <si>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</si>
  <si>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</si>
  <si>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</si>
  <si>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</si>
  <si>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</si>
  <si>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</si>
  <si>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</si>
  <si>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</si>
  <si>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</si>
  <si>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</si>
  <si>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</si>
  <si>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</si>
  <si>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</si>
  <si>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</si>
  <si>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</si>
  <si>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</si>
  <si>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</si>
  <si>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</si>
  <si>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</si>
  <si>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</si>
  <si>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</si>
  <si>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</si>
  <si>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</si>
  <si>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</si>
  <si>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</si>
  <si>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</si>
  <si>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</si>
  <si>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</si>
  <si>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</si>
  <si>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</si>
  <si>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</si>
  <si>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</si>
  <si>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</si>
  <si>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</si>
  <si>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</si>
  <si>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</si>
  <si>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</si>
  <si>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</si>
  <si>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</si>
  <si>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</si>
  <si>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</si>
  <si>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</si>
  <si>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</si>
  <si>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</si>
  <si>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</si>
  <si>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</si>
  <si>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</si>
  <si>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</si>
  <si>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</si>
  <si>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</si>
  <si>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</si>
  <si>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</si>
  <si>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</si>
  <si>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</si>
  <si>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</si>
  <si>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</si>
  <si>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</si>
  <si>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</si>
  <si>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</si>
  <si>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</si>
  <si>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</si>
  <si>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</si>
  <si>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</si>
  <si>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</si>
  <si>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</si>
  <si>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</si>
  <si>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</si>
  <si>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</si>
  <si>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</si>
  <si>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</si>
  <si>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</si>
  <si>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</si>
  <si>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</si>
  <si>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</si>
  <si>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</si>
  <si>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</si>
  <si>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</si>
  <si>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</si>
  <si>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</si>
  <si>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</si>
  <si>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</si>
  <si>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</si>
  <si>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</si>
  <si>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</si>
  <si>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</si>
  <si>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</si>
  <si>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</si>
  <si>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</si>
  <si>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</si>
  <si>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</si>
  <si>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</si>
  <si>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</si>
  <si>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</si>
  <si>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</si>
  <si>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</si>
  <si>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</si>
  <si>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</si>
  <si>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</si>
  <si>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</si>
  <si>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</si>
  <si>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</si>
  <si>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</si>
  <si>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</si>
  <si>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</si>
  <si>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</si>
  <si>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</si>
  <si>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</si>
  <si>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</si>
  <si>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</si>
  <si>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</si>
  <si>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</si>
  <si>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</si>
  <si>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</si>
  <si>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</si>
  <si>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</si>
  <si>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</si>
  <si>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</si>
  <si>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</si>
  <si>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</si>
  <si>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</si>
  <si>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</si>
  <si>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</si>
  <si>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</si>
  <si>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</si>
  <si>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</si>
  <si>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</si>
  <si>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</si>
  <si>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</si>
  <si>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</si>
  <si>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</si>
  <si>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</si>
  <si>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</si>
  <si>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</si>
  <si>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</si>
  <si>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</si>
  <si>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</si>
  <si>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</si>
  <si>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</si>
  <si>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</si>
  <si>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</si>
  <si>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</si>
  <si>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</si>
  <si>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</si>
  <si>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</si>
  <si>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</si>
  <si>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</si>
  <si>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</si>
  <si>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</si>
  <si>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</si>
  <si>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</si>
  <si>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</si>
  <si>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</si>
  <si>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</si>
  <si>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</si>
  <si>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</si>
  <si>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</si>
  <si>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</si>
  <si>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</si>
  <si>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</si>
  <si>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</si>
  <si>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</si>
  <si>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</si>
  <si>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</si>
  <si>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</si>
  <si>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</si>
  <si>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</si>
  <si>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</si>
  <si>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</si>
  <si>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</si>
  <si>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</si>
  <si>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</si>
  <si>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</si>
  <si>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</si>
  <si>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</si>
  <si>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</si>
  <si>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</si>
  <si>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</si>
  <si>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</si>
  <si>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</si>
  <si>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</si>
  <si>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</si>
  <si>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</si>
  <si>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</si>
  <si>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</si>
  <si>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</si>
  <si>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</si>
  <si>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</si>
  <si>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</si>
  <si>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</si>
  <si>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</si>
  <si>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</si>
  <si>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</si>
  <si>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</si>
  <si>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</si>
  <si>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</si>
  <si>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</si>
  <si>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</si>
  <si>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</si>
  <si>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</si>
  <si>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</si>
  <si>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</si>
  <si>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</si>
  <si>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</si>
  <si>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</si>
  <si>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</si>
  <si>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</si>
  <si>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</si>
  <si>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</si>
  <si>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</si>
  <si>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</si>
  <si>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</si>
  <si>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</si>
  <si>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</si>
  <si>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</si>
  <si>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</si>
  <si>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</si>
  <si>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</si>
  <si>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</si>
  <si>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</si>
  <si>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</si>
  <si>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</si>
  <si>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</si>
  <si>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</si>
  <si>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</si>
  <si>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</si>
  <si>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</si>
  <si>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</si>
  <si>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</si>
  <si>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</si>
  <si>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</si>
  <si>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</si>
  <si>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</si>
  <si>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</si>
  <si>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</si>
  <si>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</si>
  <si>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</si>
  <si>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</si>
  <si>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</si>
  <si>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</si>
  <si>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</si>
  <si>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</si>
  <si>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</si>
  <si>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</si>
  <si>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</si>
  <si>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</si>
  <si>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</si>
  <si>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</si>
  <si>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</si>
  <si>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</si>
  <si>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</si>
  <si>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</si>
  <si>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</si>
  <si>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</si>
  <si>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</si>
  <si>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</si>
  <si>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</si>
  <si>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</si>
  <si>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</si>
  <si>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</si>
  <si>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</si>
  <si>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</si>
  <si>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</si>
  <si>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</si>
  <si>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</si>
  <si>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</si>
  <si>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</si>
  <si>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</si>
  <si>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</si>
  <si>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</si>
  <si>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</si>
  <si>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</si>
  <si>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</si>
  <si>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</si>
  <si>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</si>
  <si>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</si>
  <si>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</si>
  <si>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</si>
  <si>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</si>
  <si>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</si>
  <si>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</si>
  <si>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</si>
  <si>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</si>
  <si>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</si>
  <si>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</si>
  <si>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</si>
  <si>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</si>
  <si>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</si>
  <si>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</si>
  <si>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</si>
  <si>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</si>
  <si>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</si>
  <si>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</si>
  <si>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</si>
  <si>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</si>
  <si>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</si>
  <si>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</si>
  <si>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</si>
  <si>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</si>
  <si>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</si>
  <si>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</si>
  <si>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</si>
  <si>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</si>
  <si>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</si>
  <si>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</si>
  <si>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</si>
  <si>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</si>
  <si>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</si>
  <si>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</si>
  <si>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</si>
  <si>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</si>
  <si>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</si>
  <si>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</si>
  <si>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</si>
  <si>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</si>
  <si>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</si>
  <si>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</si>
  <si>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</si>
  <si>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</si>
  <si>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</si>
  <si>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</si>
  <si>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</si>
  <si>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</si>
  <si>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</si>
  <si>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</si>
  <si>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</si>
  <si>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</si>
  <si>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</si>
  <si>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</si>
  <si>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</si>
  <si>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</si>
  <si>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</si>
  <si>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</si>
  <si>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</si>
  <si>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</si>
  <si>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</si>
  <si>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</si>
  <si>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</si>
  <si>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</si>
  <si>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</si>
  <si>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</si>
  <si>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</si>
  <si>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</si>
  <si>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</si>
  <si>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</si>
  <si>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</si>
  <si>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</si>
  <si>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</si>
  <si>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</si>
  <si>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</si>
  <si>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</si>
  <si>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</si>
  <si>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</si>
  <si>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</si>
  <si>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</si>
  <si>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</si>
  <si>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</si>
  <si>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</si>
  <si>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</si>
  <si>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</si>
  <si>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</si>
  <si>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</si>
  <si>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</si>
  <si>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</si>
  <si>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</si>
  <si>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</si>
  <si>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</si>
  <si>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</si>
  <si>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</si>
  <si>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</si>
  <si>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</si>
  <si>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</si>
  <si>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</si>
  <si>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</si>
  <si>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</si>
  <si>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</si>
  <si>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</si>
  <si>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</si>
  <si>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</si>
  <si>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</si>
  <si>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</si>
  <si>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</si>
  <si>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</si>
  <si>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</si>
  <si>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</si>
  <si>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</si>
  <si>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</si>
  <si>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</si>
  <si>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</si>
  <si>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</si>
  <si>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</si>
  <si>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</si>
  <si>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</si>
  <si>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</si>
  <si>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</si>
  <si>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</si>
  <si>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</si>
  <si>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</si>
  <si>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</si>
  <si>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</si>
  <si>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</si>
  <si>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</si>
  <si>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</si>
  <si>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</si>
  <si>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</si>
  <si>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</si>
  <si>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</si>
  <si>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</si>
  <si>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</si>
  <si>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</si>
  <si>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</si>
  <si>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</si>
  <si>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</si>
  <si>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</si>
  <si>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</si>
  <si>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</si>
  <si>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</si>
  <si>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</si>
  <si>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</si>
  <si>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</si>
  <si>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</si>
  <si>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</si>
  <si>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</si>
  <si>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</si>
  <si>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</si>
  <si>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</si>
  <si>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</si>
  <si>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</si>
  <si>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</si>
  <si>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</si>
  <si>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</si>
  <si>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</si>
  <si>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</si>
  <si>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</si>
  <si>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</si>
  <si>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</si>
  <si>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</si>
  <si>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</si>
  <si>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</si>
  <si>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</si>
  <si>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</si>
  <si>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</si>
  <si>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</si>
  <si>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</si>
  <si>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</si>
  <si>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</si>
  <si>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</si>
  <si>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</si>
  <si>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</si>
  <si>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</si>
  <si>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</si>
  <si>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</si>
  <si>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</si>
  <si>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</si>
  <si>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</si>
  <si>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</si>
  <si>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</si>
  <si>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</si>
  <si>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</si>
  <si>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</si>
  <si>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</si>
  <si>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</si>
  <si>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</si>
  <si>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</si>
  <si>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</si>
  <si>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</si>
  <si>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</si>
  <si>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</si>
  <si>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</si>
  <si>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</si>
  <si>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</si>
  <si>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</si>
  <si>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</si>
  <si>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</si>
  <si>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</si>
  <si>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</si>
  <si>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</si>
  <si>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</si>
  <si>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</si>
  <si>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</si>
  <si>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</si>
  <si>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</si>
  <si>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</si>
  <si>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</si>
  <si>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</si>
  <si>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</si>
  <si>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</si>
  <si>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</si>
  <si>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</si>
  <si>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</si>
  <si>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</si>
  <si>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</si>
  <si>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</si>
  <si>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</si>
  <si>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</si>
  <si>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</si>
  <si>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</si>
  <si>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</si>
  <si>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</si>
  <si>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</si>
  <si>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</si>
  <si>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</si>
  <si>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</si>
  <si>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</si>
  <si>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</si>
  <si>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</si>
  <si>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</si>
  <si>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</si>
  <si>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</si>
  <si>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</si>
  <si>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</si>
  <si>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</si>
  <si>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</si>
  <si>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</si>
  <si>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</si>
  <si>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</si>
  <si>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</si>
  <si>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</si>
  <si>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</si>
  <si>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</si>
  <si>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</si>
  <si>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</si>
  <si>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</si>
  <si>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</si>
  <si>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</si>
  <si>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</si>
  <si>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</si>
  <si>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</si>
  <si>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</si>
  <si>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</si>
  <si>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国有资本经营预算支出合计</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</si>
  <si>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</si>
  <si>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</si>
  <si>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</si>
  <si>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</si>
  <si>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</si>
  <si>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</si>
  <si>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</si>
  <si>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</si>
  <si>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</si>
  <si>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</si>
  <si>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</si>
  <si>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</si>
  <si>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</si>
  <si>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</si>
  <si>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</si>
  <si>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</si>
  <si>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</si>
  <si>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</si>
  <si>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</si>
  <si>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</si>
  <si>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</si>
  <si>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</si>
  <si>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</si>
  <si>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</si>
  <si>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</si>
  <si>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</si>
  <si>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2023年凌源市一般公共预算本级支出决算情况表</t>
    <phoneticPr fontId="1" type="noConversion"/>
  </si>
  <si>
    <t>附表3</t>
    <phoneticPr fontId="1" type="noConversion"/>
  </si>
  <si>
    <t>2022年决算数</t>
    <phoneticPr fontId="32" type="noConversion"/>
  </si>
  <si>
    <t>2023年决算数</t>
    <phoneticPr fontId="32" type="noConversion"/>
  </si>
  <si>
    <t>附表9</t>
    <phoneticPr fontId="1" type="noConversion"/>
  </si>
  <si>
    <t>2023年度凌源市政府性基金预算本级支出决算情况表</t>
    <phoneticPr fontId="1" type="noConversion"/>
  </si>
  <si>
    <t>附表13</t>
    <phoneticPr fontId="1" type="noConversion"/>
  </si>
  <si>
    <t>2023年度凌源市国有资本经营预算本级支出决算情况表</t>
    <phoneticPr fontId="1" type="noConversion"/>
  </si>
  <si>
    <t>2023年决算数</t>
    <phoneticPr fontId="32" type="noConversion"/>
  </si>
  <si>
    <t>一般公共预算经济分类基本支出合计</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</si>
  <si>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</si>
  <si>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</si>
  <si>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</si>
  <si>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</si>
  <si>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</si>
  <si>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</si>
  <si>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</si>
  <si>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</si>
  <si>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</si>
  <si>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</si>
  <si>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</si>
  <si>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</si>
  <si>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</si>
  <si>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</si>
  <si>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</si>
  <si>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</si>
  <si>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</si>
  <si>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</si>
  <si>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</si>
  <si>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</si>
  <si>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</si>
  <si>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</si>
  <si>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</si>
  <si>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</si>
  <si>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</si>
  <si>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</si>
  <si>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</si>
  <si>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</si>
  <si>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</si>
  <si>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</si>
  <si>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</si>
  <si>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</si>
  <si>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</si>
  <si>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</si>
  <si>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</si>
  <si>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</si>
  <si>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资本金注入(二)</t>
  </si>
  <si>
    <t xml:space="preserve">    政府投资基金股权投资</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</si>
  <si>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</si>
  <si>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</si>
  <si>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</si>
  <si>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</si>
  <si>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</si>
  <si>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</si>
  <si>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</si>
  <si>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</si>
  <si>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</si>
  <si>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债务利息及费用支出</t>
  </si>
  <si>
    <t xml:space="preserve">    国内债务付息</t>
  </si>
  <si>
    <t xml:space="preserve">    国外债务付息</t>
  </si>
  <si>
    <t xml:space="preserve">    国内债务发行费用</t>
  </si>
  <si>
    <t xml:space="preserve">    国外债务发行费用</t>
  </si>
  <si>
    <t xml:space="preserve">    对民间非营利组织和群众性自治组织补贴</t>
  </si>
  <si>
    <t xml:space="preserve">    经常性赠与</t>
  </si>
  <si>
    <t xml:space="preserve">    资本性赠与</t>
  </si>
  <si>
    <t>预算科目</t>
    <phoneticPr fontId="32" type="noConversion"/>
  </si>
  <si>
    <t>2022年决算数</t>
    <phoneticPr fontId="32" type="noConversion"/>
  </si>
  <si>
    <t>2023年决算比2022年决算</t>
    <phoneticPr fontId="32" type="noConversion"/>
  </si>
  <si>
    <t>增减额</t>
    <phoneticPr fontId="32" type="noConversion"/>
  </si>
  <si>
    <t>增减%</t>
    <phoneticPr fontId="32" type="noConversion"/>
  </si>
  <si>
    <t>2023年凌源市一般公共预算本级基本支出决算情况表</t>
    <phoneticPr fontId="1" type="noConversion"/>
  </si>
  <si>
    <t>单位：万元</t>
    <phoneticPr fontId="1" type="noConversion"/>
  </si>
  <si>
    <t>附表4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</si>
</sst>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 #,##0.00_ ;_ * \-#,##0.00_ ;_ * &quot;-&quot;??_ ;_ @_ "/>
    <numFmt numFmtId="176" formatCode="#,##0.0_ "/>
    <numFmt numFmtId="177" formatCode="#,##0_ "/>
    <numFmt numFmtId="178" formatCode="_ * #,##0_ ;_ * \-#,##0_ ;_ * &quot;-&quot;??_ ;_ @_ "/>
    <numFmt numFmtId="179" formatCode="#,##0.0"/>
    <numFmt numFmtId="180" formatCode="0_);[Red]\(0\)"/>
    <numFmt numFmtId="181" formatCode="0.00_ "/>
    <numFmt numFmtId="182" formatCode="#,##0_);[Red]\(#,##0\)"/>
    <numFmt numFmtId="183" formatCode="0_ "/>
    <numFmt numFmtId="184" formatCode="0.0_);[Red]\(0.0\)"/>
    <numFmt numFmtId="185" formatCode="0.00_);[Red]\(0.00\)"/>
    <numFmt numFmtId="186" formatCode="0.0"/>
  </numFmts>
  <fonts count="56">
    <font>
      <sz val="11"/>
      <color theme="1"/>
      <name val="宋体"/>
      <family val="2"/>
      <charset val="134"/>
      <scheme val="minor"/>
    </font>
    <font>
      <sz val="9"/>
      <name val="宋体"/>
      <family val="2"/>
      <charset val="134"/>
      <scheme val="minor"/>
    </font>
    <font>
      <b/>
      <sz val="18"/>
      <name val="宋体"/>
      <family val="3"/>
      <charset val="134"/>
    </font>
    <font>
      <sz val="9"/>
      <name val="宋体"/>
      <family val="3"/>
      <charset val="134"/>
    </font>
    <font>
      <sz val="10"/>
      <name val="宋体"/>
      <family val="3"/>
      <charset val="134"/>
    </font>
    <font>
      <b/>
      <sz val="28"/>
      <name val="宋体"/>
      <family val="3"/>
      <charset val="134"/>
    </font>
    <font>
      <sz val="11"/>
      <color theme="1"/>
      <name val="宋体"/>
      <family val="2"/>
      <charset val="134"/>
      <scheme val="minor"/>
    </font>
    <font>
      <b/>
      <sz val="18"/>
      <color indexed="8"/>
      <name val="SimSun"/>
      <charset val="134"/>
    </font>
    <font>
      <b/>
      <sz val="22"/>
      <color theme="1"/>
      <name val="宋体"/>
      <family val="3"/>
      <charset val="134"/>
    </font>
    <font>
      <b/>
      <sz val="28"/>
      <color theme="1"/>
      <name val="宋体"/>
      <family val="3"/>
      <charset val="134"/>
    </font>
    <font>
      <b/>
      <sz val="28"/>
      <color theme="1"/>
      <name val="Calibri"/>
      <family val="2"/>
    </font>
    <font>
      <b/>
      <sz val="18"/>
      <color theme="1"/>
      <name val="宋体"/>
      <family val="3"/>
      <charset val="134"/>
    </font>
    <font>
      <sz val="16"/>
      <color theme="1"/>
      <name val="仿宋_GB2312"/>
      <family val="3"/>
      <charset val="134"/>
    </font>
    <font>
      <b/>
      <sz val="26"/>
      <name val="宋体"/>
      <family val="3"/>
      <charset val="134"/>
    </font>
    <font>
      <sz val="18"/>
      <name val="宋体"/>
      <family val="3"/>
      <charset val="134"/>
    </font>
    <font>
      <b/>
      <sz val="16"/>
      <name val="宋体"/>
      <family val="3"/>
      <charset val="134"/>
    </font>
    <font>
      <sz val="16"/>
      <name val="宋体"/>
      <family val="3"/>
      <charset val="134"/>
    </font>
    <font>
      <b/>
      <sz val="26"/>
      <color indexed="8"/>
      <name val="SimSun"/>
      <charset val="134"/>
    </font>
    <font>
      <b/>
      <sz val="26"/>
      <color indexed="8"/>
      <name val="宋体"/>
      <family val="3"/>
      <charset val="134"/>
    </font>
    <font>
      <sz val="16"/>
      <color indexed="8"/>
      <name val="宋体"/>
      <family val="3"/>
      <charset val="134"/>
    </font>
    <font>
      <sz val="18"/>
      <color indexed="8"/>
      <name val="宋体"/>
      <family val="3"/>
      <charset val="134"/>
    </font>
    <font>
      <b/>
      <sz val="16"/>
      <color indexed="8"/>
      <name val="宋体"/>
      <family val="3"/>
      <charset val="134"/>
    </font>
    <font>
      <b/>
      <sz val="26"/>
      <color theme="1"/>
      <name val="宋体"/>
      <family val="3"/>
      <charset val="134"/>
      <scheme val="minor"/>
    </font>
    <font>
      <sz val="18"/>
      <color theme="1"/>
      <name val="宋体"/>
      <family val="3"/>
      <charset val="134"/>
      <scheme val="minor"/>
    </font>
    <font>
      <b/>
      <sz val="16"/>
      <color theme="1"/>
      <name val="宋体"/>
      <family val="3"/>
      <charset val="134"/>
      <scheme val="minor"/>
    </font>
    <font>
      <sz val="16"/>
      <color theme="1"/>
      <name val="宋体"/>
      <family val="3"/>
      <charset val="134"/>
      <scheme val="minor"/>
    </font>
    <font>
      <sz val="20"/>
      <color theme="1"/>
      <name val="宋体"/>
      <family val="3"/>
      <charset val="134"/>
      <scheme val="minor"/>
    </font>
    <font>
      <sz val="11"/>
      <name val="宋体"/>
      <family val="3"/>
      <charset val="134"/>
    </font>
    <font>
      <b/>
      <sz val="16"/>
      <color theme="1"/>
      <name val="宋体"/>
      <family val="3"/>
      <charset val="134"/>
    </font>
    <font>
      <sz val="10"/>
      <color theme="1"/>
      <name val="宋体"/>
      <family val="3"/>
      <charset val="134"/>
      <scheme val="minor"/>
    </font>
    <font>
      <sz val="12"/>
      <name val="宋体"/>
      <family val="3"/>
      <charset val="134"/>
    </font>
    <font>
      <sz val="16"/>
      <name val="SimSun"/>
      <charset val="134"/>
    </font>
    <font>
      <sz val="9"/>
      <name val="宋体"/>
      <family val="3"/>
      <charset val="134"/>
      <scheme val="minor"/>
    </font>
    <font>
      <sz val="16"/>
      <color theme="1"/>
      <name val="SimSun"/>
      <charset val="134"/>
    </font>
    <font>
      <sz val="11"/>
      <color theme="1"/>
      <name val="宋体"/>
      <family val="3"/>
      <charset val="134"/>
      <scheme val="minor"/>
    </font>
    <font>
      <sz val="10"/>
      <color indexed="8"/>
      <name val="Arial"/>
      <family val="2"/>
    </font>
    <font>
      <sz val="16"/>
      <color rgb="FF000000"/>
      <name val="仿宋_GB2312"/>
      <family val="3"/>
      <charset val="134"/>
    </font>
    <font>
      <sz val="14"/>
      <color indexed="8"/>
      <name val="Arial"/>
      <family val="2"/>
    </font>
    <font>
      <sz val="14"/>
      <color indexed="8"/>
      <name val="宋体"/>
      <family val="3"/>
      <charset val="134"/>
    </font>
    <font>
      <sz val="11"/>
      <color indexed="8"/>
      <name val="宋体"/>
      <family val="3"/>
      <charset val="134"/>
    </font>
    <font>
      <b/>
      <sz val="12"/>
      <color indexed="8"/>
      <name val="宋体"/>
      <family val="3"/>
      <charset val="134"/>
    </font>
    <font>
      <sz val="12"/>
      <color indexed="8"/>
      <name val="宋体"/>
      <family val="3"/>
      <charset val="134"/>
    </font>
    <font>
      <b/>
      <sz val="11"/>
      <color theme="1"/>
      <name val="宋体"/>
      <family val="3"/>
      <charset val="134"/>
      <scheme val="minor"/>
    </font>
    <font>
      <sz val="14"/>
      <color theme="1"/>
      <name val="宋体"/>
      <family val="2"/>
      <charset val="134"/>
      <scheme val="minor"/>
    </font>
    <font>
      <sz val="14"/>
      <color theme="1"/>
      <name val="宋体"/>
      <family val="3"/>
      <charset val="134"/>
      <scheme val="minor"/>
    </font>
    <font>
      <b/>
      <sz val="14"/>
      <color indexed="8"/>
      <name val="宋体"/>
      <family val="3"/>
      <charset val="134"/>
    </font>
    <font>
      <b/>
      <sz val="12"/>
      <color theme="1"/>
      <name val="宋体"/>
      <family val="3"/>
      <charset val="134"/>
      <scheme val="minor"/>
    </font>
    <font>
      <sz val="18"/>
      <color theme="1"/>
      <name val="宋体"/>
      <family val="2"/>
      <charset val="134"/>
      <scheme val="minor"/>
    </font>
    <font>
      <sz val="36"/>
      <color theme="1"/>
      <name val="宋体"/>
      <family val="2"/>
      <charset val="134"/>
      <scheme val="minor"/>
    </font>
    <font>
      <sz val="12"/>
      <name val="黑体"/>
      <family val="3"/>
      <charset val="134"/>
    </font>
    <font>
      <sz val="16"/>
      <color indexed="8"/>
      <name val="宋体"/>
      <family val="2"/>
      <charset val="1"/>
      <scheme val="minor"/>
    </font>
    <font>
      <sz val="16"/>
      <color theme="1"/>
      <name val="宋体"/>
      <family val="2"/>
      <charset val="134"/>
      <scheme val="minor"/>
    </font>
    <font>
      <b/>
      <sz val="16"/>
      <color indexed="8"/>
      <name val="宋体"/>
      <family val="3"/>
      <charset val="134"/>
      <scheme val="minor"/>
    </font>
    <font>
      <b/>
      <sz val="26"/>
      <name val="宋体"/>
      <family val="3"/>
      <charset val="134"/>
      <scheme val="minor"/>
    </font>
    <font>
      <sz val="12"/>
      <name val="宋体"/>
      <family val="3"/>
      <charset val="134"/>
      <scheme val="minor"/>
    </font>
    <font>
      <sz val="16"/>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43" fontId="6" fillId="0" borderId="0" applyFont="0" applyFill="0" applyBorder="0" applyAlignment="0" applyProtection="0">
      <alignment vertical="center"/>
    </xf>
    <xf numFmtId="0" fontId="35" fillId="0" borderId="0"/>
  </cellStyleXfs>
  <cellXfs count="235">
    <xf numFmtId="0" fontId="0" fillId="0" borderId="0" xfId="0">
      <alignment vertical="center"/>
    </xf>
    <xf numFmtId="0" fontId="0" fillId="0" borderId="0" xfId="0" applyAlignment="1"/>
    <xf numFmtId="0" fontId="0" fillId="0" borderId="0" xfId="0" applyAlignment="1">
      <alignment horizontal="center" vertical="center"/>
    </xf>
    <xf numFmtId="0" fontId="7" fillId="0" borderId="0" xfId="0" applyFont="1" applyAlignment="1">
      <alignment vertical="center" wrapText="1"/>
    </xf>
    <xf numFmtId="0" fontId="0" fillId="0" borderId="0" xfId="0" applyAlignment="1">
      <alignment horizontal="right" vertical="center"/>
    </xf>
    <xf numFmtId="0" fontId="8" fillId="0" borderId="0" xfId="0" applyFont="1" applyAlignment="1">
      <alignment horizontal="center" vertical="center"/>
    </xf>
    <xf numFmtId="0" fontId="0" fillId="0" borderId="0" xfId="0" applyAlignment="1">
      <alignment horizontal="center"/>
    </xf>
    <xf numFmtId="0" fontId="11" fillId="0" borderId="0" xfId="0" applyFont="1" applyAlignment="1">
      <alignment horizontal="left" vertical="center"/>
    </xf>
    <xf numFmtId="0" fontId="12" fillId="0" borderId="0" xfId="0" applyFont="1" applyAlignment="1">
      <alignment horizontal="left" vertical="center"/>
    </xf>
    <xf numFmtId="0" fontId="15" fillId="0" borderId="2" xfId="0" applyFont="1" applyBorder="1" applyAlignment="1">
      <alignment horizontal="center" vertical="center"/>
    </xf>
    <xf numFmtId="3" fontId="16" fillId="0" borderId="2" xfId="0" applyNumberFormat="1" applyFont="1" applyBorder="1" applyAlignment="1">
      <alignment horizontal="right" vertical="center"/>
    </xf>
    <xf numFmtId="176" fontId="16" fillId="0" borderId="2" xfId="0" applyNumberFormat="1" applyFont="1" applyBorder="1" applyAlignment="1">
      <alignment horizontal="right" vertical="center"/>
    </xf>
    <xf numFmtId="0" fontId="15" fillId="0" borderId="2" xfId="0" applyFont="1" applyBorder="1" applyAlignment="1">
      <alignment horizontal="left" vertical="center"/>
    </xf>
    <xf numFmtId="0" fontId="16" fillId="0" borderId="2" xfId="0" applyFont="1" applyBorder="1" applyAlignment="1">
      <alignment horizontal="left" vertical="center"/>
    </xf>
    <xf numFmtId="3" fontId="16" fillId="0" borderId="4" xfId="0" applyNumberFormat="1" applyFont="1" applyBorder="1" applyAlignment="1">
      <alignment horizontal="right" vertical="center"/>
    </xf>
    <xf numFmtId="0" fontId="15" fillId="0" borderId="2" xfId="0" applyFont="1" applyBorder="1">
      <alignment vertical="center"/>
    </xf>
    <xf numFmtId="0" fontId="16" fillId="0" borderId="2" xfId="0" applyFont="1" applyBorder="1">
      <alignment vertical="center"/>
    </xf>
    <xf numFmtId="0" fontId="15" fillId="0" borderId="2" xfId="0" applyFont="1" applyBorder="1" applyAlignment="1">
      <alignment horizontal="center" vertical="center" wrapText="1"/>
    </xf>
    <xf numFmtId="176" fontId="16" fillId="0" borderId="4" xfId="0" applyNumberFormat="1" applyFont="1" applyBorder="1" applyAlignment="1">
      <alignment horizontal="right" vertical="center"/>
    </xf>
    <xf numFmtId="0" fontId="16" fillId="0" borderId="5" xfId="0" applyFont="1" applyBorder="1">
      <alignment vertical="center"/>
    </xf>
    <xf numFmtId="0" fontId="24" fillId="0" borderId="2" xfId="0" applyFont="1" applyBorder="1" applyAlignment="1">
      <alignment horizontal="center" vertical="center" wrapText="1"/>
    </xf>
    <xf numFmtId="0" fontId="25" fillId="0" borderId="2" xfId="0" applyFont="1" applyBorder="1" applyAlignment="1">
      <alignment horizontal="center" vertical="center"/>
    </xf>
    <xf numFmtId="0" fontId="26" fillId="0" borderId="0" xfId="0" applyFont="1">
      <alignment vertical="center"/>
    </xf>
    <xf numFmtId="0" fontId="26" fillId="0" borderId="0" xfId="0" applyFont="1" applyAlignment="1">
      <alignment horizontal="center" vertical="center"/>
    </xf>
    <xf numFmtId="0" fontId="24" fillId="0" borderId="2" xfId="0" applyFont="1" applyBorder="1" applyAlignment="1">
      <alignment horizontal="center" vertical="center"/>
    </xf>
    <xf numFmtId="0" fontId="25" fillId="0" borderId="0" xfId="0" applyFont="1">
      <alignment vertical="center"/>
    </xf>
    <xf numFmtId="0" fontId="25" fillId="0" borderId="0" xfId="0" applyFont="1" applyAlignment="1">
      <alignment vertical="center" wrapText="1"/>
    </xf>
    <xf numFmtId="177" fontId="25" fillId="0" borderId="2" xfId="0" applyNumberFormat="1" applyFont="1" applyBorder="1" applyAlignment="1">
      <alignment horizontal="right" vertical="center"/>
    </xf>
    <xf numFmtId="177" fontId="25" fillId="0" borderId="2" xfId="0" applyNumberFormat="1" applyFont="1" applyBorder="1">
      <alignment vertical="center"/>
    </xf>
    <xf numFmtId="0" fontId="27" fillId="0" borderId="0" xfId="0" applyFont="1">
      <alignment vertical="center"/>
    </xf>
    <xf numFmtId="0" fontId="28" fillId="0" borderId="2" xfId="0" applyFont="1" applyBorder="1" applyAlignment="1">
      <alignment horizontal="center" vertical="center"/>
    </xf>
    <xf numFmtId="0" fontId="25" fillId="0" borderId="2" xfId="0" applyFont="1" applyBorder="1">
      <alignment vertical="center"/>
    </xf>
    <xf numFmtId="177" fontId="25" fillId="0" borderId="2" xfId="1" applyNumberFormat="1" applyFont="1" applyFill="1" applyBorder="1" applyAlignment="1">
      <alignment horizontal="right" vertical="center"/>
    </xf>
    <xf numFmtId="10" fontId="25" fillId="0" borderId="2" xfId="0" applyNumberFormat="1" applyFont="1" applyBorder="1" applyAlignment="1">
      <alignment horizontal="center" vertical="center"/>
    </xf>
    <xf numFmtId="177" fontId="28" fillId="0" borderId="2" xfId="1" applyNumberFormat="1" applyFont="1" applyFill="1" applyBorder="1" applyAlignment="1">
      <alignment horizontal="right" vertical="center"/>
    </xf>
    <xf numFmtId="178" fontId="25" fillId="0" borderId="2" xfId="1" applyNumberFormat="1" applyFont="1" applyFill="1" applyBorder="1">
      <alignment vertical="center"/>
    </xf>
    <xf numFmtId="0" fontId="25" fillId="0" borderId="2" xfId="0" applyFont="1" applyBorder="1" applyAlignment="1">
      <alignment horizontal="left" vertical="center"/>
    </xf>
    <xf numFmtId="0" fontId="13" fillId="0" borderId="0" xfId="0" applyFont="1">
      <alignment vertical="center"/>
    </xf>
    <xf numFmtId="0" fontId="9" fillId="0" borderId="0" xfId="0" applyFont="1" applyAlignment="1">
      <alignment horizontal="center" vertical="center"/>
    </xf>
    <xf numFmtId="181" fontId="0" fillId="0" borderId="0" xfId="0" applyNumberFormat="1">
      <alignment vertical="center"/>
    </xf>
    <xf numFmtId="0" fontId="29" fillId="0" borderId="0" xfId="0" applyFont="1">
      <alignment vertical="center"/>
    </xf>
    <xf numFmtId="0" fontId="29" fillId="0" borderId="0" xfId="0" applyFont="1" applyAlignment="1"/>
    <xf numFmtId="0" fontId="0" fillId="0" borderId="0" xfId="0" applyAlignment="1">
      <alignment horizontal="left" vertical="center"/>
    </xf>
    <xf numFmtId="0" fontId="14" fillId="0" borderId="0" xfId="0" applyFont="1">
      <alignment vertical="center"/>
    </xf>
    <xf numFmtId="181" fontId="25" fillId="0" borderId="2" xfId="0" applyNumberFormat="1" applyFont="1" applyBorder="1">
      <alignment vertical="center"/>
    </xf>
    <xf numFmtId="178" fontId="25" fillId="0" borderId="2" xfId="1" applyNumberFormat="1" applyFont="1" applyBorder="1">
      <alignment vertical="center"/>
    </xf>
    <xf numFmtId="178" fontId="25" fillId="0" borderId="2" xfId="1" applyNumberFormat="1" applyFont="1" applyBorder="1" applyAlignment="1">
      <alignment horizontal="center" vertical="center"/>
    </xf>
    <xf numFmtId="43" fontId="0" fillId="0" borderId="0" xfId="0" applyNumberFormat="1">
      <alignment vertical="center"/>
    </xf>
    <xf numFmtId="182" fontId="25" fillId="0" borderId="2" xfId="0" applyNumberFormat="1" applyFont="1" applyBorder="1" applyAlignment="1">
      <alignment horizontal="right" vertical="center"/>
    </xf>
    <xf numFmtId="10" fontId="25" fillId="0" borderId="2" xfId="0" applyNumberFormat="1" applyFont="1" applyBorder="1" applyAlignment="1">
      <alignment horizontal="right" vertical="center"/>
    </xf>
    <xf numFmtId="0" fontId="31" fillId="0" borderId="2" xfId="0" applyFont="1" applyBorder="1" applyAlignment="1">
      <alignment vertical="center" wrapText="1"/>
    </xf>
    <xf numFmtId="0" fontId="25" fillId="0" borderId="2" xfId="0" applyFont="1" applyBorder="1" applyAlignment="1">
      <alignment vertical="center" wrapText="1"/>
    </xf>
    <xf numFmtId="0" fontId="33" fillId="0" borderId="15" xfId="0" applyFont="1" applyBorder="1" applyAlignment="1">
      <alignment horizontal="center" vertical="center" wrapText="1"/>
    </xf>
    <xf numFmtId="0" fontId="16" fillId="0" borderId="2" xfId="0" applyFont="1" applyBorder="1" applyAlignment="1">
      <alignment horizontal="center" vertical="center" wrapText="1"/>
    </xf>
    <xf numFmtId="176" fontId="24" fillId="0" borderId="2" xfId="1" applyNumberFormat="1" applyFont="1" applyFill="1" applyBorder="1" applyAlignment="1">
      <alignment horizontal="center" vertical="center"/>
    </xf>
    <xf numFmtId="0" fontId="34" fillId="0" borderId="0" xfId="0" applyFont="1">
      <alignment vertical="center"/>
    </xf>
    <xf numFmtId="0" fontId="25" fillId="0" borderId="2" xfId="0" applyFont="1" applyBorder="1" applyAlignment="1">
      <alignment horizontal="center" vertical="center" wrapText="1"/>
    </xf>
    <xf numFmtId="0" fontId="34" fillId="0" borderId="0" xfId="0" applyFont="1" applyFill="1">
      <alignment vertical="center"/>
    </xf>
    <xf numFmtId="10" fontId="25" fillId="0" borderId="2" xfId="0" applyNumberFormat="1" applyFont="1" applyFill="1" applyBorder="1" applyAlignment="1">
      <alignment horizontal="right" vertical="center"/>
    </xf>
    <xf numFmtId="0" fontId="0" fillId="0" borderId="0" xfId="0" applyFill="1">
      <alignment vertical="center"/>
    </xf>
    <xf numFmtId="0" fontId="19" fillId="0" borderId="2" xfId="0" applyFont="1" applyFill="1" applyBorder="1" applyAlignment="1">
      <alignment horizontal="center" vertical="center"/>
    </xf>
    <xf numFmtId="0" fontId="19" fillId="0" borderId="2" xfId="0" applyFont="1" applyFill="1" applyBorder="1" applyAlignment="1">
      <alignment horizontal="right" vertical="center"/>
    </xf>
    <xf numFmtId="0" fontId="40" fillId="0" borderId="2" xfId="0" applyFont="1" applyFill="1" applyBorder="1">
      <alignment vertical="center"/>
    </xf>
    <xf numFmtId="178" fontId="40" fillId="0" borderId="2" xfId="1" applyNumberFormat="1" applyFont="1" applyFill="1" applyBorder="1">
      <alignment vertical="center"/>
    </xf>
    <xf numFmtId="0" fontId="0" fillId="0" borderId="2" xfId="0" applyFont="1" applyFill="1" applyBorder="1">
      <alignment vertical="center"/>
    </xf>
    <xf numFmtId="178" fontId="41" fillId="0" borderId="2" xfId="1" applyNumberFormat="1" applyFont="1" applyFill="1" applyBorder="1">
      <alignment vertical="center"/>
    </xf>
    <xf numFmtId="0" fontId="0" fillId="0" borderId="2" xfId="0" applyFill="1" applyBorder="1">
      <alignment vertical="center"/>
    </xf>
    <xf numFmtId="0" fontId="42" fillId="0" borderId="2" xfId="0" applyFont="1" applyFill="1" applyBorder="1">
      <alignment vertical="center"/>
    </xf>
    <xf numFmtId="0" fontId="41" fillId="0" borderId="2" xfId="0" applyFont="1" applyFill="1" applyBorder="1">
      <alignment vertical="center"/>
    </xf>
    <xf numFmtId="183" fontId="0" fillId="0" borderId="0" xfId="0" applyNumberFormat="1" applyFill="1">
      <alignment vertical="center"/>
    </xf>
    <xf numFmtId="0" fontId="41" fillId="0" borderId="2" xfId="0" applyFont="1" applyBorder="1">
      <alignment vertical="center"/>
    </xf>
    <xf numFmtId="183" fontId="0" fillId="0" borderId="0" xfId="0" applyNumberFormat="1">
      <alignment vertical="center"/>
    </xf>
    <xf numFmtId="3" fontId="16" fillId="0" borderId="11" xfId="0" applyNumberFormat="1" applyFont="1" applyBorder="1" applyAlignment="1">
      <alignment horizontal="right" vertical="center"/>
    </xf>
    <xf numFmtId="3" fontId="15" fillId="0" borderId="2" xfId="0" applyNumberFormat="1" applyFont="1" applyBorder="1" applyAlignment="1">
      <alignment horizontal="right" vertical="center"/>
    </xf>
    <xf numFmtId="3" fontId="0" fillId="0" borderId="0" xfId="0" applyNumberFormat="1">
      <alignment vertical="center"/>
    </xf>
    <xf numFmtId="3" fontId="16" fillId="0" borderId="2" xfId="0" applyNumberFormat="1" applyFont="1" applyBorder="1" applyAlignment="1">
      <alignment horizontal="center" vertical="center"/>
    </xf>
    <xf numFmtId="3" fontId="15" fillId="0" borderId="2" xfId="0" applyNumberFormat="1" applyFont="1" applyBorder="1" applyAlignment="1">
      <alignment horizontal="center" vertical="center"/>
    </xf>
    <xf numFmtId="43" fontId="15" fillId="0" borderId="2" xfId="1" applyFont="1" applyBorder="1" applyAlignment="1">
      <alignment vertical="center"/>
    </xf>
    <xf numFmtId="43" fontId="16" fillId="0" borderId="2" xfId="1" applyFont="1" applyBorder="1" applyAlignment="1">
      <alignment vertical="center"/>
    </xf>
    <xf numFmtId="0" fontId="15" fillId="0" borderId="2" xfId="0" applyNumberFormat="1" applyFont="1" applyFill="1" applyBorder="1" applyAlignment="1" applyProtection="1">
      <alignment horizontal="center" vertical="center"/>
    </xf>
    <xf numFmtId="3" fontId="16" fillId="0" borderId="2" xfId="0" applyNumberFormat="1" applyFont="1" applyFill="1" applyBorder="1" applyAlignment="1" applyProtection="1">
      <alignment horizontal="right" vertical="center"/>
    </xf>
    <xf numFmtId="0" fontId="15" fillId="0" borderId="2" xfId="0" applyNumberFormat="1" applyFont="1" applyFill="1" applyBorder="1" applyAlignment="1" applyProtection="1">
      <alignment vertical="center"/>
    </xf>
    <xf numFmtId="0" fontId="16" fillId="0" borderId="2" xfId="0" applyNumberFormat="1" applyFont="1" applyFill="1" applyBorder="1" applyAlignment="1" applyProtection="1">
      <alignment vertical="center"/>
    </xf>
    <xf numFmtId="0" fontId="15" fillId="0" borderId="5" xfId="0" applyNumberFormat="1" applyFont="1" applyFill="1" applyBorder="1" applyAlignment="1" applyProtection="1">
      <alignment vertical="center"/>
    </xf>
    <xf numFmtId="0" fontId="25" fillId="0" borderId="2" xfId="0" applyFont="1" applyFill="1" applyBorder="1">
      <alignment vertical="center"/>
    </xf>
    <xf numFmtId="0" fontId="43" fillId="0" borderId="0" xfId="0" applyFont="1">
      <alignment vertical="center"/>
    </xf>
    <xf numFmtId="178" fontId="16" fillId="0" borderId="2" xfId="1" applyNumberFormat="1" applyFont="1" applyBorder="1">
      <alignment vertical="center"/>
    </xf>
    <xf numFmtId="178" fontId="16" fillId="0" borderId="2" xfId="1" applyNumberFormat="1" applyFont="1" applyBorder="1" applyAlignment="1">
      <alignment horizontal="center" vertical="center"/>
    </xf>
    <xf numFmtId="178" fontId="0" fillId="0" borderId="0" xfId="1" applyNumberFormat="1" applyFont="1">
      <alignment vertical="center"/>
    </xf>
    <xf numFmtId="0" fontId="15" fillId="0" borderId="2" xfId="0" applyFont="1" applyBorder="1" applyAlignment="1">
      <alignment horizontal="center" vertical="center"/>
    </xf>
    <xf numFmtId="0" fontId="25" fillId="0" borderId="3" xfId="0" applyFont="1" applyBorder="1" applyAlignment="1">
      <alignment horizontal="center" vertical="center" wrapText="1"/>
    </xf>
    <xf numFmtId="177" fontId="16" fillId="0" borderId="2" xfId="0" applyNumberFormat="1" applyFont="1" applyBorder="1" applyAlignment="1">
      <alignment horizontal="right" vertical="center"/>
    </xf>
    <xf numFmtId="0" fontId="25" fillId="2" borderId="2" xfId="0" applyFont="1" applyFill="1" applyBorder="1" applyAlignment="1">
      <alignment horizontal="center" vertical="center"/>
    </xf>
    <xf numFmtId="10" fontId="25" fillId="2" borderId="2" xfId="0" applyNumberFormat="1" applyFont="1" applyFill="1" applyBorder="1" applyAlignment="1">
      <alignment horizontal="center" vertical="center"/>
    </xf>
    <xf numFmtId="0" fontId="24" fillId="2" borderId="2" xfId="0" applyFont="1" applyFill="1" applyBorder="1" applyAlignment="1">
      <alignment horizontal="center" vertical="center"/>
    </xf>
    <xf numFmtId="178" fontId="24" fillId="2" borderId="2" xfId="1" applyNumberFormat="1" applyFont="1" applyFill="1" applyBorder="1" applyAlignment="1">
      <alignment horizontal="right" vertical="center"/>
    </xf>
    <xf numFmtId="0" fontId="24" fillId="2" borderId="2" xfId="0" applyFont="1" applyFill="1" applyBorder="1">
      <alignment vertical="center"/>
    </xf>
    <xf numFmtId="178" fontId="24" fillId="2" borderId="2" xfId="1" applyNumberFormat="1" applyFont="1" applyFill="1" applyBorder="1">
      <alignment vertical="center"/>
    </xf>
    <xf numFmtId="184" fontId="16" fillId="0" borderId="2" xfId="0" applyNumberFormat="1" applyFont="1" applyBorder="1" applyAlignment="1">
      <alignment horizontal="right" vertical="center"/>
    </xf>
    <xf numFmtId="185" fontId="0" fillId="0" borderId="0" xfId="0" applyNumberFormat="1">
      <alignment vertical="center"/>
    </xf>
    <xf numFmtId="179" fontId="16" fillId="0" borderId="2" xfId="0" applyNumberFormat="1" applyFont="1" applyBorder="1" applyAlignment="1">
      <alignment horizontal="right" vertical="center"/>
    </xf>
    <xf numFmtId="184" fontId="0" fillId="0" borderId="0" xfId="0" applyNumberFormat="1">
      <alignment vertical="center"/>
    </xf>
    <xf numFmtId="0" fontId="15" fillId="0" borderId="2" xfId="0" applyFont="1" applyBorder="1" applyAlignment="1">
      <alignment horizontal="center" vertical="center"/>
    </xf>
    <xf numFmtId="176" fontId="0" fillId="0" borderId="0" xfId="0" applyNumberFormat="1">
      <alignment vertical="center"/>
    </xf>
    <xf numFmtId="0" fontId="15" fillId="0" borderId="2" xfId="0" applyNumberFormat="1" applyFont="1" applyFill="1" applyBorder="1" applyAlignment="1" applyProtection="1">
      <alignment horizontal="left" vertical="center"/>
    </xf>
    <xf numFmtId="0" fontId="16" fillId="0" borderId="2" xfId="0" applyNumberFormat="1" applyFont="1" applyFill="1" applyBorder="1" applyAlignment="1" applyProtection="1">
      <alignment horizontal="left" vertical="center"/>
    </xf>
    <xf numFmtId="178" fontId="15" fillId="0" borderId="2" xfId="1" applyNumberFormat="1" applyFont="1" applyBorder="1">
      <alignment vertical="center"/>
    </xf>
    <xf numFmtId="178" fontId="15" fillId="0" borderId="2" xfId="1" applyNumberFormat="1" applyFont="1" applyBorder="1" applyAlignment="1">
      <alignment horizontal="right" vertical="center"/>
    </xf>
    <xf numFmtId="0" fontId="25" fillId="0" borderId="0" xfId="0" applyFont="1" applyAlignment="1">
      <alignment horizontal="center" vertical="center"/>
    </xf>
    <xf numFmtId="178" fontId="15" fillId="0" borderId="2" xfId="1" applyNumberFormat="1" applyFont="1" applyBorder="1" applyAlignment="1">
      <alignment vertical="center"/>
    </xf>
    <xf numFmtId="178" fontId="16" fillId="0" borderId="2" xfId="1" applyNumberFormat="1" applyFont="1" applyBorder="1" applyAlignment="1">
      <alignment vertical="center"/>
    </xf>
    <xf numFmtId="0" fontId="24" fillId="0" borderId="2" xfId="0" applyFont="1" applyFill="1" applyBorder="1" applyAlignment="1">
      <alignment horizontal="center" vertical="center"/>
    </xf>
    <xf numFmtId="0" fontId="25" fillId="0" borderId="2" xfId="0" applyFont="1" applyFill="1" applyBorder="1" applyAlignment="1">
      <alignment horizontal="center" vertical="center"/>
    </xf>
    <xf numFmtId="177" fontId="24" fillId="0" borderId="2" xfId="1" applyNumberFormat="1" applyFont="1" applyFill="1" applyBorder="1" applyAlignment="1">
      <alignment horizontal="right" vertical="center"/>
    </xf>
    <xf numFmtId="176" fontId="15" fillId="0" borderId="2" xfId="0" applyNumberFormat="1" applyFont="1" applyBorder="1" applyAlignment="1">
      <alignment horizontal="right" vertical="center"/>
    </xf>
    <xf numFmtId="3" fontId="15" fillId="0" borderId="2" xfId="0" applyNumberFormat="1" applyFont="1" applyFill="1" applyBorder="1" applyAlignment="1" applyProtection="1">
      <alignment horizontal="right" vertical="center"/>
    </xf>
    <xf numFmtId="3" fontId="15" fillId="0" borderId="11" xfId="0" applyNumberFormat="1" applyFont="1" applyBorder="1" applyAlignment="1">
      <alignment horizontal="right" vertical="center"/>
    </xf>
    <xf numFmtId="178" fontId="25" fillId="0" borderId="11" xfId="1" applyNumberFormat="1" applyFont="1" applyBorder="1">
      <alignment vertical="center"/>
    </xf>
    <xf numFmtId="181" fontId="15" fillId="0" borderId="2" xfId="0" applyNumberFormat="1" applyFont="1" applyBorder="1" applyAlignment="1">
      <alignment horizontal="center" vertical="center"/>
    </xf>
    <xf numFmtId="0" fontId="46" fillId="0" borderId="0" xfId="0" applyFont="1">
      <alignment vertical="center"/>
    </xf>
    <xf numFmtId="0" fontId="46" fillId="0" borderId="0" xfId="0" applyFont="1" applyAlignment="1">
      <alignment horizontal="left" vertical="center"/>
    </xf>
    <xf numFmtId="0" fontId="45" fillId="0" borderId="2" xfId="0" applyFont="1" applyBorder="1" applyAlignment="1">
      <alignment horizontal="center" vertical="center"/>
    </xf>
    <xf numFmtId="182" fontId="45" fillId="0" borderId="2" xfId="0" applyNumberFormat="1" applyFont="1" applyBorder="1" applyAlignment="1">
      <alignment horizontal="center" vertical="center"/>
    </xf>
    <xf numFmtId="0" fontId="40" fillId="0" borderId="2" xfId="0" applyFont="1" applyBorder="1">
      <alignment vertical="center"/>
    </xf>
    <xf numFmtId="178" fontId="40" fillId="0" borderId="2" xfId="1" applyNumberFormat="1" applyFont="1" applyBorder="1" applyAlignment="1">
      <alignment horizontal="left" vertical="center"/>
    </xf>
    <xf numFmtId="178" fontId="0" fillId="0" borderId="2" xfId="1" applyNumberFormat="1" applyFont="1" applyBorder="1" applyAlignment="1">
      <alignment horizontal="left" vertical="center"/>
    </xf>
    <xf numFmtId="178" fontId="0" fillId="0" borderId="2" xfId="1" applyNumberFormat="1" applyFont="1" applyFill="1" applyBorder="1" applyAlignment="1">
      <alignment horizontal="left" vertical="center"/>
    </xf>
    <xf numFmtId="178" fontId="16" fillId="0" borderId="2" xfId="1" applyNumberFormat="1" applyFont="1" applyBorder="1" applyAlignment="1">
      <alignment horizontal="right" vertical="center"/>
    </xf>
    <xf numFmtId="178" fontId="16" fillId="0" borderId="5" xfId="1" applyNumberFormat="1" applyFont="1" applyBorder="1">
      <alignment vertical="center"/>
    </xf>
    <xf numFmtId="0" fontId="46" fillId="0" borderId="0" xfId="0" applyFont="1" applyFill="1">
      <alignment vertical="center"/>
    </xf>
    <xf numFmtId="0" fontId="24" fillId="0" borderId="2" xfId="0" applyFont="1" applyFill="1" applyBorder="1">
      <alignment vertical="center"/>
    </xf>
    <xf numFmtId="0" fontId="25" fillId="0" borderId="0" xfId="0" applyFont="1" applyFill="1">
      <alignment vertical="center"/>
    </xf>
    <xf numFmtId="179" fontId="15" fillId="0" borderId="2" xfId="0" applyNumberFormat="1" applyFont="1" applyBorder="1" applyAlignment="1">
      <alignment horizontal="right" vertical="center"/>
    </xf>
    <xf numFmtId="184" fontId="15" fillId="0" borderId="2" xfId="0" applyNumberFormat="1" applyFont="1" applyBorder="1" applyAlignment="1">
      <alignment horizontal="right" vertical="center"/>
    </xf>
    <xf numFmtId="180" fontId="0" fillId="0" borderId="0" xfId="0" applyNumberFormat="1" applyFill="1">
      <alignment vertical="center"/>
    </xf>
    <xf numFmtId="180" fontId="21" fillId="0" borderId="2" xfId="0" applyNumberFormat="1" applyFont="1" applyFill="1" applyBorder="1" applyAlignment="1">
      <alignment horizontal="center" vertical="center" shrinkToFit="1"/>
    </xf>
    <xf numFmtId="0" fontId="21" fillId="0" borderId="2" xfId="0" applyFont="1" applyFill="1" applyBorder="1" applyAlignment="1">
      <alignment horizontal="center" vertical="center"/>
    </xf>
    <xf numFmtId="0" fontId="21" fillId="0" borderId="6" xfId="0" applyFont="1" applyFill="1" applyBorder="1" applyAlignment="1">
      <alignment horizontal="left" vertical="center" shrinkToFit="1"/>
    </xf>
    <xf numFmtId="180" fontId="19" fillId="0" borderId="7" xfId="0" applyNumberFormat="1" applyFont="1" applyFill="1" applyBorder="1" applyAlignment="1">
      <alignment horizontal="center" vertical="center" shrinkToFit="1"/>
    </xf>
    <xf numFmtId="181" fontId="19" fillId="0" borderId="7" xfId="0" applyNumberFormat="1" applyFont="1" applyFill="1" applyBorder="1" applyAlignment="1">
      <alignment horizontal="center" vertical="center" shrinkToFit="1"/>
    </xf>
    <xf numFmtId="181" fontId="19" fillId="0" borderId="8" xfId="0" applyNumberFormat="1" applyFont="1" applyFill="1" applyBorder="1" applyAlignment="1">
      <alignment horizontal="center" vertical="center" shrinkToFit="1"/>
    </xf>
    <xf numFmtId="179" fontId="19" fillId="0" borderId="8" xfId="0" applyNumberFormat="1" applyFont="1" applyFill="1" applyBorder="1" applyAlignment="1">
      <alignment horizontal="center" vertical="center" shrinkToFit="1"/>
    </xf>
    <xf numFmtId="0" fontId="19" fillId="0" borderId="6" xfId="0" applyFont="1" applyFill="1" applyBorder="1" applyAlignment="1">
      <alignment horizontal="left" vertical="center" shrinkToFit="1"/>
    </xf>
    <xf numFmtId="0" fontId="37" fillId="0" borderId="0" xfId="2" applyFont="1" applyFill="1" applyBorder="1" applyAlignment="1">
      <alignment horizontal="left" vertical="center" wrapText="1"/>
    </xf>
    <xf numFmtId="0" fontId="36" fillId="0" borderId="0" xfId="0" applyFont="1" applyFill="1">
      <alignment vertical="center"/>
    </xf>
    <xf numFmtId="0" fontId="48" fillId="0" borderId="0" xfId="0" applyFont="1">
      <alignment vertical="center"/>
    </xf>
    <xf numFmtId="0" fontId="23" fillId="0" borderId="0" xfId="0" applyFont="1">
      <alignment vertical="center"/>
    </xf>
    <xf numFmtId="3" fontId="16" fillId="0" borderId="17" xfId="0" applyNumberFormat="1" applyFont="1" applyFill="1" applyBorder="1" applyAlignment="1">
      <alignment horizontal="right" vertical="center"/>
    </xf>
    <xf numFmtId="0" fontId="50" fillId="0" borderId="17" xfId="0" applyFont="1" applyFill="1" applyBorder="1">
      <alignment vertical="center"/>
    </xf>
    <xf numFmtId="3" fontId="50" fillId="0" borderId="17" xfId="0" applyNumberFormat="1" applyFont="1" applyFill="1" applyBorder="1">
      <alignment vertical="center"/>
    </xf>
    <xf numFmtId="186" fontId="50" fillId="0" borderId="17" xfId="0" applyNumberFormat="1" applyFont="1" applyFill="1" applyBorder="1">
      <alignment vertical="center"/>
    </xf>
    <xf numFmtId="3" fontId="16" fillId="3" borderId="17" xfId="0" applyNumberFormat="1" applyFont="1" applyFill="1" applyBorder="1" applyAlignment="1">
      <alignment horizontal="right" vertical="center"/>
    </xf>
    <xf numFmtId="0" fontId="50" fillId="0" borderId="17" xfId="0" applyFont="1" applyBorder="1">
      <alignment vertical="center"/>
    </xf>
    <xf numFmtId="3" fontId="50" fillId="0" borderId="17" xfId="0" applyNumberFormat="1" applyFont="1" applyBorder="1">
      <alignment vertical="center"/>
    </xf>
    <xf numFmtId="186" fontId="50" fillId="0" borderId="17" xfId="0" applyNumberFormat="1" applyFont="1" applyBorder="1">
      <alignment vertical="center"/>
    </xf>
    <xf numFmtId="0" fontId="50" fillId="0" borderId="0" xfId="0" applyFont="1">
      <alignment vertical="center"/>
    </xf>
    <xf numFmtId="0" fontId="51" fillId="0" borderId="0" xfId="0" applyFont="1">
      <alignment vertical="center"/>
    </xf>
    <xf numFmtId="0" fontId="52" fillId="0" borderId="17" xfId="0" applyFont="1" applyBorder="1" applyAlignment="1">
      <alignment horizontal="center" vertical="center"/>
    </xf>
    <xf numFmtId="0" fontId="50" fillId="0" borderId="0" xfId="0" applyFont="1" applyFill="1">
      <alignment vertical="center"/>
    </xf>
    <xf numFmtId="0" fontId="16" fillId="0" borderId="17" xfId="0" applyFont="1" applyFill="1" applyBorder="1" applyAlignment="1">
      <alignment horizontal="left" vertical="center" shrinkToFit="1"/>
    </xf>
    <xf numFmtId="0" fontId="16" fillId="3" borderId="17" xfId="0" applyFont="1" applyFill="1" applyBorder="1" applyAlignment="1">
      <alignment horizontal="left" vertical="center" shrinkToFit="1"/>
    </xf>
    <xf numFmtId="0" fontId="52" fillId="0" borderId="17" xfId="0" applyFont="1" applyFill="1" applyBorder="1" applyAlignment="1">
      <alignment horizontal="center" vertical="center"/>
    </xf>
    <xf numFmtId="0" fontId="49" fillId="0" borderId="0" xfId="0" applyFont="1" applyBorder="1" applyAlignment="1">
      <alignment horizontal="left" vertical="center" wrapText="1"/>
    </xf>
    <xf numFmtId="0" fontId="24" fillId="0" borderId="17" xfId="0" applyFont="1" applyFill="1" applyBorder="1">
      <alignment vertical="center"/>
    </xf>
    <xf numFmtId="0" fontId="54" fillId="0" borderId="0" xfId="0" applyFont="1" applyBorder="1" applyAlignment="1">
      <alignment horizontal="left" vertical="center" wrapText="1"/>
    </xf>
    <xf numFmtId="3" fontId="55" fillId="0" borderId="17" xfId="0" applyNumberFormat="1" applyFont="1" applyBorder="1" applyAlignment="1">
      <alignment horizontal="right" vertical="center" wrapText="1"/>
    </xf>
    <xf numFmtId="3" fontId="25" fillId="0" borderId="17" xfId="0" applyNumberFormat="1" applyFont="1" applyBorder="1">
      <alignment vertical="center"/>
    </xf>
    <xf numFmtId="0" fontId="25" fillId="0" borderId="17" xfId="0" applyFont="1" applyBorder="1">
      <alignment vertical="center"/>
    </xf>
    <xf numFmtId="3" fontId="25" fillId="0" borderId="0" xfId="0" applyNumberFormat="1" applyFont="1">
      <alignment vertical="center"/>
    </xf>
    <xf numFmtId="0" fontId="55" fillId="0" borderId="17" xfId="0" applyFont="1" applyBorder="1" applyAlignment="1">
      <alignment vertical="center" shrinkToFit="1"/>
    </xf>
    <xf numFmtId="0" fontId="51" fillId="0" borderId="0" xfId="0" applyFont="1" applyAlignment="1">
      <alignment horizontal="right" vertical="center"/>
    </xf>
    <xf numFmtId="0" fontId="9" fillId="0" borderId="0" xfId="0" applyFont="1" applyAlignment="1">
      <alignment horizontal="center" vertical="center"/>
    </xf>
    <xf numFmtId="31" fontId="23" fillId="0" borderId="0" xfId="0" applyNumberFormat="1" applyFont="1" applyAlignment="1">
      <alignment horizontal="center" vertical="center"/>
    </xf>
    <xf numFmtId="0" fontId="47"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right" vertical="center"/>
    </xf>
    <xf numFmtId="0" fontId="15" fillId="0" borderId="2" xfId="0" applyFont="1" applyBorder="1" applyAlignment="1">
      <alignment horizontal="center" vertical="center"/>
    </xf>
    <xf numFmtId="0" fontId="2" fillId="0" borderId="0" xfId="0" applyFont="1" applyAlignment="1">
      <alignment horizontal="center" vertical="center"/>
    </xf>
    <xf numFmtId="0" fontId="14" fillId="0" borderId="0" xfId="0" applyFont="1" applyAlignment="1">
      <alignment horizontal="right" vertical="center"/>
    </xf>
    <xf numFmtId="0" fontId="15" fillId="0" borderId="17" xfId="0" applyFont="1" applyFill="1" applyBorder="1" applyAlignment="1">
      <alignment horizontal="center" vertical="center"/>
    </xf>
    <xf numFmtId="0" fontId="52" fillId="0" borderId="17" xfId="0" applyFont="1" applyBorder="1" applyAlignment="1">
      <alignment horizontal="center" vertical="center"/>
    </xf>
    <xf numFmtId="0" fontId="22" fillId="0" borderId="0" xfId="0" applyFont="1" applyAlignment="1">
      <alignment horizontal="center" vertical="center"/>
    </xf>
    <xf numFmtId="0" fontId="49" fillId="0" borderId="9" xfId="0" applyFont="1" applyBorder="1" applyAlignment="1">
      <alignment horizontal="center" vertical="center"/>
    </xf>
    <xf numFmtId="0" fontId="24" fillId="0" borderId="17" xfId="0" applyFont="1" applyFill="1" applyBorder="1" applyAlignment="1">
      <alignment horizontal="center" vertical="center"/>
    </xf>
    <xf numFmtId="0" fontId="53" fillId="0" borderId="0" xfId="0" applyFont="1" applyBorder="1" applyAlignment="1">
      <alignment horizontal="center" vertical="center"/>
    </xf>
    <xf numFmtId="0" fontId="16" fillId="0" borderId="1" xfId="0" applyFont="1" applyBorder="1" applyAlignment="1">
      <alignment horizontal="righ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4" fillId="0" borderId="9" xfId="0" applyFont="1" applyBorder="1" applyAlignment="1">
      <alignment horizontal="right" vertical="center"/>
    </xf>
    <xf numFmtId="0" fontId="30" fillId="0" borderId="1" xfId="0" applyFont="1" applyBorder="1" applyAlignment="1">
      <alignment horizontal="right" vertical="center"/>
    </xf>
    <xf numFmtId="0" fontId="15" fillId="0" borderId="2" xfId="0" applyFont="1" applyFill="1" applyBorder="1" applyAlignment="1">
      <alignment horizontal="center" vertical="center"/>
    </xf>
    <xf numFmtId="0" fontId="22" fillId="0" borderId="0" xfId="0" applyFont="1" applyFill="1" applyAlignment="1">
      <alignment horizontal="center" vertical="center"/>
    </xf>
    <xf numFmtId="0" fontId="49" fillId="0" borderId="9" xfId="0" applyFont="1" applyFill="1" applyBorder="1" applyAlignment="1">
      <alignment horizontal="center" vertical="center"/>
    </xf>
    <xf numFmtId="0" fontId="4" fillId="0" borderId="0" xfId="0" applyFont="1" applyAlignment="1">
      <alignment horizontal="right" vertical="center"/>
    </xf>
    <xf numFmtId="0" fontId="52" fillId="0" borderId="17" xfId="0" applyFont="1" applyFill="1" applyBorder="1" applyAlignment="1">
      <alignment horizontal="center" vertical="center"/>
    </xf>
    <xf numFmtId="0" fontId="46" fillId="0" borderId="0" xfId="0" applyFont="1" applyAlignment="1">
      <alignment horizontal="left" vertical="center"/>
    </xf>
    <xf numFmtId="0" fontId="25" fillId="0" borderId="9" xfId="0" applyFont="1" applyBorder="1" applyAlignment="1">
      <alignment horizontal="right"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34" fillId="0" borderId="0" xfId="0" applyFont="1" applyFill="1" applyAlignment="1">
      <alignment horizontal="center" vertical="center"/>
    </xf>
    <xf numFmtId="0" fontId="23" fillId="0" borderId="9" xfId="0" applyFont="1" applyBorder="1" applyAlignment="1">
      <alignment horizontal="right" vertical="center"/>
    </xf>
    <xf numFmtId="0" fontId="25" fillId="0" borderId="4" xfId="0" applyFont="1" applyBorder="1">
      <alignment vertical="center"/>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24" fillId="0" borderId="5"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Alignment="1">
      <alignment horizontal="center" vertical="center" wrapText="1"/>
    </xf>
    <xf numFmtId="0" fontId="17" fillId="0" borderId="0" xfId="0" applyFont="1" applyAlignment="1">
      <alignment horizontal="center" vertical="center" wrapText="1"/>
    </xf>
    <xf numFmtId="0" fontId="0" fillId="0" borderId="16" xfId="0" applyFill="1" applyBorder="1" applyAlignment="1">
      <alignment horizontal="left" vertical="center" wrapText="1"/>
    </xf>
    <xf numFmtId="0" fontId="0" fillId="0" borderId="0" xfId="0" applyFill="1" applyAlignment="1">
      <alignment horizontal="left" vertical="center" wrapText="1"/>
    </xf>
    <xf numFmtId="0" fontId="21" fillId="0" borderId="2" xfId="0" applyFont="1" applyFill="1" applyBorder="1" applyAlignment="1">
      <alignment horizontal="center" vertical="center" shrinkToFit="1"/>
    </xf>
    <xf numFmtId="0" fontId="18" fillId="0" borderId="0" xfId="0" applyFont="1" applyFill="1" applyAlignment="1">
      <alignment horizontal="center"/>
    </xf>
    <xf numFmtId="0" fontId="0" fillId="0" borderId="0" xfId="0" applyFill="1" applyAlignment="1">
      <alignment horizontal="center"/>
    </xf>
    <xf numFmtId="0" fontId="20" fillId="0" borderId="9" xfId="0" applyFont="1" applyFill="1" applyBorder="1" applyAlignment="1">
      <alignment horizontal="right"/>
    </xf>
    <xf numFmtId="180" fontId="21" fillId="0" borderId="2" xfId="0" applyNumberFormat="1" applyFont="1" applyFill="1" applyBorder="1" applyAlignment="1">
      <alignment horizontal="center" vertical="center" shrinkToFit="1"/>
    </xf>
    <xf numFmtId="0" fontId="21"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45" fillId="0" borderId="0" xfId="0" applyFont="1" applyBorder="1" applyAlignment="1">
      <alignment horizontal="center" vertical="center"/>
    </xf>
    <xf numFmtId="0" fontId="38" fillId="0" borderId="0" xfId="0" applyFont="1" applyBorder="1" applyAlignment="1">
      <alignment horizontal="right" vertical="center"/>
    </xf>
    <xf numFmtId="0" fontId="12" fillId="0" borderId="0" xfId="0" applyFont="1" applyFill="1" applyAlignment="1">
      <alignment horizontal="left" vertical="center"/>
    </xf>
  </cellXfs>
  <cellStyles count="3">
    <cellStyle name="常规" xfId="0" builtinId="0"/>
    <cellStyle name="常规 2" xfId="2"/>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E37"/>
  <sheetViews>
    <sheetView tabSelected="1" workbookViewId="0">
      <selection activeCell="B24" sqref="B24"/>
    </sheetView>
  </sheetViews>
  <sheetFormatPr defaultColWidth="9" defaultRowHeight="13.5"/>
  <cols>
    <col min="1" max="1" width="9" style="1"/>
    <col min="2" max="2" width="101.25" style="6" bestFit="1" customWidth="1"/>
    <col min="3" max="6" width="17.125" style="1" customWidth="1"/>
    <col min="7" max="16384" width="9" style="1"/>
  </cols>
  <sheetData>
    <row r="4" spans="1:5">
      <c r="A4" s="171" t="s">
        <v>1267</v>
      </c>
      <c r="B4" s="171"/>
      <c r="C4"/>
      <c r="D4"/>
      <c r="E4"/>
    </row>
    <row r="5" spans="1:5">
      <c r="A5" s="171"/>
      <c r="B5" s="171"/>
      <c r="C5"/>
      <c r="D5"/>
      <c r="E5"/>
    </row>
    <row r="6" spans="1:5">
      <c r="A6" s="171"/>
      <c r="B6" s="171"/>
      <c r="C6"/>
      <c r="D6"/>
      <c r="E6"/>
    </row>
    <row r="7" spans="1:5" ht="35.25">
      <c r="A7" s="38"/>
      <c r="B7" s="38"/>
      <c r="C7"/>
      <c r="D7"/>
      <c r="E7"/>
    </row>
    <row r="8" spans="1:5" ht="19.149999999999999" customHeight="1">
      <c r="B8" s="5"/>
      <c r="C8"/>
      <c r="D8"/>
      <c r="E8"/>
    </row>
    <row r="9" spans="1:5" ht="31.5" customHeight="1">
      <c r="B9" s="7" t="s">
        <v>1239</v>
      </c>
      <c r="C9"/>
      <c r="D9"/>
      <c r="E9"/>
    </row>
    <row r="10" spans="1:5" ht="31.5" customHeight="1">
      <c r="B10" s="8" t="s">
        <v>1560</v>
      </c>
      <c r="C10"/>
      <c r="D10"/>
      <c r="E10"/>
    </row>
    <row r="11" spans="1:5" ht="31.5" customHeight="1">
      <c r="B11" s="8" t="s">
        <v>1561</v>
      </c>
      <c r="C11"/>
      <c r="D11"/>
      <c r="E11"/>
    </row>
    <row r="12" spans="1:5" ht="31.5" customHeight="1">
      <c r="B12" s="234" t="s">
        <v>1784</v>
      </c>
      <c r="C12"/>
      <c r="D12"/>
      <c r="E12"/>
    </row>
    <row r="13" spans="1:5" ht="31.5" customHeight="1">
      <c r="B13" s="234" t="s">
        <v>1785</v>
      </c>
      <c r="C13"/>
      <c r="D13"/>
      <c r="E13"/>
    </row>
    <row r="14" spans="1:5" ht="31.5" customHeight="1">
      <c r="B14" s="8" t="s">
        <v>1786</v>
      </c>
      <c r="C14"/>
      <c r="D14"/>
      <c r="E14"/>
    </row>
    <row r="15" spans="1:5" ht="31.5" customHeight="1">
      <c r="B15" s="8" t="s">
        <v>1787</v>
      </c>
      <c r="C15"/>
      <c r="D15"/>
      <c r="E15"/>
    </row>
    <row r="16" spans="1:5" ht="31.5" customHeight="1">
      <c r="B16" s="7" t="s">
        <v>1240</v>
      </c>
      <c r="C16"/>
      <c r="D16"/>
      <c r="E16"/>
    </row>
    <row r="17" spans="2:5" ht="31.5" customHeight="1">
      <c r="B17" s="8" t="s">
        <v>1788</v>
      </c>
      <c r="C17"/>
      <c r="D17"/>
      <c r="E17"/>
    </row>
    <row r="18" spans="2:5" ht="31.5" customHeight="1">
      <c r="B18" s="8" t="s">
        <v>1789</v>
      </c>
      <c r="C18"/>
      <c r="D18"/>
      <c r="E18"/>
    </row>
    <row r="19" spans="2:5" ht="31.5" customHeight="1">
      <c r="B19" s="234" t="s">
        <v>1794</v>
      </c>
      <c r="C19"/>
      <c r="D19"/>
      <c r="E19"/>
    </row>
    <row r="20" spans="2:5" ht="31.5" customHeight="1">
      <c r="B20" s="8" t="s">
        <v>1790</v>
      </c>
      <c r="C20"/>
      <c r="D20"/>
      <c r="E20"/>
    </row>
    <row r="21" spans="2:5" ht="31.5" customHeight="1">
      <c r="B21" s="7" t="s">
        <v>1241</v>
      </c>
      <c r="C21"/>
      <c r="D21"/>
      <c r="E21"/>
    </row>
    <row r="22" spans="2:5" ht="31.5" customHeight="1">
      <c r="B22" s="8" t="s">
        <v>1791</v>
      </c>
      <c r="C22"/>
      <c r="D22"/>
      <c r="E22"/>
    </row>
    <row r="23" spans="2:5" ht="31.5" customHeight="1">
      <c r="B23" s="8" t="s">
        <v>1792</v>
      </c>
      <c r="C23"/>
      <c r="D23"/>
      <c r="E23"/>
    </row>
    <row r="24" spans="2:5" ht="31.5" customHeight="1">
      <c r="B24" s="234" t="s">
        <v>1793</v>
      </c>
      <c r="C24"/>
      <c r="D24"/>
      <c r="E24"/>
    </row>
    <row r="25" spans="2:5" ht="31.5" customHeight="1">
      <c r="B25" s="7" t="s">
        <v>1242</v>
      </c>
      <c r="C25"/>
      <c r="D25"/>
      <c r="E25"/>
    </row>
    <row r="26" spans="2:5" ht="31.5" customHeight="1">
      <c r="B26" s="8" t="s">
        <v>1795</v>
      </c>
      <c r="C26"/>
      <c r="D26"/>
      <c r="E26"/>
    </row>
    <row r="27" spans="2:5" ht="31.5" customHeight="1">
      <c r="B27" s="8" t="s">
        <v>1796</v>
      </c>
      <c r="C27"/>
      <c r="D27"/>
      <c r="E27"/>
    </row>
    <row r="28" spans="2:5" ht="31.5" customHeight="1">
      <c r="B28" s="7" t="s">
        <v>1243</v>
      </c>
      <c r="C28"/>
      <c r="D28"/>
      <c r="E28"/>
    </row>
    <row r="29" spans="2:5" ht="31.5" customHeight="1">
      <c r="B29" s="8" t="s">
        <v>1797</v>
      </c>
      <c r="C29"/>
      <c r="D29"/>
      <c r="E29"/>
    </row>
    <row r="30" spans="2:5" ht="31.5" customHeight="1">
      <c r="B30" s="8" t="s">
        <v>1798</v>
      </c>
      <c r="C30"/>
      <c r="D30"/>
      <c r="E30"/>
    </row>
    <row r="31" spans="2:5" ht="31.5" customHeight="1">
      <c r="B31" s="8" t="s">
        <v>1799</v>
      </c>
    </row>
    <row r="32" spans="2:5" ht="31.5" customHeight="1">
      <c r="B32" s="8" t="s">
        <v>1800</v>
      </c>
    </row>
    <row r="33" spans="2:2" ht="31.5" customHeight="1">
      <c r="B33" s="7" t="s">
        <v>1245</v>
      </c>
    </row>
    <row r="34" spans="2:2" ht="31.5" customHeight="1">
      <c r="B34" s="8" t="s">
        <v>1801</v>
      </c>
    </row>
    <row r="35" spans="2:2" ht="28.5" customHeight="1">
      <c r="B35" s="8" t="s">
        <v>1802</v>
      </c>
    </row>
    <row r="36" spans="2:2" ht="28.5" customHeight="1">
      <c r="B36" s="8" t="s">
        <v>1803</v>
      </c>
    </row>
    <row r="37" spans="2:2" ht="28.5" customHeight="1"/>
  </sheetData>
  <mergeCells count="1">
    <mergeCell ref="A4:B6"/>
  </mergeCells>
  <phoneticPr fontId="1" type="noConversion"/>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70" zoomScaleNormal="70" workbookViewId="0">
      <selection activeCell="A23" sqref="A23"/>
    </sheetView>
  </sheetViews>
  <sheetFormatPr defaultColWidth="9" defaultRowHeight="13.5"/>
  <cols>
    <col min="1" max="1" width="36.375" customWidth="1"/>
    <col min="2" max="2" width="23.125" customWidth="1"/>
    <col min="3" max="3" width="32.5" customWidth="1"/>
    <col min="4" max="4" width="24" customWidth="1"/>
    <col min="5" max="5" width="29.875" customWidth="1"/>
    <col min="6" max="6" width="25" customWidth="1"/>
  </cols>
  <sheetData>
    <row r="1" spans="1:6" ht="46.15" customHeight="1">
      <c r="A1" s="119" t="s">
        <v>1764</v>
      </c>
    </row>
    <row r="2" spans="1:6" ht="102.75" customHeight="1">
      <c r="A2" s="176" t="s">
        <v>1586</v>
      </c>
      <c r="B2" s="176"/>
      <c r="C2" s="176"/>
      <c r="D2" s="176"/>
      <c r="E2" s="176"/>
      <c r="F2" s="37"/>
    </row>
    <row r="3" spans="1:6" ht="38.25" customHeight="1">
      <c r="A3" s="191" t="s">
        <v>1246</v>
      </c>
      <c r="B3" s="177"/>
      <c r="C3" s="191"/>
      <c r="D3" s="191"/>
      <c r="E3" s="191"/>
      <c r="F3" s="43"/>
    </row>
    <row r="4" spans="1:6" ht="20.25">
      <c r="A4" s="178" t="s">
        <v>1</v>
      </c>
      <c r="B4" s="188" t="s">
        <v>1584</v>
      </c>
      <c r="C4" s="190" t="s">
        <v>1268</v>
      </c>
      <c r="D4" s="190" t="s">
        <v>1587</v>
      </c>
      <c r="E4" s="190"/>
    </row>
    <row r="5" spans="1:6" ht="20.25">
      <c r="A5" s="178"/>
      <c r="B5" s="189"/>
      <c r="C5" s="190"/>
      <c r="D5" s="17" t="s">
        <v>2</v>
      </c>
      <c r="E5" s="17" t="s">
        <v>3</v>
      </c>
    </row>
    <row r="6" spans="1:6" ht="24" customHeight="1">
      <c r="A6" s="9" t="s">
        <v>26</v>
      </c>
      <c r="B6" s="109">
        <v>160147</v>
      </c>
      <c r="C6" s="73">
        <v>152696</v>
      </c>
      <c r="D6" s="14">
        <f>B6-C6</f>
        <v>7451</v>
      </c>
      <c r="E6" s="18">
        <f>D6/C6*100</f>
        <v>4.8796301147377799</v>
      </c>
    </row>
    <row r="7" spans="1:6" ht="24" customHeight="1">
      <c r="A7" s="12" t="s">
        <v>1028</v>
      </c>
      <c r="B7" s="109">
        <v>28197</v>
      </c>
      <c r="C7" s="73">
        <v>28590</v>
      </c>
      <c r="D7" s="14">
        <f t="shared" ref="D7:D70" si="0">B7-C7</f>
        <v>-393</v>
      </c>
      <c r="E7" s="18">
        <f t="shared" ref="E7:E58" si="1">D7/C7*100</f>
        <v>-1.3746065057712487</v>
      </c>
    </row>
    <row r="8" spans="1:6" ht="24" customHeight="1">
      <c r="A8" s="13" t="s">
        <v>1029</v>
      </c>
      <c r="B8" s="110">
        <v>20617</v>
      </c>
      <c r="C8" s="10">
        <v>21847</v>
      </c>
      <c r="D8" s="14">
        <f t="shared" si="0"/>
        <v>-1230</v>
      </c>
      <c r="E8" s="18">
        <f t="shared" si="1"/>
        <v>-5.6300636242962421</v>
      </c>
    </row>
    <row r="9" spans="1:6" ht="24" customHeight="1">
      <c r="A9" s="13" t="s">
        <v>1030</v>
      </c>
      <c r="B9" s="110">
        <v>4979</v>
      </c>
      <c r="C9" s="10">
        <v>4255</v>
      </c>
      <c r="D9" s="14">
        <f t="shared" si="0"/>
        <v>724</v>
      </c>
      <c r="E9" s="18">
        <f t="shared" si="1"/>
        <v>17.015276145710928</v>
      </c>
    </row>
    <row r="10" spans="1:6" ht="24" customHeight="1">
      <c r="A10" s="13" t="s">
        <v>1031</v>
      </c>
      <c r="B10" s="110">
        <v>1883</v>
      </c>
      <c r="C10" s="10">
        <v>1988</v>
      </c>
      <c r="D10" s="14">
        <f t="shared" si="0"/>
        <v>-105</v>
      </c>
      <c r="E10" s="18">
        <f t="shared" si="1"/>
        <v>-5.28169014084507</v>
      </c>
    </row>
    <row r="11" spans="1:6" ht="24" customHeight="1">
      <c r="A11" s="13" t="s">
        <v>1032</v>
      </c>
      <c r="B11" s="110">
        <v>718</v>
      </c>
      <c r="C11" s="10">
        <v>500</v>
      </c>
      <c r="D11" s="14">
        <f t="shared" si="0"/>
        <v>218</v>
      </c>
      <c r="E11" s="18">
        <f t="shared" si="1"/>
        <v>43.6</v>
      </c>
    </row>
    <row r="12" spans="1:6" ht="24" customHeight="1">
      <c r="A12" s="12" t="s">
        <v>1033</v>
      </c>
      <c r="B12" s="109">
        <v>4622</v>
      </c>
      <c r="C12" s="73">
        <v>3816</v>
      </c>
      <c r="D12" s="14">
        <f t="shared" si="0"/>
        <v>806</v>
      </c>
      <c r="E12" s="18">
        <f t="shared" si="1"/>
        <v>21.121593291404611</v>
      </c>
    </row>
    <row r="13" spans="1:6" ht="24" customHeight="1">
      <c r="A13" s="13" t="s">
        <v>1034</v>
      </c>
      <c r="B13" s="110">
        <v>3187</v>
      </c>
      <c r="C13" s="10">
        <v>2893</v>
      </c>
      <c r="D13" s="14">
        <f t="shared" si="0"/>
        <v>294</v>
      </c>
      <c r="E13" s="18">
        <f t="shared" si="1"/>
        <v>10.162461113031455</v>
      </c>
    </row>
    <row r="14" spans="1:6" ht="24" customHeight="1">
      <c r="A14" s="13" t="s">
        <v>1035</v>
      </c>
      <c r="B14" s="110">
        <v>1</v>
      </c>
      <c r="C14" s="10">
        <v>3</v>
      </c>
      <c r="D14" s="14">
        <f t="shared" si="0"/>
        <v>-2</v>
      </c>
      <c r="E14" s="18">
        <f t="shared" si="1"/>
        <v>-66.666666666666657</v>
      </c>
    </row>
    <row r="15" spans="1:6" ht="24" customHeight="1">
      <c r="A15" s="13" t="s">
        <v>1036</v>
      </c>
      <c r="B15" s="110">
        <v>3</v>
      </c>
      <c r="C15" s="10">
        <v>17</v>
      </c>
      <c r="D15" s="14">
        <f t="shared" si="0"/>
        <v>-14</v>
      </c>
      <c r="E15" s="18">
        <f t="shared" si="1"/>
        <v>-82.35294117647058</v>
      </c>
    </row>
    <row r="16" spans="1:6" ht="24" customHeight="1">
      <c r="A16" s="13" t="s">
        <v>1037</v>
      </c>
      <c r="B16" s="110">
        <v>4</v>
      </c>
      <c r="C16" s="10">
        <v>60</v>
      </c>
      <c r="D16" s="14">
        <f t="shared" si="0"/>
        <v>-56</v>
      </c>
      <c r="E16" s="18">
        <f t="shared" si="1"/>
        <v>-93.333333333333329</v>
      </c>
    </row>
    <row r="17" spans="1:5" ht="24" customHeight="1">
      <c r="A17" s="13" t="s">
        <v>1038</v>
      </c>
      <c r="B17" s="110">
        <v>375</v>
      </c>
      <c r="C17" s="10">
        <v>65</v>
      </c>
      <c r="D17" s="14">
        <f t="shared" si="0"/>
        <v>310</v>
      </c>
      <c r="E17" s="18">
        <f t="shared" si="1"/>
        <v>476.92307692307691</v>
      </c>
    </row>
    <row r="18" spans="1:5" ht="24" customHeight="1">
      <c r="A18" s="13" t="s">
        <v>1039</v>
      </c>
      <c r="B18" s="110">
        <v>1</v>
      </c>
      <c r="C18" s="10">
        <v>0</v>
      </c>
      <c r="D18" s="14">
        <f t="shared" si="0"/>
        <v>1</v>
      </c>
      <c r="E18" s="18"/>
    </row>
    <row r="19" spans="1:5" ht="24" customHeight="1">
      <c r="A19" s="13" t="s">
        <v>1040</v>
      </c>
      <c r="B19" s="110">
        <v>0</v>
      </c>
      <c r="C19" s="10">
        <v>0</v>
      </c>
      <c r="D19" s="14">
        <f t="shared" si="0"/>
        <v>0</v>
      </c>
      <c r="E19" s="18"/>
    </row>
    <row r="20" spans="1:5" ht="24" customHeight="1">
      <c r="A20" s="13" t="s">
        <v>1041</v>
      </c>
      <c r="B20" s="110">
        <v>594</v>
      </c>
      <c r="C20" s="10">
        <v>568</v>
      </c>
      <c r="D20" s="14">
        <f t="shared" si="0"/>
        <v>26</v>
      </c>
      <c r="E20" s="18">
        <f t="shared" si="1"/>
        <v>4.5774647887323949</v>
      </c>
    </row>
    <row r="21" spans="1:5" ht="24" customHeight="1">
      <c r="A21" s="13" t="s">
        <v>1042</v>
      </c>
      <c r="B21" s="110">
        <v>64</v>
      </c>
      <c r="C21" s="10">
        <v>48</v>
      </c>
      <c r="D21" s="14">
        <f t="shared" si="0"/>
        <v>16</v>
      </c>
      <c r="E21" s="18">
        <f t="shared" si="1"/>
        <v>33.333333333333329</v>
      </c>
    </row>
    <row r="22" spans="1:5" ht="24" customHeight="1">
      <c r="A22" s="13" t="s">
        <v>1043</v>
      </c>
      <c r="B22" s="110">
        <v>393</v>
      </c>
      <c r="C22" s="10">
        <v>162</v>
      </c>
      <c r="D22" s="14">
        <f t="shared" si="0"/>
        <v>231</v>
      </c>
      <c r="E22" s="18">
        <f t="shared" si="1"/>
        <v>142.59259259259258</v>
      </c>
    </row>
    <row r="23" spans="1:5" ht="24" customHeight="1">
      <c r="A23" s="12" t="s">
        <v>1044</v>
      </c>
      <c r="B23" s="109">
        <v>12</v>
      </c>
      <c r="C23" s="73">
        <v>22</v>
      </c>
      <c r="D23" s="14">
        <f t="shared" si="0"/>
        <v>-10</v>
      </c>
      <c r="E23" s="18">
        <f t="shared" si="1"/>
        <v>-45.454545454545453</v>
      </c>
    </row>
    <row r="24" spans="1:5" ht="24" customHeight="1">
      <c r="A24" s="13" t="s">
        <v>1045</v>
      </c>
      <c r="B24" s="110">
        <v>0</v>
      </c>
      <c r="C24" s="10">
        <v>0</v>
      </c>
      <c r="D24" s="14">
        <f t="shared" si="0"/>
        <v>0</v>
      </c>
      <c r="E24" s="18"/>
    </row>
    <row r="25" spans="1:5" ht="24" customHeight="1">
      <c r="A25" s="13" t="s">
        <v>1046</v>
      </c>
      <c r="B25" s="110">
        <v>0</v>
      </c>
      <c r="C25" s="10">
        <v>0</v>
      </c>
      <c r="D25" s="14">
        <f t="shared" si="0"/>
        <v>0</v>
      </c>
      <c r="E25" s="18"/>
    </row>
    <row r="26" spans="1:5" ht="24" customHeight="1">
      <c r="A26" s="13" t="s">
        <v>1047</v>
      </c>
      <c r="B26" s="110">
        <v>0</v>
      </c>
      <c r="C26" s="10">
        <v>0</v>
      </c>
      <c r="D26" s="14">
        <f t="shared" si="0"/>
        <v>0</v>
      </c>
      <c r="E26" s="18"/>
    </row>
    <row r="27" spans="1:5" ht="24" customHeight="1">
      <c r="A27" s="13" t="s">
        <v>1048</v>
      </c>
      <c r="B27" s="110">
        <v>0</v>
      </c>
      <c r="C27" s="10">
        <v>0</v>
      </c>
      <c r="D27" s="14">
        <f t="shared" si="0"/>
        <v>0</v>
      </c>
      <c r="E27" s="18"/>
    </row>
    <row r="28" spans="1:5" ht="24" customHeight="1">
      <c r="A28" s="13" t="s">
        <v>1049</v>
      </c>
      <c r="B28" s="110">
        <v>12</v>
      </c>
      <c r="C28" s="10">
        <v>22</v>
      </c>
      <c r="D28" s="14">
        <f t="shared" si="0"/>
        <v>-10</v>
      </c>
      <c r="E28" s="18">
        <f t="shared" si="1"/>
        <v>-45.454545454545453</v>
      </c>
    </row>
    <row r="29" spans="1:5" ht="24" customHeight="1">
      <c r="A29" s="13" t="s">
        <v>1050</v>
      </c>
      <c r="B29" s="110">
        <v>0</v>
      </c>
      <c r="C29" s="10">
        <v>0</v>
      </c>
      <c r="D29" s="14">
        <f t="shared" si="0"/>
        <v>0</v>
      </c>
      <c r="E29" s="18"/>
    </row>
    <row r="30" spans="1:5" ht="24" customHeight="1">
      <c r="A30" s="13" t="s">
        <v>1051</v>
      </c>
      <c r="B30" s="110">
        <v>0</v>
      </c>
      <c r="C30" s="10">
        <v>0</v>
      </c>
      <c r="D30" s="14">
        <f t="shared" si="0"/>
        <v>0</v>
      </c>
      <c r="E30" s="18"/>
    </row>
    <row r="31" spans="1:5" ht="24" customHeight="1">
      <c r="A31" s="12" t="s">
        <v>1052</v>
      </c>
      <c r="B31" s="109">
        <v>0</v>
      </c>
      <c r="C31" s="10">
        <v>0</v>
      </c>
      <c r="D31" s="14">
        <f t="shared" si="0"/>
        <v>0</v>
      </c>
      <c r="E31" s="18"/>
    </row>
    <row r="32" spans="1:5" ht="24" customHeight="1">
      <c r="A32" s="13" t="s">
        <v>1045</v>
      </c>
      <c r="B32" s="110">
        <v>0</v>
      </c>
      <c r="C32" s="10">
        <v>0</v>
      </c>
      <c r="D32" s="14">
        <f t="shared" si="0"/>
        <v>0</v>
      </c>
      <c r="E32" s="18"/>
    </row>
    <row r="33" spans="1:5" ht="24" customHeight="1">
      <c r="A33" s="13" t="s">
        <v>1046</v>
      </c>
      <c r="B33" s="110">
        <v>0</v>
      </c>
      <c r="C33" s="10">
        <v>0</v>
      </c>
      <c r="D33" s="14">
        <f t="shared" si="0"/>
        <v>0</v>
      </c>
      <c r="E33" s="18"/>
    </row>
    <row r="34" spans="1:5" ht="24" customHeight="1">
      <c r="A34" s="13" t="s">
        <v>1047</v>
      </c>
      <c r="B34" s="110">
        <v>0</v>
      </c>
      <c r="C34" s="10">
        <v>0</v>
      </c>
      <c r="D34" s="14">
        <f t="shared" si="0"/>
        <v>0</v>
      </c>
      <c r="E34" s="18"/>
    </row>
    <row r="35" spans="1:5" ht="24" customHeight="1">
      <c r="A35" s="13" t="s">
        <v>1049</v>
      </c>
      <c r="B35" s="110">
        <v>0</v>
      </c>
      <c r="C35" s="10">
        <v>0</v>
      </c>
      <c r="D35" s="14">
        <f t="shared" si="0"/>
        <v>0</v>
      </c>
      <c r="E35" s="18"/>
    </row>
    <row r="36" spans="1:5" ht="24" customHeight="1">
      <c r="A36" s="13" t="s">
        <v>1050</v>
      </c>
      <c r="B36" s="110">
        <v>0</v>
      </c>
      <c r="C36" s="10">
        <v>0</v>
      </c>
      <c r="D36" s="14">
        <f t="shared" si="0"/>
        <v>0</v>
      </c>
      <c r="E36" s="18"/>
    </row>
    <row r="37" spans="1:5" ht="24" customHeight="1">
      <c r="A37" s="13" t="s">
        <v>1051</v>
      </c>
      <c r="B37" s="110">
        <v>0</v>
      </c>
      <c r="C37" s="10">
        <v>0</v>
      </c>
      <c r="D37" s="14">
        <f t="shared" si="0"/>
        <v>0</v>
      </c>
      <c r="E37" s="18"/>
    </row>
    <row r="38" spans="1:5" ht="24" customHeight="1">
      <c r="A38" s="12" t="s">
        <v>1053</v>
      </c>
      <c r="B38" s="109">
        <v>126260</v>
      </c>
      <c r="C38" s="73">
        <v>114442</v>
      </c>
      <c r="D38" s="14">
        <f t="shared" si="0"/>
        <v>11818</v>
      </c>
      <c r="E38" s="18">
        <f t="shared" si="1"/>
        <v>10.326628335750861</v>
      </c>
    </row>
    <row r="39" spans="1:5" ht="24" customHeight="1">
      <c r="A39" s="13" t="s">
        <v>1054</v>
      </c>
      <c r="B39" s="110">
        <v>115579</v>
      </c>
      <c r="C39" s="10">
        <v>112703</v>
      </c>
      <c r="D39" s="14">
        <f t="shared" si="0"/>
        <v>2876</v>
      </c>
      <c r="E39" s="18">
        <f t="shared" si="1"/>
        <v>2.5518397913099027</v>
      </c>
    </row>
    <row r="40" spans="1:5" ht="24" customHeight="1">
      <c r="A40" s="13" t="s">
        <v>1055</v>
      </c>
      <c r="B40" s="110">
        <v>10681</v>
      </c>
      <c r="C40" s="10">
        <v>1739</v>
      </c>
      <c r="D40" s="14">
        <f t="shared" si="0"/>
        <v>8942</v>
      </c>
      <c r="E40" s="18">
        <f t="shared" si="1"/>
        <v>514.20356526739499</v>
      </c>
    </row>
    <row r="41" spans="1:5" ht="24" customHeight="1">
      <c r="A41" s="13" t="s">
        <v>1056</v>
      </c>
      <c r="B41" s="110">
        <v>0</v>
      </c>
      <c r="C41" s="10">
        <v>0</v>
      </c>
      <c r="D41" s="14">
        <f t="shared" si="0"/>
        <v>0</v>
      </c>
      <c r="E41" s="18"/>
    </row>
    <row r="42" spans="1:5" ht="24" customHeight="1">
      <c r="A42" s="12" t="s">
        <v>1057</v>
      </c>
      <c r="B42" s="109">
        <v>165</v>
      </c>
      <c r="C42" s="73">
        <v>4</v>
      </c>
      <c r="D42" s="14">
        <f t="shared" si="0"/>
        <v>161</v>
      </c>
      <c r="E42" s="18">
        <f t="shared" si="1"/>
        <v>4025</v>
      </c>
    </row>
    <row r="43" spans="1:5" ht="24" customHeight="1">
      <c r="A43" s="13" t="s">
        <v>1058</v>
      </c>
      <c r="B43" s="110">
        <v>165</v>
      </c>
      <c r="C43" s="10">
        <v>4</v>
      </c>
      <c r="D43" s="14">
        <f t="shared" si="0"/>
        <v>161</v>
      </c>
      <c r="E43" s="18">
        <f t="shared" si="1"/>
        <v>4025</v>
      </c>
    </row>
    <row r="44" spans="1:5" ht="24" customHeight="1">
      <c r="A44" s="13" t="s">
        <v>1059</v>
      </c>
      <c r="B44" s="110">
        <v>0</v>
      </c>
      <c r="C44" s="10">
        <v>0</v>
      </c>
      <c r="D44" s="14">
        <f t="shared" si="0"/>
        <v>0</v>
      </c>
      <c r="E44" s="18"/>
    </row>
    <row r="45" spans="1:5" ht="24" customHeight="1">
      <c r="A45" s="12" t="s">
        <v>1060</v>
      </c>
      <c r="B45" s="109">
        <v>0</v>
      </c>
      <c r="C45" s="10">
        <v>0</v>
      </c>
      <c r="D45" s="14">
        <f t="shared" si="0"/>
        <v>0</v>
      </c>
      <c r="E45" s="18"/>
    </row>
    <row r="46" spans="1:5" ht="24" customHeight="1">
      <c r="A46" s="13" t="s">
        <v>1061</v>
      </c>
      <c r="B46" s="110">
        <v>0</v>
      </c>
      <c r="C46" s="10">
        <v>0</v>
      </c>
      <c r="D46" s="14">
        <f t="shared" si="0"/>
        <v>0</v>
      </c>
      <c r="E46" s="18"/>
    </row>
    <row r="47" spans="1:5" ht="24" customHeight="1">
      <c r="A47" s="13" t="s">
        <v>1062</v>
      </c>
      <c r="B47" s="110">
        <v>0</v>
      </c>
      <c r="C47" s="10">
        <v>0</v>
      </c>
      <c r="D47" s="14">
        <f t="shared" si="0"/>
        <v>0</v>
      </c>
      <c r="E47" s="18"/>
    </row>
    <row r="48" spans="1:5" ht="24" customHeight="1">
      <c r="A48" s="13" t="s">
        <v>1063</v>
      </c>
      <c r="B48" s="110">
        <v>0</v>
      </c>
      <c r="C48" s="10">
        <v>0</v>
      </c>
      <c r="D48" s="14">
        <f t="shared" si="0"/>
        <v>0</v>
      </c>
      <c r="E48" s="18"/>
    </row>
    <row r="49" spans="1:5" ht="24" customHeight="1">
      <c r="A49" s="12" t="s">
        <v>1064</v>
      </c>
      <c r="B49" s="109">
        <v>0</v>
      </c>
      <c r="C49" s="10">
        <v>0</v>
      </c>
      <c r="D49" s="14">
        <f t="shared" si="0"/>
        <v>0</v>
      </c>
      <c r="E49" s="18"/>
    </row>
    <row r="50" spans="1:5" ht="24" customHeight="1">
      <c r="A50" s="13" t="s">
        <v>1312</v>
      </c>
      <c r="B50" s="110">
        <v>0</v>
      </c>
      <c r="C50" s="10">
        <v>0</v>
      </c>
      <c r="D50" s="14">
        <f t="shared" si="0"/>
        <v>0</v>
      </c>
      <c r="E50" s="18"/>
    </row>
    <row r="51" spans="1:5" ht="24" customHeight="1">
      <c r="A51" s="13" t="s">
        <v>1313</v>
      </c>
      <c r="B51" s="110">
        <v>0</v>
      </c>
      <c r="C51" s="10">
        <v>0</v>
      </c>
      <c r="D51" s="14">
        <f t="shared" si="0"/>
        <v>0</v>
      </c>
      <c r="E51" s="18"/>
    </row>
    <row r="52" spans="1:5" ht="24" customHeight="1">
      <c r="A52" s="13" t="s">
        <v>1314</v>
      </c>
      <c r="B52" s="110">
        <v>0</v>
      </c>
      <c r="C52" s="10">
        <v>0</v>
      </c>
      <c r="D52" s="14">
        <f t="shared" si="0"/>
        <v>0</v>
      </c>
      <c r="E52" s="18"/>
    </row>
    <row r="53" spans="1:5" ht="24" customHeight="1">
      <c r="A53" s="13" t="s">
        <v>1315</v>
      </c>
      <c r="B53" s="110">
        <v>0</v>
      </c>
      <c r="C53" s="10">
        <v>0</v>
      </c>
      <c r="D53" s="14">
        <f t="shared" si="0"/>
        <v>0</v>
      </c>
      <c r="E53" s="18"/>
    </row>
    <row r="54" spans="1:5" ht="24" customHeight="1">
      <c r="A54" s="12" t="s">
        <v>1065</v>
      </c>
      <c r="B54" s="109">
        <v>891</v>
      </c>
      <c r="C54" s="73">
        <v>5822</v>
      </c>
      <c r="D54" s="14">
        <f t="shared" si="0"/>
        <v>-4931</v>
      </c>
      <c r="E54" s="18">
        <f t="shared" si="1"/>
        <v>-84.695980762624529</v>
      </c>
    </row>
    <row r="55" spans="1:5" ht="24" customHeight="1">
      <c r="A55" s="13" t="s">
        <v>1066</v>
      </c>
      <c r="B55" s="110">
        <v>759</v>
      </c>
      <c r="C55" s="10">
        <v>5106</v>
      </c>
      <c r="D55" s="14">
        <f t="shared" si="0"/>
        <v>-4347</v>
      </c>
      <c r="E55" s="18">
        <f t="shared" si="1"/>
        <v>-85.13513513513513</v>
      </c>
    </row>
    <row r="56" spans="1:5" ht="24" customHeight="1">
      <c r="A56" s="13" t="s">
        <v>1067</v>
      </c>
      <c r="B56" s="110">
        <v>0</v>
      </c>
      <c r="C56" s="10">
        <v>0</v>
      </c>
      <c r="D56" s="14">
        <f t="shared" si="0"/>
        <v>0</v>
      </c>
      <c r="E56" s="18"/>
    </row>
    <row r="57" spans="1:5" ht="24" customHeight="1">
      <c r="A57" s="13" t="s">
        <v>1068</v>
      </c>
      <c r="B57" s="110">
        <v>0</v>
      </c>
      <c r="C57" s="10">
        <v>0</v>
      </c>
      <c r="D57" s="14">
        <f t="shared" si="0"/>
        <v>0</v>
      </c>
      <c r="E57" s="18"/>
    </row>
    <row r="58" spans="1:5" ht="24" customHeight="1">
      <c r="A58" s="13" t="s">
        <v>1069</v>
      </c>
      <c r="B58" s="110">
        <v>132</v>
      </c>
      <c r="C58" s="10">
        <v>716</v>
      </c>
      <c r="D58" s="14">
        <f t="shared" si="0"/>
        <v>-584</v>
      </c>
      <c r="E58" s="18">
        <f t="shared" si="1"/>
        <v>-81.564245810055866</v>
      </c>
    </row>
    <row r="59" spans="1:5" ht="24" customHeight="1">
      <c r="A59" s="13" t="s">
        <v>1070</v>
      </c>
      <c r="B59" s="110">
        <v>0</v>
      </c>
      <c r="C59" s="10">
        <v>0</v>
      </c>
      <c r="D59" s="14">
        <f t="shared" si="0"/>
        <v>0</v>
      </c>
      <c r="E59" s="18"/>
    </row>
    <row r="60" spans="1:5" ht="24" customHeight="1">
      <c r="A60" s="12" t="s">
        <v>1071</v>
      </c>
      <c r="B60" s="109">
        <v>0</v>
      </c>
      <c r="C60" s="10">
        <v>0</v>
      </c>
      <c r="D60" s="14">
        <f t="shared" si="0"/>
        <v>0</v>
      </c>
      <c r="E60" s="18"/>
    </row>
    <row r="61" spans="1:5" ht="24" customHeight="1">
      <c r="A61" s="13" t="s">
        <v>1072</v>
      </c>
      <c r="B61" s="110">
        <v>0</v>
      </c>
      <c r="C61" s="10">
        <v>0</v>
      </c>
      <c r="D61" s="14">
        <f t="shared" si="0"/>
        <v>0</v>
      </c>
      <c r="E61" s="18"/>
    </row>
    <row r="62" spans="1:5" ht="24" customHeight="1">
      <c r="A62" s="13" t="s">
        <v>411</v>
      </c>
      <c r="B62" s="110">
        <v>0</v>
      </c>
      <c r="C62" s="10">
        <v>0</v>
      </c>
      <c r="D62" s="14">
        <f t="shared" si="0"/>
        <v>0</v>
      </c>
      <c r="E62" s="18"/>
    </row>
    <row r="63" spans="1:5" ht="24" customHeight="1">
      <c r="A63" s="13" t="s">
        <v>1073</v>
      </c>
      <c r="B63" s="110">
        <v>0</v>
      </c>
      <c r="C63" s="10">
        <v>0</v>
      </c>
      <c r="D63" s="14">
        <f t="shared" si="0"/>
        <v>0</v>
      </c>
      <c r="E63" s="18"/>
    </row>
    <row r="64" spans="1:5" ht="24" customHeight="1">
      <c r="A64" s="12" t="s">
        <v>1074</v>
      </c>
      <c r="B64" s="109">
        <v>0</v>
      </c>
      <c r="C64" s="73">
        <v>0</v>
      </c>
      <c r="D64" s="14">
        <f t="shared" si="0"/>
        <v>0</v>
      </c>
      <c r="E64" s="18"/>
    </row>
    <row r="65" spans="1:5" ht="24" customHeight="1">
      <c r="A65" s="13" t="s">
        <v>1075</v>
      </c>
      <c r="B65" s="110">
        <v>0</v>
      </c>
      <c r="C65" s="10">
        <v>0</v>
      </c>
      <c r="D65" s="14">
        <f t="shared" si="0"/>
        <v>0</v>
      </c>
      <c r="E65" s="18"/>
    </row>
    <row r="66" spans="1:5" ht="24" customHeight="1">
      <c r="A66" s="13" t="s">
        <v>1076</v>
      </c>
      <c r="B66" s="110">
        <v>0</v>
      </c>
      <c r="C66" s="10">
        <v>0</v>
      </c>
      <c r="D66" s="14">
        <f t="shared" si="0"/>
        <v>0</v>
      </c>
      <c r="E66" s="18"/>
    </row>
    <row r="67" spans="1:5" ht="24" customHeight="1">
      <c r="A67" s="13" t="s">
        <v>1077</v>
      </c>
      <c r="B67" s="110">
        <v>0</v>
      </c>
      <c r="C67" s="10">
        <v>0</v>
      </c>
      <c r="D67" s="14">
        <f t="shared" si="0"/>
        <v>0</v>
      </c>
      <c r="E67" s="18"/>
    </row>
    <row r="68" spans="1:5" ht="24" customHeight="1">
      <c r="A68" s="13" t="s">
        <v>1078</v>
      </c>
      <c r="B68" s="110">
        <v>0</v>
      </c>
      <c r="C68" s="10">
        <v>0</v>
      </c>
      <c r="D68" s="14">
        <f t="shared" si="0"/>
        <v>0</v>
      </c>
      <c r="E68" s="18"/>
    </row>
    <row r="69" spans="1:5" ht="24" customHeight="1">
      <c r="A69" s="12" t="s">
        <v>1079</v>
      </c>
      <c r="B69" s="109">
        <v>0</v>
      </c>
      <c r="C69" s="73">
        <v>0</v>
      </c>
      <c r="D69" s="14">
        <f t="shared" si="0"/>
        <v>0</v>
      </c>
      <c r="E69" s="18"/>
    </row>
    <row r="70" spans="1:5" ht="24" customHeight="1">
      <c r="A70" s="13" t="s">
        <v>1080</v>
      </c>
      <c r="B70" s="110">
        <v>0</v>
      </c>
      <c r="C70" s="10">
        <v>0</v>
      </c>
      <c r="D70" s="14">
        <f t="shared" si="0"/>
        <v>0</v>
      </c>
      <c r="E70" s="18"/>
    </row>
    <row r="71" spans="1:5" ht="24" customHeight="1">
      <c r="A71" s="13" t="s">
        <v>1081</v>
      </c>
      <c r="B71" s="110">
        <v>0</v>
      </c>
      <c r="C71" s="10">
        <v>0</v>
      </c>
      <c r="D71" s="14">
        <f t="shared" ref="D71:D74" si="2">B71-C71</f>
        <v>0</v>
      </c>
      <c r="E71" s="18"/>
    </row>
    <row r="72" spans="1:5" ht="24" customHeight="1">
      <c r="A72" s="13" t="s">
        <v>1585</v>
      </c>
      <c r="B72" s="110">
        <v>0</v>
      </c>
      <c r="C72" s="10">
        <v>0</v>
      </c>
      <c r="D72" s="14">
        <f t="shared" si="2"/>
        <v>0</v>
      </c>
      <c r="E72" s="18"/>
    </row>
    <row r="73" spans="1:5" ht="24" customHeight="1">
      <c r="A73" s="13" t="s">
        <v>1316</v>
      </c>
      <c r="B73" s="110">
        <v>0</v>
      </c>
      <c r="C73" s="10">
        <v>0</v>
      </c>
      <c r="D73" s="14">
        <f t="shared" si="2"/>
        <v>0</v>
      </c>
      <c r="E73" s="18"/>
    </row>
    <row r="74" spans="1:5" ht="24" customHeight="1">
      <c r="A74" s="13" t="s">
        <v>865</v>
      </c>
      <c r="B74" s="110">
        <v>0</v>
      </c>
      <c r="C74" s="10">
        <v>0</v>
      </c>
      <c r="D74" s="14">
        <f t="shared" si="2"/>
        <v>0</v>
      </c>
      <c r="E74" s="18"/>
    </row>
    <row r="75" spans="1:5" ht="24" customHeight="1"/>
    <row r="76" spans="1:5" ht="24" customHeight="1"/>
    <row r="77" spans="1:5" ht="24" customHeight="1"/>
    <row r="78" spans="1:5" ht="24" customHeight="1"/>
    <row r="79" spans="1:5" ht="24" customHeight="1"/>
    <row r="80" spans="1:5" ht="24" customHeight="1"/>
    <row r="81" ht="24"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sheetData>
  <mergeCells count="6">
    <mergeCell ref="A2:E2"/>
    <mergeCell ref="A4:A5"/>
    <mergeCell ref="C4:C5"/>
    <mergeCell ref="D4:E4"/>
    <mergeCell ref="A3:E3"/>
    <mergeCell ref="B4:B5"/>
  </mergeCells>
  <phoneticPr fontId="1" type="noConversion"/>
  <printOptions horizontalCentered="1"/>
  <pageMargins left="0.27559055118110237" right="0.31496062992125984" top="0.31" bottom="0.27" header="0.22" footer="0.17"/>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E24"/>
  <sheetViews>
    <sheetView workbookViewId="0">
      <selection activeCell="I30" sqref="I30"/>
    </sheetView>
  </sheetViews>
  <sheetFormatPr defaultColWidth="9" defaultRowHeight="13.5"/>
  <cols>
    <col min="1" max="5" width="20" style="1" customWidth="1"/>
    <col min="6" max="16384" width="9" style="1"/>
  </cols>
  <sheetData>
    <row r="5" spans="1:5">
      <c r="A5"/>
      <c r="B5"/>
      <c r="C5"/>
      <c r="D5"/>
      <c r="E5"/>
    </row>
    <row r="6" spans="1:5">
      <c r="A6"/>
      <c r="B6"/>
      <c r="C6"/>
      <c r="D6"/>
      <c r="E6"/>
    </row>
    <row r="7" spans="1:5">
      <c r="A7"/>
      <c r="B7"/>
      <c r="C7"/>
      <c r="D7"/>
      <c r="E7"/>
    </row>
    <row r="8" spans="1:5">
      <c r="A8"/>
      <c r="B8"/>
      <c r="C8"/>
      <c r="D8"/>
      <c r="E8"/>
    </row>
    <row r="9" spans="1:5">
      <c r="A9"/>
      <c r="B9"/>
      <c r="C9"/>
      <c r="D9"/>
      <c r="E9"/>
    </row>
    <row r="10" spans="1:5">
      <c r="A10"/>
      <c r="B10"/>
      <c r="C10"/>
      <c r="D10"/>
      <c r="E10"/>
    </row>
    <row r="11" spans="1:5">
      <c r="A11"/>
      <c r="B11"/>
      <c r="C11"/>
      <c r="D11"/>
      <c r="E11"/>
    </row>
    <row r="12" spans="1:5">
      <c r="A12"/>
      <c r="B12"/>
      <c r="C12"/>
      <c r="D12"/>
      <c r="E12"/>
    </row>
    <row r="13" spans="1:5" ht="35.25">
      <c r="A13" s="174" t="s">
        <v>1252</v>
      </c>
      <c r="B13" s="174"/>
      <c r="C13" s="174"/>
      <c r="D13" s="174"/>
      <c r="E13" s="174"/>
    </row>
    <row r="14" spans="1:5">
      <c r="A14"/>
      <c r="B14"/>
      <c r="C14"/>
      <c r="D14"/>
      <c r="E14"/>
    </row>
    <row r="15" spans="1:5">
      <c r="A15"/>
      <c r="B15"/>
      <c r="C15"/>
      <c r="D15"/>
      <c r="E15"/>
    </row>
    <row r="16" spans="1:5">
      <c r="A16"/>
      <c r="B16"/>
      <c r="C16"/>
      <c r="D16"/>
      <c r="E16"/>
    </row>
    <row r="17" spans="1:5">
      <c r="A17"/>
      <c r="B17"/>
      <c r="C17"/>
      <c r="D17"/>
      <c r="E17"/>
    </row>
    <row r="18" spans="1:5">
      <c r="A18"/>
      <c r="B18"/>
      <c r="C18"/>
      <c r="D18"/>
      <c r="E18"/>
    </row>
    <row r="19" spans="1:5">
      <c r="A19"/>
      <c r="B19"/>
      <c r="C19"/>
      <c r="D19"/>
      <c r="E19"/>
    </row>
    <row r="20" spans="1:5">
      <c r="A20"/>
      <c r="B20"/>
      <c r="C20"/>
      <c r="D20"/>
      <c r="E20"/>
    </row>
    <row r="21" spans="1:5">
      <c r="A21"/>
      <c r="B21"/>
      <c r="C21"/>
      <c r="D21"/>
      <c r="E21"/>
    </row>
    <row r="22" spans="1:5">
      <c r="A22"/>
      <c r="B22"/>
      <c r="C22"/>
      <c r="D22"/>
      <c r="E22"/>
    </row>
    <row r="23" spans="1:5">
      <c r="A23"/>
      <c r="B23"/>
      <c r="C23"/>
      <c r="D23"/>
      <c r="E23"/>
    </row>
    <row r="24" spans="1:5">
      <c r="A24"/>
      <c r="B24"/>
      <c r="C24"/>
      <c r="D24"/>
      <c r="E24"/>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7"/>
  <sheetViews>
    <sheetView zoomScale="71" zoomScaleNormal="71" workbookViewId="0">
      <selection activeCell="B15" sqref="B15"/>
    </sheetView>
  </sheetViews>
  <sheetFormatPr defaultColWidth="16.625" defaultRowHeight="12"/>
  <cols>
    <col min="1" max="1" width="48.25" style="40" customWidth="1"/>
    <col min="2" max="2" width="34.5" style="40" customWidth="1"/>
    <col min="3" max="3" width="21.75" style="40" bestFit="1" customWidth="1"/>
    <col min="4" max="4" width="28.25" style="40" customWidth="1"/>
    <col min="5" max="5" width="25.75" style="40" customWidth="1"/>
    <col min="6" max="16384" width="16.625" style="40"/>
  </cols>
  <sheetData>
    <row r="1" spans="1:5" ht="33" customHeight="1">
      <c r="A1" s="119" t="s">
        <v>1818</v>
      </c>
    </row>
    <row r="2" spans="1:5" ht="20.45" customHeight="1">
      <c r="A2" s="176" t="s">
        <v>1583</v>
      </c>
      <c r="B2" s="176"/>
      <c r="C2" s="176"/>
      <c r="D2" s="176"/>
      <c r="E2" s="176"/>
    </row>
    <row r="3" spans="1:5" ht="20.45" customHeight="1">
      <c r="A3" s="176"/>
      <c r="B3" s="176"/>
      <c r="C3" s="176"/>
      <c r="D3" s="176"/>
      <c r="E3" s="176"/>
    </row>
    <row r="4" spans="1:5" ht="23.25" customHeight="1">
      <c r="A4" s="176"/>
      <c r="B4" s="176"/>
      <c r="C4" s="176"/>
      <c r="D4" s="176"/>
      <c r="E4" s="176"/>
    </row>
    <row r="5" spans="1:5">
      <c r="A5" s="175"/>
      <c r="B5" s="175"/>
      <c r="C5" s="175"/>
      <c r="D5" s="175"/>
      <c r="E5" s="175"/>
    </row>
    <row r="6" spans="1:5" ht="34.5" customHeight="1">
      <c r="A6" s="192" t="s">
        <v>1082</v>
      </c>
      <c r="B6" s="192"/>
      <c r="C6" s="192"/>
      <c r="D6" s="192"/>
      <c r="E6" s="192"/>
    </row>
    <row r="7" spans="1:5" ht="36.75" customHeight="1">
      <c r="A7" s="178" t="s">
        <v>1</v>
      </c>
      <c r="B7" s="178" t="s">
        <v>1567</v>
      </c>
      <c r="C7" s="178" t="s">
        <v>1269</v>
      </c>
      <c r="D7" s="178" t="s">
        <v>1568</v>
      </c>
      <c r="E7" s="178"/>
    </row>
    <row r="8" spans="1:5" ht="24.75" customHeight="1">
      <c r="A8" s="178"/>
      <c r="B8" s="178"/>
      <c r="C8" s="178"/>
      <c r="D8" s="9" t="s">
        <v>2</v>
      </c>
      <c r="E8" s="9" t="s">
        <v>3</v>
      </c>
    </row>
    <row r="9" spans="1:5" ht="28.5" customHeight="1">
      <c r="A9" s="79" t="s">
        <v>1083</v>
      </c>
      <c r="B9" s="80">
        <v>61108</v>
      </c>
      <c r="C9" s="80">
        <v>82251</v>
      </c>
      <c r="D9" s="10">
        <f>B9-C9</f>
        <v>-21143</v>
      </c>
      <c r="E9" s="11">
        <f>D9/C9*100</f>
        <v>-25.705462547567809</v>
      </c>
    </row>
    <row r="10" spans="1:5" ht="29.45" customHeight="1">
      <c r="A10" s="81" t="s">
        <v>1084</v>
      </c>
      <c r="B10" s="80">
        <v>61108</v>
      </c>
      <c r="C10" s="80">
        <v>82251</v>
      </c>
      <c r="D10" s="10">
        <f t="shared" ref="D10:D73" si="0">B10-C10</f>
        <v>-21143</v>
      </c>
      <c r="E10" s="11">
        <f t="shared" ref="E10:E49" si="1">D10/C10*100</f>
        <v>-25.705462547567809</v>
      </c>
    </row>
    <row r="11" spans="1:5" ht="29.45" customHeight="1">
      <c r="A11" s="81" t="s">
        <v>1085</v>
      </c>
      <c r="B11" s="80">
        <v>0</v>
      </c>
      <c r="C11" s="80">
        <v>0</v>
      </c>
      <c r="D11" s="10">
        <f t="shared" si="0"/>
        <v>0</v>
      </c>
      <c r="E11" s="11"/>
    </row>
    <row r="12" spans="1:5" ht="29.45" customHeight="1">
      <c r="A12" s="82" t="s">
        <v>1086</v>
      </c>
      <c r="B12" s="80">
        <v>0</v>
      </c>
      <c r="C12" s="84">
        <v>0</v>
      </c>
      <c r="D12" s="10">
        <f t="shared" si="0"/>
        <v>0</v>
      </c>
      <c r="E12" s="11"/>
    </row>
    <row r="13" spans="1:5" ht="29.45" customHeight="1">
      <c r="A13" s="82" t="s">
        <v>1087</v>
      </c>
      <c r="B13" s="80">
        <v>0</v>
      </c>
      <c r="C13" s="84">
        <v>0</v>
      </c>
      <c r="D13" s="10">
        <f t="shared" si="0"/>
        <v>0</v>
      </c>
      <c r="E13" s="11"/>
    </row>
    <row r="14" spans="1:5" ht="29.45" customHeight="1">
      <c r="A14" s="81" t="s">
        <v>1088</v>
      </c>
      <c r="B14" s="80">
        <v>0</v>
      </c>
      <c r="C14" s="84">
        <v>0</v>
      </c>
      <c r="D14" s="10">
        <f t="shared" si="0"/>
        <v>0</v>
      </c>
      <c r="E14" s="11"/>
    </row>
    <row r="15" spans="1:5" ht="29.45" customHeight="1">
      <c r="A15" s="81" t="s">
        <v>1089</v>
      </c>
      <c r="B15" s="80">
        <v>0</v>
      </c>
      <c r="C15" s="84">
        <v>0</v>
      </c>
      <c r="D15" s="10">
        <f t="shared" si="0"/>
        <v>0</v>
      </c>
      <c r="E15" s="11"/>
    </row>
    <row r="16" spans="1:5" ht="29.45" customHeight="1">
      <c r="A16" s="81" t="s">
        <v>1090</v>
      </c>
      <c r="B16" s="80">
        <v>0</v>
      </c>
      <c r="C16" s="84">
        <v>0</v>
      </c>
      <c r="D16" s="10">
        <f t="shared" si="0"/>
        <v>0</v>
      </c>
      <c r="E16" s="11"/>
    </row>
    <row r="17" spans="1:5" ht="29.45" customHeight="1">
      <c r="A17" s="81" t="s">
        <v>1091</v>
      </c>
      <c r="B17" s="80">
        <v>0</v>
      </c>
      <c r="C17" s="84">
        <v>0</v>
      </c>
      <c r="D17" s="10">
        <f t="shared" si="0"/>
        <v>0</v>
      </c>
      <c r="E17" s="11"/>
    </row>
    <row r="18" spans="1:5" ht="29.45" customHeight="1">
      <c r="A18" s="81" t="s">
        <v>1092</v>
      </c>
      <c r="B18" s="80">
        <v>0</v>
      </c>
      <c r="C18" s="84">
        <v>0</v>
      </c>
      <c r="D18" s="10">
        <f t="shared" si="0"/>
        <v>0</v>
      </c>
      <c r="E18" s="11"/>
    </row>
    <row r="19" spans="1:5" ht="29.45" customHeight="1">
      <c r="A19" s="81" t="s">
        <v>1093</v>
      </c>
      <c r="B19" s="80">
        <v>0</v>
      </c>
      <c r="C19" s="80">
        <v>3181</v>
      </c>
      <c r="D19" s="10">
        <f t="shared" si="0"/>
        <v>-3181</v>
      </c>
      <c r="E19" s="11">
        <f t="shared" si="1"/>
        <v>-100</v>
      </c>
    </row>
    <row r="20" spans="1:5" ht="29.45" customHeight="1">
      <c r="A20" s="81" t="s">
        <v>1094</v>
      </c>
      <c r="B20" s="80">
        <v>0</v>
      </c>
      <c r="C20" s="80">
        <v>267</v>
      </c>
      <c r="D20" s="10">
        <f t="shared" si="0"/>
        <v>-267</v>
      </c>
      <c r="E20" s="11">
        <f t="shared" si="1"/>
        <v>-100</v>
      </c>
    </row>
    <row r="21" spans="1:5" ht="29.45" customHeight="1">
      <c r="A21" s="81" t="s">
        <v>1095</v>
      </c>
      <c r="B21" s="80">
        <v>59429</v>
      </c>
      <c r="C21" s="80">
        <v>74102</v>
      </c>
      <c r="D21" s="10">
        <f t="shared" si="0"/>
        <v>-14673</v>
      </c>
      <c r="E21" s="11">
        <f t="shared" si="1"/>
        <v>-19.801084990958408</v>
      </c>
    </row>
    <row r="22" spans="1:5" ht="29.45" customHeight="1">
      <c r="A22" s="82" t="s">
        <v>1096</v>
      </c>
      <c r="B22" s="80">
        <v>60098</v>
      </c>
      <c r="C22" s="84">
        <v>76342</v>
      </c>
      <c r="D22" s="10">
        <f t="shared" si="0"/>
        <v>-16244</v>
      </c>
      <c r="E22" s="11">
        <f t="shared" si="1"/>
        <v>-21.27793350973252</v>
      </c>
    </row>
    <row r="23" spans="1:5" ht="29.45" customHeight="1">
      <c r="A23" s="82" t="s">
        <v>1097</v>
      </c>
      <c r="B23" s="80">
        <v>646</v>
      </c>
      <c r="C23" s="84">
        <v>423</v>
      </c>
      <c r="D23" s="10">
        <f t="shared" si="0"/>
        <v>223</v>
      </c>
      <c r="E23" s="11">
        <f t="shared" si="1"/>
        <v>52.718676122931441</v>
      </c>
    </row>
    <row r="24" spans="1:5" ht="29.45" customHeight="1">
      <c r="A24" s="82" t="s">
        <v>1098</v>
      </c>
      <c r="B24" s="80">
        <v>0</v>
      </c>
      <c r="C24" s="84">
        <v>3</v>
      </c>
      <c r="D24" s="10">
        <f t="shared" si="0"/>
        <v>-3</v>
      </c>
      <c r="E24" s="11">
        <f t="shared" si="1"/>
        <v>-100</v>
      </c>
    </row>
    <row r="25" spans="1:5" ht="29.45" customHeight="1">
      <c r="A25" s="82" t="s">
        <v>1099</v>
      </c>
      <c r="B25" s="80">
        <v>-1315</v>
      </c>
      <c r="C25" s="84">
        <v>-2666</v>
      </c>
      <c r="D25" s="10">
        <f t="shared" si="0"/>
        <v>1351</v>
      </c>
      <c r="E25" s="11">
        <f t="shared" si="1"/>
        <v>-50.675168792198043</v>
      </c>
    </row>
    <row r="26" spans="1:5" ht="29.45" customHeight="1">
      <c r="A26" s="82" t="s">
        <v>1100</v>
      </c>
      <c r="B26" s="80">
        <v>0</v>
      </c>
      <c r="C26" s="84">
        <v>0</v>
      </c>
      <c r="D26" s="10">
        <f t="shared" si="0"/>
        <v>0</v>
      </c>
      <c r="E26" s="11"/>
    </row>
    <row r="27" spans="1:5" ht="29.45" customHeight="1">
      <c r="A27" s="81" t="s">
        <v>1101</v>
      </c>
      <c r="B27" s="80">
        <v>0</v>
      </c>
      <c r="C27" s="84">
        <v>0</v>
      </c>
      <c r="D27" s="10">
        <f t="shared" si="0"/>
        <v>0</v>
      </c>
      <c r="E27" s="11"/>
    </row>
    <row r="28" spans="1:5" ht="29.45" customHeight="1">
      <c r="A28" s="81" t="s">
        <v>1102</v>
      </c>
      <c r="B28" s="80">
        <v>0</v>
      </c>
      <c r="C28" s="80">
        <v>0</v>
      </c>
      <c r="D28" s="10">
        <f t="shared" si="0"/>
        <v>0</v>
      </c>
      <c r="E28" s="11"/>
    </row>
    <row r="29" spans="1:5" ht="29.45" customHeight="1">
      <c r="A29" s="82" t="s">
        <v>1103</v>
      </c>
      <c r="B29" s="80">
        <v>0</v>
      </c>
      <c r="C29" s="84">
        <v>0</v>
      </c>
      <c r="D29" s="10">
        <f t="shared" si="0"/>
        <v>0</v>
      </c>
      <c r="E29" s="11"/>
    </row>
    <row r="30" spans="1:5" ht="29.45" customHeight="1">
      <c r="A30" s="82" t="s">
        <v>1104</v>
      </c>
      <c r="B30" s="80">
        <v>0</v>
      </c>
      <c r="C30" s="84">
        <v>0</v>
      </c>
      <c r="D30" s="10">
        <f t="shared" si="0"/>
        <v>0</v>
      </c>
      <c r="E30" s="11"/>
    </row>
    <row r="31" spans="1:5" ht="29.45" customHeight="1">
      <c r="A31" s="81" t="s">
        <v>1105</v>
      </c>
      <c r="B31" s="80">
        <v>0</v>
      </c>
      <c r="C31" s="84">
        <v>0</v>
      </c>
      <c r="D31" s="10">
        <f t="shared" si="0"/>
        <v>0</v>
      </c>
      <c r="E31" s="11"/>
    </row>
    <row r="32" spans="1:5" ht="29.45" customHeight="1">
      <c r="A32" s="81" t="s">
        <v>1106</v>
      </c>
      <c r="B32" s="80">
        <v>0</v>
      </c>
      <c r="C32" s="84">
        <v>0</v>
      </c>
      <c r="D32" s="10">
        <f t="shared" si="0"/>
        <v>0</v>
      </c>
      <c r="E32" s="11"/>
    </row>
    <row r="33" spans="1:5" ht="29.45" customHeight="1">
      <c r="A33" s="81" t="s">
        <v>1107</v>
      </c>
      <c r="B33" s="80">
        <v>0</v>
      </c>
      <c r="C33" s="84">
        <v>0</v>
      </c>
      <c r="D33" s="10">
        <f t="shared" si="0"/>
        <v>0</v>
      </c>
      <c r="E33" s="11"/>
    </row>
    <row r="34" spans="1:5" ht="29.45" customHeight="1">
      <c r="A34" s="81" t="s">
        <v>1108</v>
      </c>
      <c r="B34" s="80">
        <v>0</v>
      </c>
      <c r="C34" s="80">
        <v>0</v>
      </c>
      <c r="D34" s="10">
        <f t="shared" si="0"/>
        <v>0</v>
      </c>
      <c r="E34" s="11"/>
    </row>
    <row r="35" spans="1:5" ht="29.45" customHeight="1">
      <c r="A35" s="82" t="s">
        <v>1109</v>
      </c>
      <c r="B35" s="80">
        <v>0</v>
      </c>
      <c r="C35" s="84">
        <v>0</v>
      </c>
      <c r="D35" s="10">
        <f t="shared" si="0"/>
        <v>0</v>
      </c>
      <c r="E35" s="11"/>
    </row>
    <row r="36" spans="1:5" ht="29.45" customHeight="1">
      <c r="A36" s="82" t="s">
        <v>1110</v>
      </c>
      <c r="B36" s="80">
        <v>0</v>
      </c>
      <c r="C36" s="84">
        <v>0</v>
      </c>
      <c r="D36" s="10">
        <f t="shared" si="0"/>
        <v>0</v>
      </c>
      <c r="E36" s="11"/>
    </row>
    <row r="37" spans="1:5" ht="29.45" customHeight="1">
      <c r="A37" s="81" t="s">
        <v>1111</v>
      </c>
      <c r="B37" s="80">
        <v>1529</v>
      </c>
      <c r="C37" s="84">
        <v>2875</v>
      </c>
      <c r="D37" s="10">
        <f t="shared" si="0"/>
        <v>-1346</v>
      </c>
      <c r="E37" s="11">
        <f t="shared" si="1"/>
        <v>-46.817391304347829</v>
      </c>
    </row>
    <row r="38" spans="1:5" ht="29.45" customHeight="1">
      <c r="A38" s="81" t="s">
        <v>1112</v>
      </c>
      <c r="B38" s="80">
        <v>0</v>
      </c>
      <c r="C38" s="84">
        <v>0</v>
      </c>
      <c r="D38" s="10">
        <f t="shared" si="0"/>
        <v>0</v>
      </c>
      <c r="E38" s="11"/>
    </row>
    <row r="39" spans="1:5" ht="29.45" customHeight="1">
      <c r="A39" s="81" t="s">
        <v>1113</v>
      </c>
      <c r="B39" s="80">
        <v>0</v>
      </c>
      <c r="C39" s="80">
        <v>0</v>
      </c>
      <c r="D39" s="10">
        <f t="shared" si="0"/>
        <v>0</v>
      </c>
      <c r="E39" s="11"/>
    </row>
    <row r="40" spans="1:5" ht="29.45" customHeight="1">
      <c r="A40" s="82" t="s">
        <v>1114</v>
      </c>
      <c r="B40" s="80">
        <v>0</v>
      </c>
      <c r="C40" s="84">
        <v>0</v>
      </c>
      <c r="D40" s="10">
        <f t="shared" si="0"/>
        <v>0</v>
      </c>
      <c r="E40" s="11"/>
    </row>
    <row r="41" spans="1:5" ht="29.45" customHeight="1">
      <c r="A41" s="82" t="s">
        <v>1115</v>
      </c>
      <c r="B41" s="80">
        <v>0</v>
      </c>
      <c r="C41" s="84">
        <v>0</v>
      </c>
      <c r="D41" s="10">
        <f t="shared" si="0"/>
        <v>0</v>
      </c>
      <c r="E41" s="11"/>
    </row>
    <row r="42" spans="1:5" ht="29.45" customHeight="1">
      <c r="A42" s="81" t="s">
        <v>1116</v>
      </c>
      <c r="B42" s="80">
        <v>0</v>
      </c>
      <c r="C42" s="84">
        <v>0</v>
      </c>
      <c r="D42" s="10">
        <f t="shared" si="0"/>
        <v>0</v>
      </c>
      <c r="E42" s="11"/>
    </row>
    <row r="43" spans="1:5" ht="29.45" customHeight="1">
      <c r="A43" s="81" t="s">
        <v>1117</v>
      </c>
      <c r="B43" s="80">
        <v>0</v>
      </c>
      <c r="C43" s="84">
        <v>0</v>
      </c>
      <c r="D43" s="10">
        <f t="shared" si="0"/>
        <v>0</v>
      </c>
      <c r="E43" s="11"/>
    </row>
    <row r="44" spans="1:5" ht="29.45" customHeight="1">
      <c r="A44" s="81" t="s">
        <v>1118</v>
      </c>
      <c r="B44" s="80">
        <v>0</v>
      </c>
      <c r="C44" s="84">
        <v>0</v>
      </c>
      <c r="D44" s="10">
        <f t="shared" si="0"/>
        <v>0</v>
      </c>
      <c r="E44" s="11"/>
    </row>
    <row r="45" spans="1:5" ht="29.45" customHeight="1">
      <c r="A45" s="81" t="s">
        <v>1119</v>
      </c>
      <c r="B45" s="80">
        <v>0</v>
      </c>
      <c r="C45" s="84">
        <v>0</v>
      </c>
      <c r="D45" s="10">
        <f t="shared" si="0"/>
        <v>0</v>
      </c>
      <c r="E45" s="11"/>
    </row>
    <row r="46" spans="1:5" ht="29.45" customHeight="1">
      <c r="A46" s="81" t="s">
        <v>1120</v>
      </c>
      <c r="B46" s="80">
        <v>0</v>
      </c>
      <c r="C46" s="80">
        <v>0</v>
      </c>
      <c r="D46" s="10">
        <f t="shared" si="0"/>
        <v>0</v>
      </c>
      <c r="E46" s="11"/>
    </row>
    <row r="47" spans="1:5" ht="29.45" customHeight="1">
      <c r="A47" s="82" t="s">
        <v>1121</v>
      </c>
      <c r="B47" s="80">
        <v>0</v>
      </c>
      <c r="C47" s="84">
        <v>0</v>
      </c>
      <c r="D47" s="10">
        <f t="shared" si="0"/>
        <v>0</v>
      </c>
      <c r="E47" s="11"/>
    </row>
    <row r="48" spans="1:5" ht="29.45" customHeight="1">
      <c r="A48" s="82" t="s">
        <v>1122</v>
      </c>
      <c r="B48" s="80">
        <v>0</v>
      </c>
      <c r="C48" s="84">
        <v>0</v>
      </c>
      <c r="D48" s="10">
        <f t="shared" si="0"/>
        <v>0</v>
      </c>
      <c r="E48" s="11"/>
    </row>
    <row r="49" spans="1:5" ht="29.45" customHeight="1">
      <c r="A49" s="81" t="s">
        <v>1123</v>
      </c>
      <c r="B49" s="80">
        <v>150</v>
      </c>
      <c r="C49" s="84">
        <v>1826</v>
      </c>
      <c r="D49" s="10">
        <f t="shared" si="0"/>
        <v>-1676</v>
      </c>
      <c r="E49" s="11">
        <f t="shared" si="1"/>
        <v>-91.785323110624319</v>
      </c>
    </row>
    <row r="50" spans="1:5" ht="29.45" customHeight="1">
      <c r="A50" s="81" t="s">
        <v>1124</v>
      </c>
      <c r="B50" s="80">
        <v>0</v>
      </c>
      <c r="C50" s="80">
        <v>0</v>
      </c>
      <c r="D50" s="10">
        <f t="shared" si="0"/>
        <v>0</v>
      </c>
      <c r="E50" s="11"/>
    </row>
    <row r="51" spans="1:5" ht="29.45" customHeight="1">
      <c r="A51" s="82" t="s">
        <v>1125</v>
      </c>
      <c r="B51" s="80">
        <v>0</v>
      </c>
      <c r="C51" s="84">
        <v>0</v>
      </c>
      <c r="D51" s="10">
        <f t="shared" si="0"/>
        <v>0</v>
      </c>
      <c r="E51" s="11"/>
    </row>
    <row r="52" spans="1:5" ht="29.45" customHeight="1">
      <c r="A52" s="82" t="s">
        <v>1126</v>
      </c>
      <c r="B52" s="80">
        <v>0</v>
      </c>
      <c r="C52" s="84">
        <v>0</v>
      </c>
      <c r="D52" s="10">
        <f t="shared" si="0"/>
        <v>0</v>
      </c>
      <c r="E52" s="11"/>
    </row>
    <row r="53" spans="1:5" ht="29.45" customHeight="1">
      <c r="A53" s="82" t="s">
        <v>1127</v>
      </c>
      <c r="B53" s="80">
        <v>0</v>
      </c>
      <c r="C53" s="84">
        <v>0</v>
      </c>
      <c r="D53" s="10">
        <f t="shared" si="0"/>
        <v>0</v>
      </c>
      <c r="E53" s="11"/>
    </row>
    <row r="54" spans="1:5" ht="29.45" customHeight="1">
      <c r="A54" s="82" t="s">
        <v>1128</v>
      </c>
      <c r="B54" s="80">
        <v>0</v>
      </c>
      <c r="C54" s="84">
        <v>0</v>
      </c>
      <c r="D54" s="10">
        <f t="shared" si="0"/>
        <v>0</v>
      </c>
      <c r="E54" s="11"/>
    </row>
    <row r="55" spans="1:5" ht="29.45" customHeight="1">
      <c r="A55" s="82" t="s">
        <v>1129</v>
      </c>
      <c r="B55" s="80">
        <v>0</v>
      </c>
      <c r="C55" s="84">
        <v>0</v>
      </c>
      <c r="D55" s="10">
        <f t="shared" si="0"/>
        <v>0</v>
      </c>
      <c r="E55" s="11"/>
    </row>
    <row r="56" spans="1:5" ht="29.45" customHeight="1">
      <c r="A56" s="82" t="s">
        <v>1130</v>
      </c>
      <c r="B56" s="80">
        <v>0</v>
      </c>
      <c r="C56" s="84">
        <v>0</v>
      </c>
      <c r="D56" s="10">
        <f t="shared" si="0"/>
        <v>0</v>
      </c>
      <c r="E56" s="11"/>
    </row>
    <row r="57" spans="1:5" ht="29.45" customHeight="1">
      <c r="A57" s="82" t="s">
        <v>1131</v>
      </c>
      <c r="B57" s="80">
        <v>0</v>
      </c>
      <c r="C57" s="84">
        <v>0</v>
      </c>
      <c r="D57" s="10">
        <f t="shared" si="0"/>
        <v>0</v>
      </c>
      <c r="E57" s="11"/>
    </row>
    <row r="58" spans="1:5" ht="29.45" customHeight="1">
      <c r="A58" s="83" t="s">
        <v>1132</v>
      </c>
      <c r="B58" s="80">
        <v>0</v>
      </c>
      <c r="C58" s="84">
        <v>0</v>
      </c>
      <c r="D58" s="10">
        <f t="shared" si="0"/>
        <v>0</v>
      </c>
      <c r="E58" s="11"/>
    </row>
    <row r="59" spans="1:5" ht="29.45" customHeight="1">
      <c r="A59" s="81" t="s">
        <v>1133</v>
      </c>
      <c r="B59" s="80">
        <v>0</v>
      </c>
      <c r="C59" s="84">
        <v>0</v>
      </c>
      <c r="D59" s="10">
        <f t="shared" si="0"/>
        <v>0</v>
      </c>
      <c r="E59" s="11"/>
    </row>
    <row r="60" spans="1:5" ht="29.45" customHeight="1">
      <c r="A60" s="81" t="s">
        <v>1134</v>
      </c>
      <c r="B60" s="80">
        <v>0</v>
      </c>
      <c r="C60" s="80">
        <v>0</v>
      </c>
      <c r="D60" s="10">
        <f t="shared" si="0"/>
        <v>0</v>
      </c>
      <c r="E60" s="11"/>
    </row>
    <row r="61" spans="1:5" ht="29.45" customHeight="1">
      <c r="A61" s="81" t="s">
        <v>1135</v>
      </c>
      <c r="B61" s="80">
        <v>0</v>
      </c>
      <c r="C61" s="84">
        <v>0</v>
      </c>
      <c r="D61" s="10">
        <f t="shared" si="0"/>
        <v>0</v>
      </c>
      <c r="E61" s="11"/>
    </row>
    <row r="62" spans="1:5" ht="29.45" customHeight="1">
      <c r="A62" s="81" t="s">
        <v>1136</v>
      </c>
      <c r="B62" s="80">
        <v>0</v>
      </c>
      <c r="C62" s="84">
        <v>0</v>
      </c>
      <c r="D62" s="10">
        <f t="shared" si="0"/>
        <v>0</v>
      </c>
      <c r="E62" s="11"/>
    </row>
    <row r="63" spans="1:5" ht="29.45" customHeight="1">
      <c r="A63" s="81" t="s">
        <v>1137</v>
      </c>
      <c r="B63" s="80">
        <v>0</v>
      </c>
      <c r="C63" s="80">
        <v>0</v>
      </c>
      <c r="D63" s="10">
        <f t="shared" si="0"/>
        <v>0</v>
      </c>
      <c r="E63" s="11"/>
    </row>
    <row r="64" spans="1:5" ht="29.45" customHeight="1">
      <c r="A64" s="82" t="s">
        <v>1138</v>
      </c>
      <c r="B64" s="80">
        <v>0</v>
      </c>
      <c r="C64" s="84">
        <v>0</v>
      </c>
      <c r="D64" s="10">
        <f t="shared" si="0"/>
        <v>0</v>
      </c>
      <c r="E64" s="11"/>
    </row>
    <row r="65" spans="1:5" ht="29.45" customHeight="1">
      <c r="A65" s="82" t="s">
        <v>1139</v>
      </c>
      <c r="B65" s="80">
        <v>0</v>
      </c>
      <c r="C65" s="84">
        <v>0</v>
      </c>
      <c r="D65" s="10">
        <f t="shared" si="0"/>
        <v>0</v>
      </c>
      <c r="E65" s="11"/>
    </row>
    <row r="66" spans="1:5" ht="29.45" customHeight="1">
      <c r="A66" s="82" t="s">
        <v>1140</v>
      </c>
      <c r="B66" s="80">
        <v>0</v>
      </c>
      <c r="C66" s="84">
        <v>0</v>
      </c>
      <c r="D66" s="10">
        <f t="shared" si="0"/>
        <v>0</v>
      </c>
      <c r="E66" s="11"/>
    </row>
    <row r="67" spans="1:5" ht="29.45" customHeight="1">
      <c r="A67" s="81" t="s">
        <v>1141</v>
      </c>
      <c r="B67" s="80">
        <v>0</v>
      </c>
      <c r="C67" s="84">
        <v>0</v>
      </c>
      <c r="D67" s="10">
        <f t="shared" si="0"/>
        <v>0</v>
      </c>
      <c r="E67" s="11"/>
    </row>
    <row r="68" spans="1:5" ht="29.45" customHeight="1">
      <c r="A68" s="81" t="s">
        <v>1142</v>
      </c>
      <c r="B68" s="80">
        <v>0</v>
      </c>
      <c r="C68" s="84">
        <v>0</v>
      </c>
      <c r="D68" s="10">
        <f t="shared" si="0"/>
        <v>0</v>
      </c>
      <c r="E68" s="11"/>
    </row>
    <row r="69" spans="1:5" ht="29.45" customHeight="1">
      <c r="A69" s="81" t="s">
        <v>1143</v>
      </c>
      <c r="B69" s="80">
        <v>0</v>
      </c>
      <c r="C69" s="84">
        <v>0</v>
      </c>
      <c r="D69" s="10">
        <f t="shared" si="0"/>
        <v>0</v>
      </c>
      <c r="E69" s="11"/>
    </row>
    <row r="70" spans="1:5" ht="29.45" customHeight="1">
      <c r="A70" s="81" t="s">
        <v>1144</v>
      </c>
      <c r="B70" s="80">
        <v>0</v>
      </c>
      <c r="C70" s="84">
        <v>0</v>
      </c>
      <c r="D70" s="10">
        <f t="shared" si="0"/>
        <v>0</v>
      </c>
      <c r="E70" s="11"/>
    </row>
    <row r="71" spans="1:5" ht="29.45" customHeight="1">
      <c r="A71" s="81" t="s">
        <v>1145</v>
      </c>
      <c r="B71" s="80">
        <v>0</v>
      </c>
      <c r="C71" s="84">
        <v>0</v>
      </c>
      <c r="D71" s="10">
        <f t="shared" si="0"/>
        <v>0</v>
      </c>
      <c r="E71" s="11"/>
    </row>
    <row r="72" spans="1:5" ht="29.45" customHeight="1">
      <c r="A72" s="81" t="s">
        <v>1146</v>
      </c>
      <c r="B72" s="80">
        <v>0</v>
      </c>
      <c r="C72" s="80">
        <v>0</v>
      </c>
      <c r="D72" s="10">
        <f t="shared" si="0"/>
        <v>0</v>
      </c>
      <c r="E72" s="11"/>
    </row>
    <row r="73" spans="1:5" ht="29.45" customHeight="1">
      <c r="A73" s="82" t="s">
        <v>1147</v>
      </c>
      <c r="B73" s="80">
        <v>0</v>
      </c>
      <c r="C73" s="84">
        <v>0</v>
      </c>
      <c r="D73" s="10">
        <f t="shared" si="0"/>
        <v>0</v>
      </c>
      <c r="E73" s="11"/>
    </row>
    <row r="74" spans="1:5" ht="29.45" customHeight="1">
      <c r="A74" s="82" t="s">
        <v>1148</v>
      </c>
      <c r="B74" s="80">
        <v>0</v>
      </c>
      <c r="C74" s="84">
        <v>0</v>
      </c>
      <c r="D74" s="10">
        <f t="shared" ref="D74:D78" si="2">B74-C74</f>
        <v>0</v>
      </c>
      <c r="E74" s="11"/>
    </row>
    <row r="75" spans="1:5" ht="29.45" customHeight="1">
      <c r="A75" s="81" t="s">
        <v>1149</v>
      </c>
      <c r="B75" s="80">
        <v>0</v>
      </c>
      <c r="C75" s="84">
        <v>0</v>
      </c>
      <c r="D75" s="10">
        <f t="shared" si="2"/>
        <v>0</v>
      </c>
      <c r="E75" s="11"/>
    </row>
    <row r="76" spans="1:5" ht="29.45" customHeight="1">
      <c r="A76" s="81" t="s">
        <v>1150</v>
      </c>
      <c r="B76" s="80">
        <v>0</v>
      </c>
      <c r="C76" s="80">
        <v>0</v>
      </c>
      <c r="D76" s="10">
        <f t="shared" si="2"/>
        <v>0</v>
      </c>
      <c r="E76" s="11"/>
    </row>
    <row r="77" spans="1:5" ht="29.45" customHeight="1">
      <c r="A77" s="82" t="s">
        <v>1151</v>
      </c>
      <c r="B77" s="80">
        <v>0</v>
      </c>
      <c r="C77" s="84">
        <v>0</v>
      </c>
      <c r="D77" s="10">
        <f t="shared" si="2"/>
        <v>0</v>
      </c>
      <c r="E77" s="11"/>
    </row>
    <row r="78" spans="1:5" ht="29.45" customHeight="1">
      <c r="A78" s="82" t="s">
        <v>1152</v>
      </c>
      <c r="B78" s="80">
        <v>0</v>
      </c>
      <c r="C78" s="84">
        <v>0</v>
      </c>
      <c r="D78" s="10">
        <f t="shared" si="2"/>
        <v>0</v>
      </c>
      <c r="E78" s="11"/>
    </row>
    <row r="79" spans="1:5" ht="13.5">
      <c r="A79" s="1"/>
      <c r="B79" s="1"/>
      <c r="C79"/>
      <c r="D79" s="41"/>
      <c r="E79" s="41"/>
    </row>
    <row r="80" spans="1:5">
      <c r="A80" s="41"/>
      <c r="B80" s="41"/>
      <c r="C80" s="41"/>
      <c r="D80" s="41"/>
      <c r="E80" s="41"/>
    </row>
    <row r="81" spans="1:5">
      <c r="A81" s="41"/>
      <c r="B81" s="41"/>
      <c r="C81" s="41"/>
      <c r="D81" s="41"/>
      <c r="E81" s="41"/>
    </row>
    <row r="82" spans="1:5">
      <c r="A82" s="41"/>
      <c r="B82" s="41"/>
      <c r="C82" s="41"/>
      <c r="D82" s="41"/>
      <c r="E82" s="41"/>
    </row>
    <row r="83" spans="1:5">
      <c r="A83" s="41"/>
      <c r="B83" s="41"/>
      <c r="C83" s="41"/>
      <c r="D83" s="41"/>
      <c r="E83" s="41"/>
    </row>
    <row r="84" spans="1:5">
      <c r="A84" s="41"/>
      <c r="B84" s="41"/>
      <c r="C84" s="41"/>
      <c r="D84" s="41"/>
      <c r="E84" s="41"/>
    </row>
    <row r="85" spans="1:5">
      <c r="A85" s="41"/>
      <c r="B85" s="41"/>
      <c r="C85" s="41"/>
      <c r="D85" s="41"/>
      <c r="E85" s="41"/>
    </row>
    <row r="86" spans="1:5">
      <c r="A86" s="41"/>
      <c r="B86" s="41"/>
      <c r="C86" s="41"/>
      <c r="D86" s="41"/>
      <c r="E86" s="41"/>
    </row>
    <row r="87" spans="1:5">
      <c r="A87" s="41"/>
      <c r="B87" s="41"/>
      <c r="C87" s="41"/>
      <c r="D87" s="41"/>
      <c r="E87" s="41"/>
    </row>
    <row r="88" spans="1:5">
      <c r="A88" s="41"/>
      <c r="B88" s="41"/>
      <c r="C88" s="41"/>
      <c r="D88" s="41"/>
      <c r="E88" s="41"/>
    </row>
    <row r="89" spans="1:5">
      <c r="A89" s="41"/>
      <c r="B89" s="41"/>
      <c r="C89" s="41"/>
      <c r="D89" s="41"/>
      <c r="E89" s="41"/>
    </row>
    <row r="90" spans="1:5">
      <c r="A90" s="41"/>
      <c r="B90" s="41"/>
      <c r="C90" s="41"/>
      <c r="D90" s="41"/>
      <c r="E90" s="41"/>
    </row>
    <row r="91" spans="1:5">
      <c r="A91" s="41"/>
      <c r="B91" s="41"/>
      <c r="C91" s="41"/>
      <c r="D91" s="41"/>
      <c r="E91" s="41"/>
    </row>
    <row r="92" spans="1:5">
      <c r="A92" s="41"/>
      <c r="B92" s="41"/>
      <c r="C92" s="41"/>
      <c r="D92" s="41"/>
      <c r="E92" s="41"/>
    </row>
    <row r="93" spans="1:5">
      <c r="A93" s="41"/>
      <c r="B93" s="41"/>
      <c r="C93" s="41"/>
      <c r="D93" s="41"/>
      <c r="E93" s="41"/>
    </row>
    <row r="94" spans="1:5">
      <c r="A94" s="41"/>
      <c r="B94" s="41"/>
      <c r="C94" s="41"/>
      <c r="D94" s="41"/>
      <c r="E94" s="41"/>
    </row>
    <row r="95" spans="1:5">
      <c r="A95" s="41"/>
      <c r="B95" s="41"/>
      <c r="C95" s="41"/>
      <c r="D95" s="41"/>
      <c r="E95" s="41"/>
    </row>
    <row r="96" spans="1:5">
      <c r="A96" s="41"/>
      <c r="B96" s="41"/>
      <c r="C96" s="41"/>
      <c r="D96" s="41"/>
      <c r="E96" s="41"/>
    </row>
    <row r="97" spans="1:5">
      <c r="A97" s="41"/>
      <c r="B97" s="41"/>
      <c r="C97" s="41"/>
      <c r="D97" s="41"/>
      <c r="E97" s="41"/>
    </row>
  </sheetData>
  <mergeCells count="7">
    <mergeCell ref="A2:E4"/>
    <mergeCell ref="A5:E5"/>
    <mergeCell ref="A6:E6"/>
    <mergeCell ref="A7:A8"/>
    <mergeCell ref="C7:C8"/>
    <mergeCell ref="D7:E7"/>
    <mergeCell ref="B7:B8"/>
  </mergeCells>
  <phoneticPr fontId="1" type="noConversion"/>
  <printOptions horizontalCentered="1"/>
  <pageMargins left="0.70866141732283472" right="0.70866141732283472" top="0.74803149606299213" bottom="0.74803149606299213" header="0.31496062992125984" footer="0.31496062992125984"/>
  <pageSetup paperSize="9" scale="3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4"/>
  <sheetViews>
    <sheetView zoomScale="68" zoomScaleNormal="68" workbookViewId="0"/>
  </sheetViews>
  <sheetFormatPr defaultRowHeight="20.25"/>
  <cols>
    <col min="1" max="1" width="72.75" style="131" customWidth="1"/>
    <col min="2" max="4" width="30.625" customWidth="1"/>
    <col min="5" max="5" width="30.625" style="39" customWidth="1"/>
  </cols>
  <sheetData>
    <row r="1" spans="1:5" ht="72" customHeight="1">
      <c r="A1" s="129" t="s">
        <v>1773</v>
      </c>
    </row>
    <row r="2" spans="1:5" ht="13.5" customHeight="1">
      <c r="A2" s="176" t="s">
        <v>1591</v>
      </c>
      <c r="B2" s="176"/>
      <c r="C2" s="176"/>
      <c r="D2" s="176"/>
      <c r="E2" s="176"/>
    </row>
    <row r="3" spans="1:5" ht="13.5" customHeight="1">
      <c r="A3" s="176"/>
      <c r="B3" s="176"/>
      <c r="C3" s="176"/>
      <c r="D3" s="176"/>
      <c r="E3" s="176"/>
    </row>
    <row r="4" spans="1:5" ht="32.450000000000003" customHeight="1">
      <c r="A4" s="176"/>
      <c r="B4" s="176"/>
      <c r="C4" s="176"/>
      <c r="D4" s="176"/>
      <c r="E4" s="176"/>
    </row>
    <row r="5" spans="1:5" ht="13.5">
      <c r="A5" s="175"/>
      <c r="B5" s="175"/>
      <c r="C5" s="175"/>
      <c r="D5" s="175"/>
      <c r="E5" s="175"/>
    </row>
    <row r="6" spans="1:5">
      <c r="A6" s="187" t="s">
        <v>1082</v>
      </c>
      <c r="B6" s="187"/>
      <c r="C6" s="187"/>
      <c r="D6" s="187"/>
      <c r="E6" s="187"/>
    </row>
    <row r="7" spans="1:5" ht="33.6" customHeight="1">
      <c r="A7" s="193" t="s">
        <v>1</v>
      </c>
      <c r="B7" s="178" t="s">
        <v>1567</v>
      </c>
      <c r="C7" s="178" t="s">
        <v>1269</v>
      </c>
      <c r="D7" s="178" t="s">
        <v>1568</v>
      </c>
      <c r="E7" s="178"/>
    </row>
    <row r="8" spans="1:5" ht="44.45" customHeight="1">
      <c r="A8" s="193"/>
      <c r="B8" s="178"/>
      <c r="C8" s="178"/>
      <c r="D8" s="102" t="s">
        <v>2</v>
      </c>
      <c r="E8" s="118" t="s">
        <v>3</v>
      </c>
    </row>
    <row r="9" spans="1:5">
      <c r="A9" s="130" t="s">
        <v>1153</v>
      </c>
      <c r="B9" s="45">
        <v>67061</v>
      </c>
      <c r="C9" s="45">
        <v>83755</v>
      </c>
      <c r="D9" s="117">
        <f>B9-C9</f>
        <v>-16694</v>
      </c>
      <c r="E9" s="44">
        <f>D9/C9*100</f>
        <v>-19.931944361530654</v>
      </c>
    </row>
    <row r="10" spans="1:5">
      <c r="A10" s="81" t="s">
        <v>300</v>
      </c>
      <c r="B10" s="45">
        <v>0</v>
      </c>
      <c r="C10" s="45">
        <v>0</v>
      </c>
      <c r="D10" s="117">
        <f t="shared" ref="D10:D73" si="0">B10-C10</f>
        <v>0</v>
      </c>
      <c r="E10" s="44"/>
    </row>
    <row r="11" spans="1:5">
      <c r="A11" s="81" t="s">
        <v>1154</v>
      </c>
      <c r="B11" s="45">
        <v>0</v>
      </c>
      <c r="C11" s="45">
        <v>0</v>
      </c>
      <c r="D11" s="117">
        <f t="shared" si="0"/>
        <v>0</v>
      </c>
      <c r="E11" s="44"/>
    </row>
    <row r="12" spans="1:5">
      <c r="A12" s="82" t="s">
        <v>1317</v>
      </c>
      <c r="B12" s="45">
        <v>0</v>
      </c>
      <c r="C12" s="45">
        <v>0</v>
      </c>
      <c r="D12" s="117">
        <f t="shared" si="0"/>
        <v>0</v>
      </c>
      <c r="E12" s="44"/>
    </row>
    <row r="13" spans="1:5">
      <c r="A13" s="82" t="s">
        <v>1318</v>
      </c>
      <c r="B13" s="45">
        <v>0</v>
      </c>
      <c r="C13" s="45">
        <v>0</v>
      </c>
      <c r="D13" s="117">
        <f t="shared" si="0"/>
        <v>0</v>
      </c>
      <c r="E13" s="44"/>
    </row>
    <row r="14" spans="1:5">
      <c r="A14" s="82" t="s">
        <v>1319</v>
      </c>
      <c r="B14" s="45">
        <v>0</v>
      </c>
      <c r="C14" s="45">
        <v>0</v>
      </c>
      <c r="D14" s="117">
        <f t="shared" si="0"/>
        <v>0</v>
      </c>
      <c r="E14" s="44"/>
    </row>
    <row r="15" spans="1:5">
      <c r="A15" s="82" t="s">
        <v>1320</v>
      </c>
      <c r="B15" s="45">
        <v>0</v>
      </c>
      <c r="C15" s="45">
        <v>0</v>
      </c>
      <c r="D15" s="117">
        <f t="shared" si="0"/>
        <v>0</v>
      </c>
      <c r="E15" s="44"/>
    </row>
    <row r="16" spans="1:5">
      <c r="A16" s="82" t="s">
        <v>1321</v>
      </c>
      <c r="B16" s="45">
        <v>0</v>
      </c>
      <c r="C16" s="45">
        <v>0</v>
      </c>
      <c r="D16" s="117">
        <f t="shared" si="0"/>
        <v>0</v>
      </c>
      <c r="E16" s="44"/>
    </row>
    <row r="17" spans="1:5">
      <c r="A17" s="82" t="s">
        <v>1322</v>
      </c>
      <c r="B17" s="45">
        <v>0</v>
      </c>
      <c r="C17" s="45">
        <v>0</v>
      </c>
      <c r="D17" s="117">
        <f t="shared" si="0"/>
        <v>0</v>
      </c>
      <c r="E17" s="44"/>
    </row>
    <row r="18" spans="1:5">
      <c r="A18" s="81" t="s">
        <v>349</v>
      </c>
      <c r="B18" s="45">
        <v>29</v>
      </c>
      <c r="C18" s="45">
        <v>4</v>
      </c>
      <c r="D18" s="117">
        <f t="shared" si="0"/>
        <v>25</v>
      </c>
      <c r="E18" s="44">
        <f t="shared" ref="E18:E72" si="1">D18/C18*100</f>
        <v>625</v>
      </c>
    </row>
    <row r="19" spans="1:5">
      <c r="A19" s="81" t="s">
        <v>1155</v>
      </c>
      <c r="B19" s="45">
        <v>29</v>
      </c>
      <c r="C19" s="45">
        <v>4</v>
      </c>
      <c r="D19" s="117">
        <f t="shared" si="0"/>
        <v>25</v>
      </c>
      <c r="E19" s="44">
        <f t="shared" si="1"/>
        <v>625</v>
      </c>
    </row>
    <row r="20" spans="1:5">
      <c r="A20" s="82" t="s">
        <v>1323</v>
      </c>
      <c r="B20" s="45">
        <v>0</v>
      </c>
      <c r="C20" s="45">
        <v>0</v>
      </c>
      <c r="D20" s="117">
        <f t="shared" si="0"/>
        <v>0</v>
      </c>
      <c r="E20" s="44"/>
    </row>
    <row r="21" spans="1:5">
      <c r="A21" s="82" t="s">
        <v>1324</v>
      </c>
      <c r="B21" s="45">
        <v>0</v>
      </c>
      <c r="C21" s="45">
        <v>0</v>
      </c>
      <c r="D21" s="117">
        <f t="shared" si="0"/>
        <v>0</v>
      </c>
      <c r="E21" s="44"/>
    </row>
    <row r="22" spans="1:5">
      <c r="A22" s="82" t="s">
        <v>1325</v>
      </c>
      <c r="B22" s="45">
        <v>0</v>
      </c>
      <c r="C22" s="45">
        <v>0</v>
      </c>
      <c r="D22" s="117">
        <f t="shared" si="0"/>
        <v>0</v>
      </c>
      <c r="E22" s="44"/>
    </row>
    <row r="23" spans="1:5">
      <c r="A23" s="82" t="s">
        <v>1326</v>
      </c>
      <c r="B23" s="45">
        <v>0</v>
      </c>
      <c r="C23" s="45">
        <v>0</v>
      </c>
      <c r="D23" s="117">
        <f t="shared" si="0"/>
        <v>0</v>
      </c>
      <c r="E23" s="44"/>
    </row>
    <row r="24" spans="1:5">
      <c r="A24" s="82" t="s">
        <v>1327</v>
      </c>
      <c r="B24" s="45">
        <v>29</v>
      </c>
      <c r="C24" s="45">
        <v>4</v>
      </c>
      <c r="D24" s="117">
        <f t="shared" si="0"/>
        <v>25</v>
      </c>
      <c r="E24" s="44">
        <f t="shared" si="1"/>
        <v>625</v>
      </c>
    </row>
    <row r="25" spans="1:5">
      <c r="A25" s="81" t="s">
        <v>1156</v>
      </c>
      <c r="B25" s="45">
        <v>0</v>
      </c>
      <c r="C25" s="45">
        <v>0</v>
      </c>
      <c r="D25" s="117">
        <f t="shared" si="0"/>
        <v>0</v>
      </c>
      <c r="E25" s="44"/>
    </row>
    <row r="26" spans="1:5">
      <c r="A26" s="82" t="s">
        <v>1328</v>
      </c>
      <c r="B26" s="45">
        <v>0</v>
      </c>
      <c r="C26" s="45">
        <v>0</v>
      </c>
      <c r="D26" s="117">
        <f t="shared" si="0"/>
        <v>0</v>
      </c>
      <c r="E26" s="44"/>
    </row>
    <row r="27" spans="1:5">
      <c r="A27" s="82" t="s">
        <v>1329</v>
      </c>
      <c r="B27" s="45">
        <v>0</v>
      </c>
      <c r="C27" s="45">
        <v>0</v>
      </c>
      <c r="D27" s="117">
        <f t="shared" si="0"/>
        <v>0</v>
      </c>
      <c r="E27" s="44"/>
    </row>
    <row r="28" spans="1:5">
      <c r="A28" s="82" t="s">
        <v>1330</v>
      </c>
      <c r="B28" s="45">
        <v>0</v>
      </c>
      <c r="C28" s="45">
        <v>0</v>
      </c>
      <c r="D28" s="117">
        <f t="shared" si="0"/>
        <v>0</v>
      </c>
      <c r="E28" s="44"/>
    </row>
    <row r="29" spans="1:5">
      <c r="A29" s="82" t="s">
        <v>1331</v>
      </c>
      <c r="B29" s="45">
        <v>0</v>
      </c>
      <c r="C29" s="45">
        <v>0</v>
      </c>
      <c r="D29" s="117">
        <f t="shared" si="0"/>
        <v>0</v>
      </c>
      <c r="E29" s="44"/>
    </row>
    <row r="30" spans="1:5">
      <c r="A30" s="82" t="s">
        <v>1332</v>
      </c>
      <c r="B30" s="45">
        <v>0</v>
      </c>
      <c r="C30" s="45">
        <v>0</v>
      </c>
      <c r="D30" s="117">
        <f t="shared" si="0"/>
        <v>0</v>
      </c>
      <c r="E30" s="44"/>
    </row>
    <row r="31" spans="1:5">
      <c r="A31" s="81" t="s">
        <v>1157</v>
      </c>
      <c r="B31" s="45">
        <v>0</v>
      </c>
      <c r="C31" s="45">
        <v>0</v>
      </c>
      <c r="D31" s="117">
        <f t="shared" si="0"/>
        <v>0</v>
      </c>
      <c r="E31" s="44"/>
    </row>
    <row r="32" spans="1:5">
      <c r="A32" s="82" t="s">
        <v>1333</v>
      </c>
      <c r="B32" s="45">
        <v>0</v>
      </c>
      <c r="C32" s="45">
        <v>0</v>
      </c>
      <c r="D32" s="117">
        <f t="shared" si="0"/>
        <v>0</v>
      </c>
      <c r="E32" s="44"/>
    </row>
    <row r="33" spans="1:5">
      <c r="A33" s="82" t="s">
        <v>1334</v>
      </c>
      <c r="B33" s="45">
        <v>0</v>
      </c>
      <c r="C33" s="45">
        <v>0</v>
      </c>
      <c r="D33" s="117">
        <f t="shared" si="0"/>
        <v>0</v>
      </c>
      <c r="E33" s="44"/>
    </row>
    <row r="34" spans="1:5">
      <c r="A34" s="81" t="s">
        <v>391</v>
      </c>
      <c r="B34" s="45">
        <v>2269</v>
      </c>
      <c r="C34" s="45">
        <v>464</v>
      </c>
      <c r="D34" s="117">
        <f t="shared" si="0"/>
        <v>1805</v>
      </c>
      <c r="E34" s="44">
        <f t="shared" si="1"/>
        <v>389.00862068965517</v>
      </c>
    </row>
    <row r="35" spans="1:5">
      <c r="A35" s="81" t="s">
        <v>1158</v>
      </c>
      <c r="B35" s="45">
        <v>2044</v>
      </c>
      <c r="C35" s="45">
        <v>408</v>
      </c>
      <c r="D35" s="117">
        <f t="shared" si="0"/>
        <v>1636</v>
      </c>
      <c r="E35" s="44">
        <f t="shared" si="1"/>
        <v>400.98039215686276</v>
      </c>
    </row>
    <row r="36" spans="1:5">
      <c r="A36" s="82" t="s">
        <v>1335</v>
      </c>
      <c r="B36" s="45">
        <v>1127</v>
      </c>
      <c r="C36" s="45">
        <v>246</v>
      </c>
      <c r="D36" s="117">
        <f t="shared" si="0"/>
        <v>881</v>
      </c>
      <c r="E36" s="44">
        <f t="shared" si="1"/>
        <v>358.130081300813</v>
      </c>
    </row>
    <row r="37" spans="1:5">
      <c r="A37" s="82" t="s">
        <v>1336</v>
      </c>
      <c r="B37" s="45">
        <v>917</v>
      </c>
      <c r="C37" s="45">
        <v>162</v>
      </c>
      <c r="D37" s="117">
        <f t="shared" si="0"/>
        <v>755</v>
      </c>
      <c r="E37" s="44">
        <f t="shared" si="1"/>
        <v>466.04938271604937</v>
      </c>
    </row>
    <row r="38" spans="1:5">
      <c r="A38" s="82" t="s">
        <v>1337</v>
      </c>
      <c r="B38" s="45">
        <v>0</v>
      </c>
      <c r="C38" s="45">
        <v>0</v>
      </c>
      <c r="D38" s="117">
        <f t="shared" si="0"/>
        <v>0</v>
      </c>
      <c r="E38" s="44"/>
    </row>
    <row r="39" spans="1:5">
      <c r="A39" s="81" t="s">
        <v>1159</v>
      </c>
      <c r="B39" s="45">
        <v>225</v>
      </c>
      <c r="C39" s="45">
        <v>56</v>
      </c>
      <c r="D39" s="117">
        <f t="shared" si="0"/>
        <v>169</v>
      </c>
      <c r="E39" s="44">
        <f t="shared" si="1"/>
        <v>301.78571428571428</v>
      </c>
    </row>
    <row r="40" spans="1:5">
      <c r="A40" s="82" t="s">
        <v>1335</v>
      </c>
      <c r="B40" s="45">
        <v>0</v>
      </c>
      <c r="C40" s="45">
        <v>0</v>
      </c>
      <c r="D40" s="117">
        <f t="shared" si="0"/>
        <v>0</v>
      </c>
      <c r="E40" s="44"/>
    </row>
    <row r="41" spans="1:5">
      <c r="A41" s="82" t="s">
        <v>1336</v>
      </c>
      <c r="B41" s="45">
        <v>225</v>
      </c>
      <c r="C41" s="45">
        <v>56</v>
      </c>
      <c r="D41" s="117">
        <f t="shared" si="0"/>
        <v>169</v>
      </c>
      <c r="E41" s="44">
        <f t="shared" si="1"/>
        <v>301.78571428571428</v>
      </c>
    </row>
    <row r="42" spans="1:5">
      <c r="A42" s="82" t="s">
        <v>1338</v>
      </c>
      <c r="B42" s="45">
        <v>0</v>
      </c>
      <c r="C42" s="45">
        <v>0</v>
      </c>
      <c r="D42" s="117">
        <f t="shared" si="0"/>
        <v>0</v>
      </c>
      <c r="E42" s="44"/>
    </row>
    <row r="43" spans="1:5">
      <c r="A43" s="81" t="s">
        <v>1160</v>
      </c>
      <c r="B43" s="45">
        <v>0</v>
      </c>
      <c r="C43" s="45">
        <v>0</v>
      </c>
      <c r="D43" s="117">
        <f t="shared" si="0"/>
        <v>0</v>
      </c>
      <c r="E43" s="44"/>
    </row>
    <row r="44" spans="1:5">
      <c r="A44" s="82" t="s">
        <v>1336</v>
      </c>
      <c r="B44" s="45">
        <v>0</v>
      </c>
      <c r="C44" s="45">
        <v>0</v>
      </c>
      <c r="D44" s="117">
        <f t="shared" si="0"/>
        <v>0</v>
      </c>
      <c r="E44" s="44"/>
    </row>
    <row r="45" spans="1:5">
      <c r="A45" s="82" t="s">
        <v>1339</v>
      </c>
      <c r="B45" s="45">
        <v>0</v>
      </c>
      <c r="C45" s="45">
        <v>0</v>
      </c>
      <c r="D45" s="117">
        <f t="shared" si="0"/>
        <v>0</v>
      </c>
      <c r="E45" s="44"/>
    </row>
    <row r="46" spans="1:5">
      <c r="A46" s="81" t="s">
        <v>560</v>
      </c>
      <c r="B46" s="45">
        <v>0</v>
      </c>
      <c r="C46" s="45">
        <v>0</v>
      </c>
      <c r="D46" s="117">
        <f t="shared" si="0"/>
        <v>0</v>
      </c>
      <c r="E46" s="44"/>
    </row>
    <row r="47" spans="1:5">
      <c r="A47" s="81" t="s">
        <v>1161</v>
      </c>
      <c r="B47" s="45">
        <v>0</v>
      </c>
      <c r="C47" s="45">
        <v>0</v>
      </c>
      <c r="D47" s="117">
        <f t="shared" si="0"/>
        <v>0</v>
      </c>
      <c r="E47" s="44"/>
    </row>
    <row r="48" spans="1:5">
      <c r="A48" s="82" t="s">
        <v>1340</v>
      </c>
      <c r="B48" s="45">
        <v>0</v>
      </c>
      <c r="C48" s="45">
        <v>0</v>
      </c>
      <c r="D48" s="117">
        <f t="shared" si="0"/>
        <v>0</v>
      </c>
      <c r="E48" s="44"/>
    </row>
    <row r="49" spans="1:5">
      <c r="A49" s="82" t="s">
        <v>1341</v>
      </c>
      <c r="B49" s="45">
        <v>0</v>
      </c>
      <c r="C49" s="45">
        <v>0</v>
      </c>
      <c r="D49" s="117">
        <f t="shared" si="0"/>
        <v>0</v>
      </c>
      <c r="E49" s="44"/>
    </row>
    <row r="50" spans="1:5">
      <c r="A50" s="82" t="s">
        <v>1342</v>
      </c>
      <c r="B50" s="45">
        <v>0</v>
      </c>
      <c r="C50" s="45">
        <v>0</v>
      </c>
      <c r="D50" s="117">
        <f t="shared" si="0"/>
        <v>0</v>
      </c>
      <c r="E50" s="44"/>
    </row>
    <row r="51" spans="1:5">
      <c r="A51" s="82" t="s">
        <v>1343</v>
      </c>
      <c r="B51" s="45">
        <v>0</v>
      </c>
      <c r="C51" s="45">
        <v>0</v>
      </c>
      <c r="D51" s="117">
        <f t="shared" si="0"/>
        <v>0</v>
      </c>
      <c r="E51" s="44"/>
    </row>
    <row r="52" spans="1:5">
      <c r="A52" s="81" t="s">
        <v>1162</v>
      </c>
      <c r="B52" s="45">
        <v>0</v>
      </c>
      <c r="C52" s="45">
        <v>0</v>
      </c>
      <c r="D52" s="117">
        <f t="shared" si="0"/>
        <v>0</v>
      </c>
      <c r="E52" s="44"/>
    </row>
    <row r="53" spans="1:5">
      <c r="A53" s="82" t="s">
        <v>1344</v>
      </c>
      <c r="B53" s="45">
        <v>0</v>
      </c>
      <c r="C53" s="45">
        <v>0</v>
      </c>
      <c r="D53" s="117">
        <f t="shared" si="0"/>
        <v>0</v>
      </c>
      <c r="E53" s="44"/>
    </row>
    <row r="54" spans="1:5">
      <c r="A54" s="82" t="s">
        <v>1345</v>
      </c>
      <c r="B54" s="45">
        <v>0</v>
      </c>
      <c r="C54" s="45">
        <v>0</v>
      </c>
      <c r="D54" s="117">
        <f t="shared" si="0"/>
        <v>0</v>
      </c>
      <c r="E54" s="44"/>
    </row>
    <row r="55" spans="1:5">
      <c r="A55" s="82" t="s">
        <v>1346</v>
      </c>
      <c r="B55" s="45">
        <v>0</v>
      </c>
      <c r="C55" s="45">
        <v>0</v>
      </c>
      <c r="D55" s="117">
        <f t="shared" si="0"/>
        <v>0</v>
      </c>
      <c r="E55" s="44"/>
    </row>
    <row r="56" spans="1:5">
      <c r="A56" s="82" t="s">
        <v>1347</v>
      </c>
      <c r="B56" s="45">
        <v>0</v>
      </c>
      <c r="C56" s="45">
        <v>0</v>
      </c>
      <c r="D56" s="117">
        <f t="shared" si="0"/>
        <v>0</v>
      </c>
      <c r="E56" s="44"/>
    </row>
    <row r="57" spans="1:5">
      <c r="A57" s="81" t="s">
        <v>627</v>
      </c>
      <c r="B57" s="45">
        <v>57076</v>
      </c>
      <c r="C57" s="45">
        <v>63083</v>
      </c>
      <c r="D57" s="117">
        <f t="shared" si="0"/>
        <v>-6007</v>
      </c>
      <c r="E57" s="44">
        <f t="shared" si="1"/>
        <v>-9.5223752833568476</v>
      </c>
    </row>
    <row r="58" spans="1:5">
      <c r="A58" s="81" t="s">
        <v>1163</v>
      </c>
      <c r="B58" s="45">
        <v>55816</v>
      </c>
      <c r="C58" s="45">
        <v>54934</v>
      </c>
      <c r="D58" s="117">
        <f t="shared" si="0"/>
        <v>882</v>
      </c>
      <c r="E58" s="44">
        <f t="shared" si="1"/>
        <v>1.6055630392835041</v>
      </c>
    </row>
    <row r="59" spans="1:5">
      <c r="A59" s="82" t="s">
        <v>1348</v>
      </c>
      <c r="B59" s="45">
        <v>53014</v>
      </c>
      <c r="C59" s="45">
        <v>52934</v>
      </c>
      <c r="D59" s="117">
        <f t="shared" si="0"/>
        <v>80</v>
      </c>
      <c r="E59" s="44">
        <f t="shared" si="1"/>
        <v>0.15113159783881816</v>
      </c>
    </row>
    <row r="60" spans="1:5">
      <c r="A60" s="82" t="s">
        <v>1349</v>
      </c>
      <c r="B60" s="45">
        <v>0</v>
      </c>
      <c r="C60" s="45">
        <v>0</v>
      </c>
      <c r="D60" s="117">
        <f t="shared" si="0"/>
        <v>0</v>
      </c>
      <c r="E60" s="44"/>
    </row>
    <row r="61" spans="1:5">
      <c r="A61" s="82" t="s">
        <v>1350</v>
      </c>
      <c r="B61" s="45">
        <v>795</v>
      </c>
      <c r="C61" s="45">
        <v>0</v>
      </c>
      <c r="D61" s="117">
        <f t="shared" si="0"/>
        <v>795</v>
      </c>
      <c r="E61" s="44"/>
    </row>
    <row r="62" spans="1:5">
      <c r="A62" s="82" t="s">
        <v>1351</v>
      </c>
      <c r="B62" s="45">
        <v>778</v>
      </c>
      <c r="C62" s="45">
        <v>0</v>
      </c>
      <c r="D62" s="117">
        <f t="shared" si="0"/>
        <v>778</v>
      </c>
      <c r="E62" s="44"/>
    </row>
    <row r="63" spans="1:5">
      <c r="A63" s="82" t="s">
        <v>1352</v>
      </c>
      <c r="B63" s="45">
        <v>0</v>
      </c>
      <c r="C63" s="45">
        <v>0</v>
      </c>
      <c r="D63" s="117">
        <f t="shared" si="0"/>
        <v>0</v>
      </c>
      <c r="E63" s="44"/>
    </row>
    <row r="64" spans="1:5">
      <c r="A64" s="82" t="s">
        <v>1353</v>
      </c>
      <c r="B64" s="45">
        <v>0</v>
      </c>
      <c r="C64" s="45">
        <v>0</v>
      </c>
      <c r="D64" s="117">
        <f t="shared" si="0"/>
        <v>0</v>
      </c>
      <c r="E64" s="44"/>
    </row>
    <row r="65" spans="1:5">
      <c r="A65" s="82" t="s">
        <v>1354</v>
      </c>
      <c r="B65" s="45">
        <v>0</v>
      </c>
      <c r="C65" s="45">
        <v>0</v>
      </c>
      <c r="D65" s="117">
        <f t="shared" si="0"/>
        <v>0</v>
      </c>
      <c r="E65" s="44"/>
    </row>
    <row r="66" spans="1:5">
      <c r="A66" s="82" t="s">
        <v>1355</v>
      </c>
      <c r="B66" s="45">
        <v>0</v>
      </c>
      <c r="C66" s="45">
        <v>0</v>
      </c>
      <c r="D66" s="117">
        <f t="shared" si="0"/>
        <v>0</v>
      </c>
      <c r="E66" s="44"/>
    </row>
    <row r="67" spans="1:5">
      <c r="A67" s="82" t="s">
        <v>1356</v>
      </c>
      <c r="B67" s="45">
        <v>0</v>
      </c>
      <c r="C67" s="45">
        <v>0</v>
      </c>
      <c r="D67" s="117">
        <f t="shared" si="0"/>
        <v>0</v>
      </c>
      <c r="E67" s="44"/>
    </row>
    <row r="68" spans="1:5">
      <c r="A68" s="82" t="s">
        <v>1357</v>
      </c>
      <c r="B68" s="45">
        <v>0</v>
      </c>
      <c r="C68" s="45">
        <v>0</v>
      </c>
      <c r="D68" s="117">
        <f t="shared" si="0"/>
        <v>0</v>
      </c>
      <c r="E68" s="44"/>
    </row>
    <row r="69" spans="1:5">
      <c r="A69" s="82" t="s">
        <v>911</v>
      </c>
      <c r="B69" s="45">
        <v>0</v>
      </c>
      <c r="C69" s="45">
        <v>0</v>
      </c>
      <c r="D69" s="117">
        <f t="shared" si="0"/>
        <v>0</v>
      </c>
      <c r="E69" s="44"/>
    </row>
    <row r="70" spans="1:5">
      <c r="A70" s="82" t="s">
        <v>1358</v>
      </c>
      <c r="B70" s="45">
        <v>0</v>
      </c>
      <c r="C70" s="45">
        <v>0</v>
      </c>
      <c r="D70" s="117">
        <f t="shared" si="0"/>
        <v>0</v>
      </c>
      <c r="E70" s="44"/>
    </row>
    <row r="71" spans="1:5">
      <c r="A71" s="82" t="s">
        <v>1359</v>
      </c>
      <c r="B71" s="45">
        <v>0</v>
      </c>
      <c r="C71" s="45">
        <v>0</v>
      </c>
      <c r="D71" s="117">
        <f t="shared" si="0"/>
        <v>0</v>
      </c>
      <c r="E71" s="44"/>
    </row>
    <row r="72" spans="1:5">
      <c r="A72" s="82" t="s">
        <v>1360</v>
      </c>
      <c r="B72" s="45">
        <v>1229</v>
      </c>
      <c r="C72" s="45">
        <v>2000</v>
      </c>
      <c r="D72" s="117">
        <f t="shared" si="0"/>
        <v>-771</v>
      </c>
      <c r="E72" s="44">
        <f t="shared" si="1"/>
        <v>-38.550000000000004</v>
      </c>
    </row>
    <row r="73" spans="1:5">
      <c r="A73" s="82" t="s">
        <v>1361</v>
      </c>
      <c r="B73" s="45">
        <v>0</v>
      </c>
      <c r="C73" s="45">
        <v>0</v>
      </c>
      <c r="D73" s="117">
        <f t="shared" si="0"/>
        <v>0</v>
      </c>
      <c r="E73" s="44"/>
    </row>
    <row r="74" spans="1:5">
      <c r="A74" s="81" t="s">
        <v>1164</v>
      </c>
      <c r="B74" s="45">
        <v>0</v>
      </c>
      <c r="C74" s="45">
        <v>3181</v>
      </c>
      <c r="D74" s="117">
        <f t="shared" ref="D74:D137" si="2">B74-C74</f>
        <v>-3181</v>
      </c>
      <c r="E74" s="44">
        <f t="shared" ref="E74:E129" si="3">D74/C74*100</f>
        <v>-100</v>
      </c>
    </row>
    <row r="75" spans="1:5">
      <c r="A75" s="82" t="s">
        <v>1348</v>
      </c>
      <c r="B75" s="45">
        <v>0</v>
      </c>
      <c r="C75" s="45">
        <v>3181</v>
      </c>
      <c r="D75" s="117">
        <f t="shared" si="2"/>
        <v>-3181</v>
      </c>
      <c r="E75" s="44">
        <f t="shared" si="3"/>
        <v>-100</v>
      </c>
    </row>
    <row r="76" spans="1:5">
      <c r="A76" s="82" t="s">
        <v>1349</v>
      </c>
      <c r="B76" s="45">
        <v>0</v>
      </c>
      <c r="C76" s="45">
        <v>0</v>
      </c>
      <c r="D76" s="117">
        <f t="shared" si="2"/>
        <v>0</v>
      </c>
      <c r="E76" s="44"/>
    </row>
    <row r="77" spans="1:5">
      <c r="A77" s="82" t="s">
        <v>1362</v>
      </c>
      <c r="B77" s="45">
        <v>0</v>
      </c>
      <c r="C77" s="45">
        <v>0</v>
      </c>
      <c r="D77" s="117">
        <f t="shared" si="2"/>
        <v>0</v>
      </c>
      <c r="E77" s="44"/>
    </row>
    <row r="78" spans="1:5">
      <c r="A78" s="81" t="s">
        <v>1165</v>
      </c>
      <c r="B78" s="45">
        <v>0</v>
      </c>
      <c r="C78" s="45">
        <v>267</v>
      </c>
      <c r="D78" s="117">
        <f t="shared" si="2"/>
        <v>-267</v>
      </c>
      <c r="E78" s="44">
        <f t="shared" si="3"/>
        <v>-100</v>
      </c>
    </row>
    <row r="79" spans="1:5">
      <c r="A79" s="81" t="s">
        <v>1166</v>
      </c>
      <c r="B79" s="45">
        <v>1260</v>
      </c>
      <c r="C79" s="45">
        <v>2875</v>
      </c>
      <c r="D79" s="117">
        <f t="shared" si="2"/>
        <v>-1615</v>
      </c>
      <c r="E79" s="44">
        <f t="shared" si="3"/>
        <v>-56.173913043478265</v>
      </c>
    </row>
    <row r="80" spans="1:5">
      <c r="A80" s="82" t="s">
        <v>1363</v>
      </c>
      <c r="B80" s="45">
        <v>0</v>
      </c>
      <c r="C80" s="45">
        <v>921</v>
      </c>
      <c r="D80" s="117">
        <f t="shared" si="2"/>
        <v>-921</v>
      </c>
      <c r="E80" s="44">
        <f t="shared" si="3"/>
        <v>-100</v>
      </c>
    </row>
    <row r="81" spans="1:5">
      <c r="A81" s="82" t="s">
        <v>1364</v>
      </c>
      <c r="B81" s="45">
        <v>1255</v>
      </c>
      <c r="C81" s="45">
        <v>380</v>
      </c>
      <c r="D81" s="117">
        <f t="shared" si="2"/>
        <v>875</v>
      </c>
      <c r="E81" s="44">
        <f t="shared" si="3"/>
        <v>230.26315789473685</v>
      </c>
    </row>
    <row r="82" spans="1:5">
      <c r="A82" s="82" t="s">
        <v>1365</v>
      </c>
      <c r="B82" s="45">
        <v>0</v>
      </c>
      <c r="C82" s="45">
        <v>0</v>
      </c>
      <c r="D82" s="117">
        <f t="shared" si="2"/>
        <v>0</v>
      </c>
      <c r="E82" s="44"/>
    </row>
    <row r="83" spans="1:5">
      <c r="A83" s="82" t="s">
        <v>1366</v>
      </c>
      <c r="B83" s="45">
        <v>0</v>
      </c>
      <c r="C83" s="45">
        <v>0</v>
      </c>
      <c r="D83" s="117">
        <f t="shared" si="2"/>
        <v>0</v>
      </c>
      <c r="E83" s="44"/>
    </row>
    <row r="84" spans="1:5">
      <c r="A84" s="82" t="s">
        <v>1367</v>
      </c>
      <c r="B84" s="45">
        <v>5</v>
      </c>
      <c r="C84" s="45">
        <v>1574</v>
      </c>
      <c r="D84" s="117">
        <f t="shared" si="2"/>
        <v>-1569</v>
      </c>
      <c r="E84" s="44">
        <f t="shared" si="3"/>
        <v>-99.682337992376119</v>
      </c>
    </row>
    <row r="85" spans="1:5">
      <c r="A85" s="81" t="s">
        <v>1167</v>
      </c>
      <c r="B85" s="45">
        <v>0</v>
      </c>
      <c r="C85" s="45">
        <v>1826</v>
      </c>
      <c r="D85" s="117">
        <f t="shared" si="2"/>
        <v>-1826</v>
      </c>
      <c r="E85" s="44">
        <f t="shared" si="3"/>
        <v>-100</v>
      </c>
    </row>
    <row r="86" spans="1:5">
      <c r="A86" s="82" t="s">
        <v>1368</v>
      </c>
      <c r="B86" s="45">
        <v>0</v>
      </c>
      <c r="C86" s="45">
        <v>0</v>
      </c>
      <c r="D86" s="117">
        <f t="shared" si="2"/>
        <v>0</v>
      </c>
      <c r="E86" s="44"/>
    </row>
    <row r="87" spans="1:5">
      <c r="A87" s="82" t="s">
        <v>1369</v>
      </c>
      <c r="B87" s="45">
        <v>0</v>
      </c>
      <c r="C87" s="45">
        <v>0</v>
      </c>
      <c r="D87" s="117">
        <f t="shared" si="2"/>
        <v>0</v>
      </c>
      <c r="E87" s="44"/>
    </row>
    <row r="88" spans="1:5">
      <c r="A88" s="82" t="s">
        <v>1370</v>
      </c>
      <c r="B88" s="45">
        <v>0</v>
      </c>
      <c r="C88" s="45">
        <v>1826</v>
      </c>
      <c r="D88" s="117">
        <f t="shared" si="2"/>
        <v>-1826</v>
      </c>
      <c r="E88" s="44">
        <f t="shared" si="3"/>
        <v>-100</v>
      </c>
    </row>
    <row r="89" spans="1:5">
      <c r="A89" s="81" t="s">
        <v>1168</v>
      </c>
      <c r="B89" s="45">
        <v>0</v>
      </c>
      <c r="C89" s="45">
        <v>0</v>
      </c>
      <c r="D89" s="117">
        <f t="shared" si="2"/>
        <v>0</v>
      </c>
      <c r="E89" s="44"/>
    </row>
    <row r="90" spans="1:5">
      <c r="A90" s="82" t="s">
        <v>1371</v>
      </c>
      <c r="B90" s="45">
        <v>0</v>
      </c>
      <c r="C90" s="45">
        <v>0</v>
      </c>
      <c r="D90" s="117">
        <f t="shared" si="2"/>
        <v>0</v>
      </c>
      <c r="E90" s="44"/>
    </row>
    <row r="91" spans="1:5">
      <c r="A91" s="82" t="s">
        <v>1372</v>
      </c>
      <c r="B91" s="45">
        <v>0</v>
      </c>
      <c r="C91" s="45">
        <v>0</v>
      </c>
      <c r="D91" s="117">
        <f t="shared" si="2"/>
        <v>0</v>
      </c>
      <c r="E91" s="44"/>
    </row>
    <row r="92" spans="1:5">
      <c r="A92" s="82" t="s">
        <v>1373</v>
      </c>
      <c r="B92" s="45">
        <v>0</v>
      </c>
      <c r="C92" s="45">
        <v>0</v>
      </c>
      <c r="D92" s="117">
        <f t="shared" si="2"/>
        <v>0</v>
      </c>
      <c r="E92" s="44"/>
    </row>
    <row r="93" spans="1:5">
      <c r="A93" s="81" t="s">
        <v>1169</v>
      </c>
      <c r="B93" s="45">
        <v>0</v>
      </c>
      <c r="C93" s="45">
        <v>0</v>
      </c>
      <c r="D93" s="117">
        <f t="shared" si="2"/>
        <v>0</v>
      </c>
      <c r="E93" s="44"/>
    </row>
    <row r="94" spans="1:5">
      <c r="A94" s="82" t="s">
        <v>1371</v>
      </c>
      <c r="B94" s="45">
        <v>0</v>
      </c>
      <c r="C94" s="45">
        <v>0</v>
      </c>
      <c r="D94" s="117">
        <f t="shared" si="2"/>
        <v>0</v>
      </c>
      <c r="E94" s="44"/>
    </row>
    <row r="95" spans="1:5">
      <c r="A95" s="82" t="s">
        <v>1372</v>
      </c>
      <c r="B95" s="45">
        <v>0</v>
      </c>
      <c r="C95" s="45">
        <v>0</v>
      </c>
      <c r="D95" s="117">
        <f t="shared" si="2"/>
        <v>0</v>
      </c>
      <c r="E95" s="44"/>
    </row>
    <row r="96" spans="1:5">
      <c r="A96" s="82" t="s">
        <v>1374</v>
      </c>
      <c r="B96" s="45">
        <v>0</v>
      </c>
      <c r="C96" s="45">
        <v>0</v>
      </c>
      <c r="D96" s="117">
        <f t="shared" si="2"/>
        <v>0</v>
      </c>
      <c r="E96" s="44"/>
    </row>
    <row r="97" spans="1:5">
      <c r="A97" s="81" t="s">
        <v>1170</v>
      </c>
      <c r="B97" s="45">
        <v>0</v>
      </c>
      <c r="C97" s="45">
        <v>0</v>
      </c>
      <c r="D97" s="117">
        <f t="shared" si="2"/>
        <v>0</v>
      </c>
      <c r="E97" s="44"/>
    </row>
    <row r="98" spans="1:5">
      <c r="A98" s="82" t="s">
        <v>1375</v>
      </c>
      <c r="B98" s="45">
        <v>0</v>
      </c>
      <c r="C98" s="45">
        <v>0</v>
      </c>
      <c r="D98" s="117">
        <f t="shared" si="2"/>
        <v>0</v>
      </c>
      <c r="E98" s="44"/>
    </row>
    <row r="99" spans="1:5">
      <c r="A99" s="82" t="s">
        <v>1376</v>
      </c>
      <c r="B99" s="45">
        <v>0</v>
      </c>
      <c r="C99" s="45">
        <v>0</v>
      </c>
      <c r="D99" s="117">
        <f t="shared" si="2"/>
        <v>0</v>
      </c>
      <c r="E99" s="44"/>
    </row>
    <row r="100" spans="1:5">
      <c r="A100" s="82" t="s">
        <v>1377</v>
      </c>
      <c r="B100" s="45">
        <v>0</v>
      </c>
      <c r="C100" s="45">
        <v>0</v>
      </c>
      <c r="D100" s="117">
        <f t="shared" si="2"/>
        <v>0</v>
      </c>
      <c r="E100" s="44"/>
    </row>
    <row r="101" spans="1:5">
      <c r="A101" s="82" t="s">
        <v>1378</v>
      </c>
      <c r="B101" s="45">
        <v>0</v>
      </c>
      <c r="C101" s="45">
        <v>0</v>
      </c>
      <c r="D101" s="117">
        <f t="shared" si="2"/>
        <v>0</v>
      </c>
      <c r="E101" s="44"/>
    </row>
    <row r="102" spans="1:5">
      <c r="A102" s="82" t="s">
        <v>1379</v>
      </c>
      <c r="B102" s="45">
        <v>0</v>
      </c>
      <c r="C102" s="45">
        <v>0</v>
      </c>
      <c r="D102" s="117">
        <f t="shared" si="2"/>
        <v>0</v>
      </c>
      <c r="E102" s="44"/>
    </row>
    <row r="103" spans="1:5">
      <c r="A103" s="81" t="s">
        <v>1171</v>
      </c>
      <c r="B103" s="45">
        <v>0</v>
      </c>
      <c r="C103" s="45">
        <v>0</v>
      </c>
      <c r="D103" s="117">
        <f t="shared" si="2"/>
        <v>0</v>
      </c>
      <c r="E103" s="44"/>
    </row>
    <row r="104" spans="1:5">
      <c r="A104" s="82" t="s">
        <v>1380</v>
      </c>
      <c r="B104" s="45">
        <v>0</v>
      </c>
      <c r="C104" s="45">
        <v>0</v>
      </c>
      <c r="D104" s="117">
        <f t="shared" si="2"/>
        <v>0</v>
      </c>
      <c r="E104" s="44"/>
    </row>
    <row r="105" spans="1:5">
      <c r="A105" s="82" t="s">
        <v>1381</v>
      </c>
      <c r="B105" s="45">
        <v>0</v>
      </c>
      <c r="C105" s="45">
        <v>0</v>
      </c>
      <c r="D105" s="117">
        <f t="shared" si="2"/>
        <v>0</v>
      </c>
      <c r="E105" s="44"/>
    </row>
    <row r="106" spans="1:5">
      <c r="A106" s="81" t="s">
        <v>1172</v>
      </c>
      <c r="B106" s="45">
        <v>0</v>
      </c>
      <c r="C106" s="45">
        <v>0</v>
      </c>
      <c r="D106" s="117">
        <f t="shared" si="2"/>
        <v>0</v>
      </c>
      <c r="E106" s="44"/>
    </row>
    <row r="107" spans="1:5">
      <c r="A107" s="82" t="s">
        <v>1371</v>
      </c>
      <c r="B107" s="45">
        <v>0</v>
      </c>
      <c r="C107" s="45">
        <v>0</v>
      </c>
      <c r="D107" s="117">
        <f t="shared" si="2"/>
        <v>0</v>
      </c>
      <c r="E107" s="44"/>
    </row>
    <row r="108" spans="1:5">
      <c r="A108" s="82" t="s">
        <v>1372</v>
      </c>
      <c r="B108" s="45">
        <v>0</v>
      </c>
      <c r="C108" s="45">
        <v>0</v>
      </c>
      <c r="D108" s="117">
        <f t="shared" si="2"/>
        <v>0</v>
      </c>
      <c r="E108" s="44"/>
    </row>
    <row r="109" spans="1:5">
      <c r="A109" s="82" t="s">
        <v>1382</v>
      </c>
      <c r="B109" s="45">
        <v>0</v>
      </c>
      <c r="C109" s="45">
        <v>0</v>
      </c>
      <c r="D109" s="117">
        <f t="shared" si="2"/>
        <v>0</v>
      </c>
      <c r="E109" s="44"/>
    </row>
    <row r="110" spans="1:5">
      <c r="A110" s="82" t="s">
        <v>1383</v>
      </c>
      <c r="B110" s="45">
        <v>0</v>
      </c>
      <c r="C110" s="45">
        <v>0</v>
      </c>
      <c r="D110" s="117">
        <f t="shared" si="2"/>
        <v>0</v>
      </c>
      <c r="E110" s="44"/>
    </row>
    <row r="111" spans="1:5">
      <c r="A111" s="82" t="s">
        <v>1384</v>
      </c>
      <c r="B111" s="45">
        <v>0</v>
      </c>
      <c r="C111" s="45">
        <v>0</v>
      </c>
      <c r="D111" s="117">
        <f t="shared" si="2"/>
        <v>0</v>
      </c>
      <c r="E111" s="44"/>
    </row>
    <row r="112" spans="1:5">
      <c r="A112" s="82" t="s">
        <v>1385</v>
      </c>
      <c r="B112" s="45">
        <v>0</v>
      </c>
      <c r="C112" s="45">
        <v>0</v>
      </c>
      <c r="D112" s="117">
        <f t="shared" si="2"/>
        <v>0</v>
      </c>
      <c r="E112" s="44"/>
    </row>
    <row r="113" spans="1:5">
      <c r="A113" s="82" t="s">
        <v>1386</v>
      </c>
      <c r="B113" s="45">
        <v>0</v>
      </c>
      <c r="C113" s="45">
        <v>0</v>
      </c>
      <c r="D113" s="117">
        <f t="shared" si="2"/>
        <v>0</v>
      </c>
      <c r="E113" s="44"/>
    </row>
    <row r="114" spans="1:5">
      <c r="A114" s="82" t="s">
        <v>1387</v>
      </c>
      <c r="B114" s="45">
        <v>0</v>
      </c>
      <c r="C114" s="45">
        <v>0</v>
      </c>
      <c r="D114" s="117">
        <f t="shared" si="2"/>
        <v>0</v>
      </c>
      <c r="E114" s="44"/>
    </row>
    <row r="115" spans="1:5">
      <c r="A115" s="81" t="s">
        <v>647</v>
      </c>
      <c r="B115" s="45">
        <v>0</v>
      </c>
      <c r="C115" s="45">
        <v>972</v>
      </c>
      <c r="D115" s="117">
        <f t="shared" si="2"/>
        <v>-972</v>
      </c>
      <c r="E115" s="44">
        <f t="shared" si="3"/>
        <v>-100</v>
      </c>
    </row>
    <row r="116" spans="1:5">
      <c r="A116" s="81" t="s">
        <v>1173</v>
      </c>
      <c r="B116" s="45">
        <v>0</v>
      </c>
      <c r="C116" s="45">
        <v>0</v>
      </c>
      <c r="D116" s="117">
        <f t="shared" si="2"/>
        <v>0</v>
      </c>
      <c r="E116" s="44"/>
    </row>
    <row r="117" spans="1:5">
      <c r="A117" s="82" t="s">
        <v>1336</v>
      </c>
      <c r="B117" s="45">
        <v>0</v>
      </c>
      <c r="C117" s="45">
        <v>0</v>
      </c>
      <c r="D117" s="117">
        <f t="shared" si="2"/>
        <v>0</v>
      </c>
      <c r="E117" s="44"/>
    </row>
    <row r="118" spans="1:5">
      <c r="A118" s="82" t="s">
        <v>1388</v>
      </c>
      <c r="B118" s="45">
        <v>0</v>
      </c>
      <c r="C118" s="45">
        <v>0</v>
      </c>
      <c r="D118" s="117">
        <f t="shared" si="2"/>
        <v>0</v>
      </c>
      <c r="E118" s="44"/>
    </row>
    <row r="119" spans="1:5">
      <c r="A119" s="82" t="s">
        <v>1389</v>
      </c>
      <c r="B119" s="45">
        <v>0</v>
      </c>
      <c r="C119" s="45">
        <v>0</v>
      </c>
      <c r="D119" s="117">
        <f t="shared" si="2"/>
        <v>0</v>
      </c>
      <c r="E119" s="44"/>
    </row>
    <row r="120" spans="1:5">
      <c r="A120" s="82" t="s">
        <v>1390</v>
      </c>
      <c r="B120" s="45">
        <v>0</v>
      </c>
      <c r="C120" s="45">
        <v>0</v>
      </c>
      <c r="D120" s="117">
        <f t="shared" si="2"/>
        <v>0</v>
      </c>
      <c r="E120" s="44"/>
    </row>
    <row r="121" spans="1:5">
      <c r="A121" s="81" t="s">
        <v>1174</v>
      </c>
      <c r="B121" s="45">
        <v>0</v>
      </c>
      <c r="C121" s="45">
        <v>0</v>
      </c>
      <c r="D121" s="117">
        <f t="shared" si="2"/>
        <v>0</v>
      </c>
      <c r="E121" s="44"/>
    </row>
    <row r="122" spans="1:5">
      <c r="A122" s="82" t="s">
        <v>1336</v>
      </c>
      <c r="B122" s="45">
        <v>0</v>
      </c>
      <c r="C122" s="45">
        <v>0</v>
      </c>
      <c r="D122" s="117">
        <f t="shared" si="2"/>
        <v>0</v>
      </c>
      <c r="E122" s="44"/>
    </row>
    <row r="123" spans="1:5">
      <c r="A123" s="82" t="s">
        <v>1388</v>
      </c>
      <c r="B123" s="45">
        <v>0</v>
      </c>
      <c r="C123" s="45">
        <v>0</v>
      </c>
      <c r="D123" s="117">
        <f t="shared" si="2"/>
        <v>0</v>
      </c>
      <c r="E123" s="44"/>
    </row>
    <row r="124" spans="1:5">
      <c r="A124" s="82" t="s">
        <v>1391</v>
      </c>
      <c r="B124" s="45">
        <v>0</v>
      </c>
      <c r="C124" s="45">
        <v>0</v>
      </c>
      <c r="D124" s="117">
        <f t="shared" si="2"/>
        <v>0</v>
      </c>
      <c r="E124" s="44"/>
    </row>
    <row r="125" spans="1:5">
      <c r="A125" s="82" t="s">
        <v>1392</v>
      </c>
      <c r="B125" s="45">
        <v>0</v>
      </c>
      <c r="C125" s="45">
        <v>0</v>
      </c>
      <c r="D125" s="117">
        <f t="shared" si="2"/>
        <v>0</v>
      </c>
      <c r="E125" s="44"/>
    </row>
    <row r="126" spans="1:5">
      <c r="A126" s="81" t="s">
        <v>1175</v>
      </c>
      <c r="B126" s="45">
        <v>0</v>
      </c>
      <c r="C126" s="45">
        <v>972</v>
      </c>
      <c r="D126" s="117">
        <f t="shared" si="2"/>
        <v>-972</v>
      </c>
      <c r="E126" s="44">
        <f t="shared" si="3"/>
        <v>-100</v>
      </c>
    </row>
    <row r="127" spans="1:5">
      <c r="A127" s="82" t="s">
        <v>706</v>
      </c>
      <c r="B127" s="45">
        <v>0</v>
      </c>
      <c r="C127" s="45">
        <v>0</v>
      </c>
      <c r="D127" s="117">
        <f t="shared" si="2"/>
        <v>0</v>
      </c>
      <c r="E127" s="44"/>
    </row>
    <row r="128" spans="1:5">
      <c r="A128" s="82" t="s">
        <v>1393</v>
      </c>
      <c r="B128" s="45">
        <v>0</v>
      </c>
      <c r="C128" s="45">
        <v>0</v>
      </c>
      <c r="D128" s="117">
        <f t="shared" si="2"/>
        <v>0</v>
      </c>
      <c r="E128" s="44"/>
    </row>
    <row r="129" spans="1:5">
      <c r="A129" s="82" t="s">
        <v>1394</v>
      </c>
      <c r="B129" s="45">
        <v>0</v>
      </c>
      <c r="C129" s="45">
        <v>972</v>
      </c>
      <c r="D129" s="117">
        <f t="shared" si="2"/>
        <v>-972</v>
      </c>
      <c r="E129" s="44">
        <f t="shared" si="3"/>
        <v>-100</v>
      </c>
    </row>
    <row r="130" spans="1:5">
      <c r="A130" s="82" t="s">
        <v>1395</v>
      </c>
      <c r="B130" s="45">
        <v>0</v>
      </c>
      <c r="C130" s="45">
        <v>0</v>
      </c>
      <c r="D130" s="117">
        <f t="shared" si="2"/>
        <v>0</v>
      </c>
      <c r="E130" s="44"/>
    </row>
    <row r="131" spans="1:5">
      <c r="A131" s="81" t="s">
        <v>1176</v>
      </c>
      <c r="B131" s="45">
        <v>0</v>
      </c>
      <c r="C131" s="45">
        <v>0</v>
      </c>
      <c r="D131" s="117">
        <f t="shared" si="2"/>
        <v>0</v>
      </c>
      <c r="E131" s="44"/>
    </row>
    <row r="132" spans="1:5">
      <c r="A132" s="82" t="s">
        <v>1396</v>
      </c>
      <c r="B132" s="45">
        <v>0</v>
      </c>
      <c r="C132" s="45">
        <v>0</v>
      </c>
      <c r="D132" s="117">
        <f t="shared" si="2"/>
        <v>0</v>
      </c>
      <c r="E132" s="44"/>
    </row>
    <row r="133" spans="1:5">
      <c r="A133" s="82" t="s">
        <v>1397</v>
      </c>
      <c r="B133" s="45">
        <v>0</v>
      </c>
      <c r="C133" s="45">
        <v>0</v>
      </c>
      <c r="D133" s="117">
        <f t="shared" si="2"/>
        <v>0</v>
      </c>
      <c r="E133" s="44"/>
    </row>
    <row r="134" spans="1:5">
      <c r="A134" s="81" t="s">
        <v>1177</v>
      </c>
      <c r="B134" s="45">
        <v>0</v>
      </c>
      <c r="C134" s="45">
        <v>0</v>
      </c>
      <c r="D134" s="117">
        <f t="shared" si="2"/>
        <v>0</v>
      </c>
      <c r="E134" s="44"/>
    </row>
    <row r="135" spans="1:5">
      <c r="A135" s="82" t="s">
        <v>1398</v>
      </c>
      <c r="B135" s="45">
        <v>0</v>
      </c>
      <c r="C135" s="45">
        <v>0</v>
      </c>
      <c r="D135" s="117">
        <f t="shared" si="2"/>
        <v>0</v>
      </c>
      <c r="E135" s="44"/>
    </row>
    <row r="136" spans="1:5">
      <c r="A136" s="82" t="s">
        <v>1399</v>
      </c>
      <c r="B136" s="45">
        <v>0</v>
      </c>
      <c r="C136" s="45">
        <v>0</v>
      </c>
      <c r="D136" s="117">
        <f t="shared" si="2"/>
        <v>0</v>
      </c>
      <c r="E136" s="44"/>
    </row>
    <row r="137" spans="1:5">
      <c r="A137" s="82" t="s">
        <v>1400</v>
      </c>
      <c r="B137" s="45">
        <v>0</v>
      </c>
      <c r="C137" s="45">
        <v>0</v>
      </c>
      <c r="D137" s="117">
        <f t="shared" si="2"/>
        <v>0</v>
      </c>
      <c r="E137" s="44"/>
    </row>
    <row r="138" spans="1:5">
      <c r="A138" s="82" t="s">
        <v>1401</v>
      </c>
      <c r="B138" s="45">
        <v>0</v>
      </c>
      <c r="C138" s="45">
        <v>0</v>
      </c>
      <c r="D138" s="117">
        <f t="shared" ref="D138:D201" si="4">B138-C138</f>
        <v>0</v>
      </c>
      <c r="E138" s="44"/>
    </row>
    <row r="139" spans="1:5">
      <c r="A139" s="81" t="s">
        <v>730</v>
      </c>
      <c r="B139" s="45">
        <v>0</v>
      </c>
      <c r="C139" s="45"/>
      <c r="D139" s="117">
        <f t="shared" si="4"/>
        <v>0</v>
      </c>
      <c r="E139" s="44"/>
    </row>
    <row r="140" spans="1:5">
      <c r="A140" s="81" t="s">
        <v>1178</v>
      </c>
      <c r="B140" s="45">
        <v>0</v>
      </c>
      <c r="C140" s="45">
        <v>0</v>
      </c>
      <c r="D140" s="117">
        <f t="shared" si="4"/>
        <v>0</v>
      </c>
      <c r="E140" s="44"/>
    </row>
    <row r="141" spans="1:5">
      <c r="A141" s="82" t="s">
        <v>732</v>
      </c>
      <c r="B141" s="45">
        <v>0</v>
      </c>
      <c r="C141" s="45">
        <v>0</v>
      </c>
      <c r="D141" s="117">
        <f t="shared" si="4"/>
        <v>0</v>
      </c>
      <c r="E141" s="44"/>
    </row>
    <row r="142" spans="1:5">
      <c r="A142" s="82" t="s">
        <v>733</v>
      </c>
      <c r="B142" s="45">
        <v>0</v>
      </c>
      <c r="C142" s="45">
        <v>0</v>
      </c>
      <c r="D142" s="117">
        <f t="shared" si="4"/>
        <v>0</v>
      </c>
      <c r="E142" s="44"/>
    </row>
    <row r="143" spans="1:5">
      <c r="A143" s="82" t="s">
        <v>1402</v>
      </c>
      <c r="B143" s="45">
        <v>0</v>
      </c>
      <c r="C143" s="45">
        <v>0</v>
      </c>
      <c r="D143" s="117">
        <f t="shared" si="4"/>
        <v>0</v>
      </c>
      <c r="E143" s="44"/>
    </row>
    <row r="144" spans="1:5">
      <c r="A144" s="82" t="s">
        <v>1403</v>
      </c>
      <c r="B144" s="45">
        <v>0</v>
      </c>
      <c r="C144" s="45">
        <v>0</v>
      </c>
      <c r="D144" s="117">
        <f t="shared" si="4"/>
        <v>0</v>
      </c>
      <c r="E144" s="44"/>
    </row>
    <row r="145" spans="1:5">
      <c r="A145" s="81" t="s">
        <v>1179</v>
      </c>
      <c r="B145" s="45">
        <v>0</v>
      </c>
      <c r="C145" s="45">
        <v>0</v>
      </c>
      <c r="D145" s="117">
        <f t="shared" si="4"/>
        <v>0</v>
      </c>
      <c r="E145" s="44"/>
    </row>
    <row r="146" spans="1:5">
      <c r="A146" s="82" t="s">
        <v>1402</v>
      </c>
      <c r="B146" s="45">
        <v>0</v>
      </c>
      <c r="C146" s="45">
        <v>0</v>
      </c>
      <c r="D146" s="117">
        <f t="shared" si="4"/>
        <v>0</v>
      </c>
      <c r="E146" s="44"/>
    </row>
    <row r="147" spans="1:5">
      <c r="A147" s="82" t="s">
        <v>1404</v>
      </c>
      <c r="B147" s="45">
        <v>0</v>
      </c>
      <c r="C147" s="45">
        <v>0</v>
      </c>
      <c r="D147" s="117">
        <f t="shared" si="4"/>
        <v>0</v>
      </c>
      <c r="E147" s="44"/>
    </row>
    <row r="148" spans="1:5">
      <c r="A148" s="82" t="s">
        <v>1405</v>
      </c>
      <c r="B148" s="45">
        <v>0</v>
      </c>
      <c r="C148" s="45">
        <v>0</v>
      </c>
      <c r="D148" s="117">
        <f t="shared" si="4"/>
        <v>0</v>
      </c>
      <c r="E148" s="44"/>
    </row>
    <row r="149" spans="1:5">
      <c r="A149" s="82" t="s">
        <v>1406</v>
      </c>
      <c r="B149" s="45">
        <v>0</v>
      </c>
      <c r="C149" s="45">
        <v>0</v>
      </c>
      <c r="D149" s="117">
        <f t="shared" si="4"/>
        <v>0</v>
      </c>
      <c r="E149" s="44"/>
    </row>
    <row r="150" spans="1:5">
      <c r="A150" s="81" t="s">
        <v>1180</v>
      </c>
      <c r="B150" s="45">
        <v>0</v>
      </c>
      <c r="C150" s="45">
        <v>0</v>
      </c>
      <c r="D150" s="117">
        <f t="shared" si="4"/>
        <v>0</v>
      </c>
      <c r="E150" s="44"/>
    </row>
    <row r="151" spans="1:5">
      <c r="A151" s="82" t="s">
        <v>1407</v>
      </c>
      <c r="B151" s="45">
        <v>0</v>
      </c>
      <c r="C151" s="45">
        <v>0</v>
      </c>
      <c r="D151" s="117">
        <f t="shared" si="4"/>
        <v>0</v>
      </c>
      <c r="E151" s="44"/>
    </row>
    <row r="152" spans="1:5">
      <c r="A152" s="82" t="s">
        <v>1408</v>
      </c>
      <c r="B152" s="45">
        <v>0</v>
      </c>
      <c r="C152" s="45">
        <v>0</v>
      </c>
      <c r="D152" s="117">
        <f t="shared" si="4"/>
        <v>0</v>
      </c>
      <c r="E152" s="44"/>
    </row>
    <row r="153" spans="1:5">
      <c r="A153" s="82" t="s">
        <v>1409</v>
      </c>
      <c r="B153" s="45">
        <v>0</v>
      </c>
      <c r="C153" s="45">
        <v>0</v>
      </c>
      <c r="D153" s="117">
        <f t="shared" si="4"/>
        <v>0</v>
      </c>
      <c r="E153" s="44"/>
    </row>
    <row r="154" spans="1:5">
      <c r="A154" s="82" t="s">
        <v>1410</v>
      </c>
      <c r="B154" s="45">
        <v>0</v>
      </c>
      <c r="C154" s="45">
        <v>0</v>
      </c>
      <c r="D154" s="117">
        <f t="shared" si="4"/>
        <v>0</v>
      </c>
      <c r="E154" s="44"/>
    </row>
    <row r="155" spans="1:5">
      <c r="A155" s="82" t="s">
        <v>1411</v>
      </c>
      <c r="B155" s="45">
        <v>0</v>
      </c>
      <c r="C155" s="45">
        <v>0</v>
      </c>
      <c r="D155" s="117">
        <f t="shared" si="4"/>
        <v>0</v>
      </c>
      <c r="E155" s="44"/>
    </row>
    <row r="156" spans="1:5">
      <c r="A156" s="82" t="s">
        <v>1412</v>
      </c>
      <c r="B156" s="45">
        <v>0</v>
      </c>
      <c r="C156" s="45">
        <v>0</v>
      </c>
      <c r="D156" s="117">
        <f t="shared" si="4"/>
        <v>0</v>
      </c>
      <c r="E156" s="44"/>
    </row>
    <row r="157" spans="1:5">
      <c r="A157" s="82" t="s">
        <v>1413</v>
      </c>
      <c r="B157" s="45">
        <v>0</v>
      </c>
      <c r="C157" s="45">
        <v>0</v>
      </c>
      <c r="D157" s="117">
        <f t="shared" si="4"/>
        <v>0</v>
      </c>
      <c r="E157" s="44"/>
    </row>
    <row r="158" spans="1:5">
      <c r="A158" s="82" t="s">
        <v>1414</v>
      </c>
      <c r="B158" s="45">
        <v>0</v>
      </c>
      <c r="C158" s="45">
        <v>0</v>
      </c>
      <c r="D158" s="117">
        <f t="shared" si="4"/>
        <v>0</v>
      </c>
      <c r="E158" s="44"/>
    </row>
    <row r="159" spans="1:5">
      <c r="A159" s="81" t="s">
        <v>1181</v>
      </c>
      <c r="B159" s="45">
        <v>0</v>
      </c>
      <c r="C159" s="45">
        <v>0</v>
      </c>
      <c r="D159" s="117">
        <f t="shared" si="4"/>
        <v>0</v>
      </c>
      <c r="E159" s="44"/>
    </row>
    <row r="160" spans="1:5">
      <c r="A160" s="82" t="s">
        <v>1415</v>
      </c>
      <c r="B160" s="45">
        <v>0</v>
      </c>
      <c r="C160" s="45">
        <v>0</v>
      </c>
      <c r="D160" s="117">
        <f t="shared" si="4"/>
        <v>0</v>
      </c>
      <c r="E160" s="44"/>
    </row>
    <row r="161" spans="1:5">
      <c r="A161" s="82" t="s">
        <v>1416</v>
      </c>
      <c r="B161" s="45">
        <v>0</v>
      </c>
      <c r="C161" s="45">
        <v>0</v>
      </c>
      <c r="D161" s="117">
        <f t="shared" si="4"/>
        <v>0</v>
      </c>
      <c r="E161" s="44"/>
    </row>
    <row r="162" spans="1:5">
      <c r="A162" s="82" t="s">
        <v>1417</v>
      </c>
      <c r="B162" s="45">
        <v>0</v>
      </c>
      <c r="C162" s="45">
        <v>0</v>
      </c>
      <c r="D162" s="117">
        <f t="shared" si="4"/>
        <v>0</v>
      </c>
      <c r="E162" s="44"/>
    </row>
    <row r="163" spans="1:5">
      <c r="A163" s="82" t="s">
        <v>1418</v>
      </c>
      <c r="B163" s="45">
        <v>0</v>
      </c>
      <c r="C163" s="45">
        <v>0</v>
      </c>
      <c r="D163" s="117">
        <f t="shared" si="4"/>
        <v>0</v>
      </c>
      <c r="E163" s="44"/>
    </row>
    <row r="164" spans="1:5">
      <c r="A164" s="82" t="s">
        <v>1419</v>
      </c>
      <c r="B164" s="45">
        <v>0</v>
      </c>
      <c r="C164" s="45">
        <v>0</v>
      </c>
      <c r="D164" s="117">
        <f t="shared" si="4"/>
        <v>0</v>
      </c>
      <c r="E164" s="44"/>
    </row>
    <row r="165" spans="1:5">
      <c r="A165" s="82" t="s">
        <v>1420</v>
      </c>
      <c r="B165" s="45">
        <v>0</v>
      </c>
      <c r="C165" s="45">
        <v>0</v>
      </c>
      <c r="D165" s="117">
        <f t="shared" si="4"/>
        <v>0</v>
      </c>
      <c r="E165" s="44"/>
    </row>
    <row r="166" spans="1:5">
      <c r="A166" s="81" t="s">
        <v>1182</v>
      </c>
      <c r="B166" s="45">
        <v>0</v>
      </c>
      <c r="C166" s="45"/>
      <c r="D166" s="117">
        <f t="shared" si="4"/>
        <v>0</v>
      </c>
      <c r="E166" s="44"/>
    </row>
    <row r="167" spans="1:5">
      <c r="A167" s="82" t="s">
        <v>1421</v>
      </c>
      <c r="B167" s="45">
        <v>0</v>
      </c>
      <c r="C167" s="45">
        <v>0</v>
      </c>
      <c r="D167" s="117">
        <f t="shared" si="4"/>
        <v>0</v>
      </c>
      <c r="E167" s="44"/>
    </row>
    <row r="168" spans="1:5">
      <c r="A168" s="82" t="s">
        <v>759</v>
      </c>
      <c r="B168" s="45">
        <v>0</v>
      </c>
      <c r="C168" s="45">
        <v>0</v>
      </c>
      <c r="D168" s="117">
        <f t="shared" si="4"/>
        <v>0</v>
      </c>
      <c r="E168" s="44"/>
    </row>
    <row r="169" spans="1:5">
      <c r="A169" s="82" t="s">
        <v>1422</v>
      </c>
      <c r="B169" s="45">
        <v>0</v>
      </c>
      <c r="C169" s="45">
        <v>0</v>
      </c>
      <c r="D169" s="117">
        <f t="shared" si="4"/>
        <v>0</v>
      </c>
      <c r="E169" s="44"/>
    </row>
    <row r="170" spans="1:5">
      <c r="A170" s="82" t="s">
        <v>1423</v>
      </c>
      <c r="B170" s="45">
        <v>0</v>
      </c>
      <c r="C170" s="45">
        <v>0</v>
      </c>
      <c r="D170" s="117">
        <f t="shared" si="4"/>
        <v>0</v>
      </c>
      <c r="E170" s="44"/>
    </row>
    <row r="171" spans="1:5">
      <c r="A171" s="82" t="s">
        <v>1424</v>
      </c>
      <c r="B171" s="45">
        <v>0</v>
      </c>
      <c r="C171" s="45">
        <v>0</v>
      </c>
      <c r="D171" s="117">
        <f t="shared" si="4"/>
        <v>0</v>
      </c>
      <c r="E171" s="44"/>
    </row>
    <row r="172" spans="1:5">
      <c r="A172" s="82" t="s">
        <v>1425</v>
      </c>
      <c r="B172" s="45">
        <v>0</v>
      </c>
      <c r="C172" s="45">
        <v>0</v>
      </c>
      <c r="D172" s="117">
        <f t="shared" si="4"/>
        <v>0</v>
      </c>
      <c r="E172" s="44"/>
    </row>
    <row r="173" spans="1:5">
      <c r="A173" s="82" t="s">
        <v>1426</v>
      </c>
      <c r="B173" s="45">
        <v>0</v>
      </c>
      <c r="C173" s="45">
        <v>0</v>
      </c>
      <c r="D173" s="117">
        <f t="shared" si="4"/>
        <v>0</v>
      </c>
      <c r="E173" s="44"/>
    </row>
    <row r="174" spans="1:5">
      <c r="A174" s="82" t="s">
        <v>1588</v>
      </c>
      <c r="B174" s="45">
        <v>0</v>
      </c>
      <c r="C174" s="45"/>
      <c r="D174" s="117">
        <f t="shared" si="4"/>
        <v>0</v>
      </c>
      <c r="E174" s="44"/>
    </row>
    <row r="175" spans="1:5">
      <c r="A175" s="82" t="s">
        <v>1427</v>
      </c>
      <c r="B175" s="45">
        <v>0</v>
      </c>
      <c r="C175" s="45">
        <v>0</v>
      </c>
      <c r="D175" s="117">
        <f t="shared" si="4"/>
        <v>0</v>
      </c>
      <c r="E175" s="44"/>
    </row>
    <row r="176" spans="1:5">
      <c r="A176" s="81" t="s">
        <v>1183</v>
      </c>
      <c r="B176" s="45">
        <v>0</v>
      </c>
      <c r="C176" s="45">
        <v>0</v>
      </c>
      <c r="D176" s="117">
        <f t="shared" si="4"/>
        <v>0</v>
      </c>
      <c r="E176" s="44"/>
    </row>
    <row r="177" spans="1:5">
      <c r="A177" s="82" t="s">
        <v>1428</v>
      </c>
      <c r="B177" s="45">
        <v>0</v>
      </c>
      <c r="C177" s="45">
        <v>0</v>
      </c>
      <c r="D177" s="117">
        <f t="shared" si="4"/>
        <v>0</v>
      </c>
      <c r="E177" s="44"/>
    </row>
    <row r="178" spans="1:5">
      <c r="A178" s="82" t="s">
        <v>1429</v>
      </c>
      <c r="B178" s="45">
        <v>0</v>
      </c>
      <c r="C178" s="45">
        <v>0</v>
      </c>
      <c r="D178" s="117">
        <f t="shared" si="4"/>
        <v>0</v>
      </c>
      <c r="E178" s="44"/>
    </row>
    <row r="179" spans="1:5">
      <c r="A179" s="81" t="s">
        <v>1184</v>
      </c>
      <c r="B179" s="45">
        <v>0</v>
      </c>
      <c r="C179" s="45">
        <v>0</v>
      </c>
      <c r="D179" s="117">
        <f t="shared" si="4"/>
        <v>0</v>
      </c>
      <c r="E179" s="44"/>
    </row>
    <row r="180" spans="1:5">
      <c r="A180" s="82" t="s">
        <v>1428</v>
      </c>
      <c r="B180" s="45">
        <v>0</v>
      </c>
      <c r="C180" s="45">
        <v>0</v>
      </c>
      <c r="D180" s="117">
        <f t="shared" si="4"/>
        <v>0</v>
      </c>
      <c r="E180" s="44"/>
    </row>
    <row r="181" spans="1:5">
      <c r="A181" s="82" t="s">
        <v>1430</v>
      </c>
      <c r="B181" s="45">
        <v>0</v>
      </c>
      <c r="C181" s="45">
        <v>0</v>
      </c>
      <c r="D181" s="117">
        <f t="shared" si="4"/>
        <v>0</v>
      </c>
      <c r="E181" s="44"/>
    </row>
    <row r="182" spans="1:5">
      <c r="A182" s="81" t="s">
        <v>1185</v>
      </c>
      <c r="B182" s="45">
        <v>0</v>
      </c>
      <c r="C182" s="45">
        <v>0</v>
      </c>
      <c r="D182" s="117">
        <f t="shared" si="4"/>
        <v>0</v>
      </c>
      <c r="E182" s="44"/>
    </row>
    <row r="183" spans="1:5">
      <c r="A183" s="81" t="s">
        <v>775</v>
      </c>
      <c r="B183" s="45">
        <v>0</v>
      </c>
      <c r="C183" s="45">
        <v>0</v>
      </c>
      <c r="D183" s="117">
        <f t="shared" si="4"/>
        <v>0</v>
      </c>
      <c r="E183" s="44"/>
    </row>
    <row r="184" spans="1:5">
      <c r="A184" s="81" t="s">
        <v>1186</v>
      </c>
      <c r="B184" s="45">
        <v>0</v>
      </c>
      <c r="C184" s="45">
        <v>0</v>
      </c>
      <c r="D184" s="117">
        <f t="shared" si="4"/>
        <v>0</v>
      </c>
      <c r="E184" s="44"/>
    </row>
    <row r="185" spans="1:5">
      <c r="A185" s="82" t="s">
        <v>1431</v>
      </c>
      <c r="B185" s="45">
        <v>0</v>
      </c>
      <c r="C185" s="45">
        <v>0</v>
      </c>
      <c r="D185" s="117">
        <f t="shared" si="4"/>
        <v>0</v>
      </c>
      <c r="E185" s="44"/>
    </row>
    <row r="186" spans="1:5">
      <c r="A186" s="82" t="s">
        <v>1432</v>
      </c>
      <c r="B186" s="45">
        <v>0</v>
      </c>
      <c r="C186" s="45">
        <v>0</v>
      </c>
      <c r="D186" s="117">
        <f t="shared" si="4"/>
        <v>0</v>
      </c>
      <c r="E186" s="44"/>
    </row>
    <row r="187" spans="1:5">
      <c r="A187" s="82" t="s">
        <v>1433</v>
      </c>
      <c r="B187" s="45">
        <v>0</v>
      </c>
      <c r="C187" s="45">
        <v>0</v>
      </c>
      <c r="D187" s="117">
        <f t="shared" si="4"/>
        <v>0</v>
      </c>
      <c r="E187" s="44"/>
    </row>
    <row r="188" spans="1:5">
      <c r="A188" s="81" t="s">
        <v>833</v>
      </c>
      <c r="B188" s="45">
        <v>0</v>
      </c>
      <c r="C188" s="45">
        <v>0</v>
      </c>
      <c r="D188" s="117">
        <f t="shared" si="4"/>
        <v>0</v>
      </c>
      <c r="E188" s="44"/>
    </row>
    <row r="189" spans="1:5">
      <c r="A189" s="81" t="s">
        <v>853</v>
      </c>
      <c r="B189" s="45">
        <v>0</v>
      </c>
      <c r="C189" s="45">
        <v>0</v>
      </c>
      <c r="D189" s="117">
        <f t="shared" si="4"/>
        <v>0</v>
      </c>
      <c r="E189" s="44"/>
    </row>
    <row r="190" spans="1:5">
      <c r="A190" s="82" t="s">
        <v>1187</v>
      </c>
      <c r="B190" s="45">
        <v>0</v>
      </c>
      <c r="C190" s="45">
        <v>0</v>
      </c>
      <c r="D190" s="117">
        <f t="shared" si="4"/>
        <v>0</v>
      </c>
      <c r="E190" s="44"/>
    </row>
    <row r="191" spans="1:5">
      <c r="A191" s="82" t="s">
        <v>1188</v>
      </c>
      <c r="B191" s="45">
        <v>0</v>
      </c>
      <c r="C191" s="45">
        <v>0</v>
      </c>
      <c r="D191" s="117">
        <f t="shared" si="4"/>
        <v>0</v>
      </c>
      <c r="E191" s="44"/>
    </row>
    <row r="192" spans="1:5">
      <c r="A192" s="81" t="s">
        <v>1079</v>
      </c>
      <c r="B192" s="45">
        <v>5763</v>
      </c>
      <c r="C192" s="45">
        <v>17603</v>
      </c>
      <c r="D192" s="117">
        <f t="shared" si="4"/>
        <v>-11840</v>
      </c>
      <c r="E192" s="44">
        <f t="shared" ref="E192:E195" si="5">D192/C192*100</f>
        <v>-67.261262284837812</v>
      </c>
    </row>
    <row r="193" spans="1:5">
      <c r="A193" s="81" t="s">
        <v>1189</v>
      </c>
      <c r="B193" s="45">
        <v>2100</v>
      </c>
      <c r="C193" s="45">
        <v>17400</v>
      </c>
      <c r="D193" s="117">
        <f t="shared" si="4"/>
        <v>-15300</v>
      </c>
      <c r="E193" s="44">
        <f t="shared" si="5"/>
        <v>-87.931034482758619</v>
      </c>
    </row>
    <row r="194" spans="1:5">
      <c r="A194" s="82" t="s">
        <v>1434</v>
      </c>
      <c r="B194" s="45">
        <v>0</v>
      </c>
      <c r="C194" s="45">
        <v>0</v>
      </c>
      <c r="D194" s="117">
        <f t="shared" si="4"/>
        <v>0</v>
      </c>
      <c r="E194" s="44"/>
    </row>
    <row r="195" spans="1:5">
      <c r="A195" s="82" t="s">
        <v>1435</v>
      </c>
      <c r="B195" s="45">
        <v>2100</v>
      </c>
      <c r="C195" s="45">
        <v>17400</v>
      </c>
      <c r="D195" s="117">
        <f t="shared" si="4"/>
        <v>-15300</v>
      </c>
      <c r="E195" s="44">
        <f t="shared" si="5"/>
        <v>-87.931034482758619</v>
      </c>
    </row>
    <row r="196" spans="1:5">
      <c r="A196" s="82" t="s">
        <v>1436</v>
      </c>
      <c r="B196" s="45">
        <v>0</v>
      </c>
      <c r="C196" s="45">
        <v>0</v>
      </c>
      <c r="D196" s="117">
        <f t="shared" si="4"/>
        <v>0</v>
      </c>
      <c r="E196" s="44"/>
    </row>
    <row r="197" spans="1:5">
      <c r="A197" s="81" t="s">
        <v>1190</v>
      </c>
      <c r="B197" s="45">
        <v>0</v>
      </c>
      <c r="C197" s="45">
        <v>0</v>
      </c>
      <c r="D197" s="117">
        <f t="shared" si="4"/>
        <v>0</v>
      </c>
      <c r="E197" s="44"/>
    </row>
    <row r="198" spans="1:5">
      <c r="A198" s="82" t="s">
        <v>1437</v>
      </c>
      <c r="B198" s="45">
        <v>0</v>
      </c>
      <c r="C198" s="45">
        <v>0</v>
      </c>
      <c r="D198" s="117">
        <f t="shared" si="4"/>
        <v>0</v>
      </c>
      <c r="E198" s="44"/>
    </row>
    <row r="199" spans="1:5">
      <c r="A199" s="82" t="s">
        <v>1438</v>
      </c>
      <c r="B199" s="45">
        <v>0</v>
      </c>
      <c r="C199" s="45">
        <v>0</v>
      </c>
      <c r="D199" s="117">
        <f t="shared" si="4"/>
        <v>0</v>
      </c>
      <c r="E199" s="44"/>
    </row>
    <row r="200" spans="1:5">
      <c r="A200" s="82" t="s">
        <v>1439</v>
      </c>
      <c r="B200" s="45">
        <v>0</v>
      </c>
      <c r="C200" s="45">
        <v>0</v>
      </c>
      <c r="D200" s="117">
        <f t="shared" si="4"/>
        <v>0</v>
      </c>
      <c r="E200" s="44"/>
    </row>
    <row r="201" spans="1:5">
      <c r="A201" s="82" t="s">
        <v>1440</v>
      </c>
      <c r="B201" s="45">
        <v>0</v>
      </c>
      <c r="C201" s="45">
        <v>0</v>
      </c>
      <c r="D201" s="117">
        <f t="shared" si="4"/>
        <v>0</v>
      </c>
      <c r="E201" s="44"/>
    </row>
    <row r="202" spans="1:5">
      <c r="A202" s="82" t="s">
        <v>1441</v>
      </c>
      <c r="B202" s="45">
        <v>0</v>
      </c>
      <c r="C202" s="45">
        <v>0</v>
      </c>
      <c r="D202" s="117">
        <f t="shared" ref="D202:D265" si="6">B202-C202</f>
        <v>0</v>
      </c>
      <c r="E202" s="44"/>
    </row>
    <row r="203" spans="1:5">
      <c r="A203" s="82" t="s">
        <v>1442</v>
      </c>
      <c r="B203" s="45">
        <v>0</v>
      </c>
      <c r="C203" s="45">
        <v>0</v>
      </c>
      <c r="D203" s="117">
        <f t="shared" si="6"/>
        <v>0</v>
      </c>
      <c r="E203" s="44"/>
    </row>
    <row r="204" spans="1:5">
      <c r="A204" s="82" t="s">
        <v>1443</v>
      </c>
      <c r="B204" s="45">
        <v>0</v>
      </c>
      <c r="C204" s="45">
        <v>0</v>
      </c>
      <c r="D204" s="117">
        <f t="shared" si="6"/>
        <v>0</v>
      </c>
      <c r="E204" s="44"/>
    </row>
    <row r="205" spans="1:5">
      <c r="A205" s="82" t="s">
        <v>1444</v>
      </c>
      <c r="B205" s="45">
        <v>0</v>
      </c>
      <c r="C205" s="45">
        <v>0</v>
      </c>
      <c r="D205" s="117">
        <f t="shared" si="6"/>
        <v>0</v>
      </c>
      <c r="E205" s="44"/>
    </row>
    <row r="206" spans="1:5">
      <c r="A206" s="81" t="s">
        <v>1191</v>
      </c>
      <c r="B206" s="45">
        <v>0</v>
      </c>
      <c r="C206" s="45">
        <v>0</v>
      </c>
      <c r="D206" s="117">
        <f t="shared" si="6"/>
        <v>0</v>
      </c>
      <c r="E206" s="44"/>
    </row>
    <row r="207" spans="1:5">
      <c r="A207" s="81" t="s">
        <v>1192</v>
      </c>
      <c r="B207" s="45">
        <v>3663</v>
      </c>
      <c r="C207" s="45">
        <v>203</v>
      </c>
      <c r="D207" s="117">
        <f t="shared" si="6"/>
        <v>3460</v>
      </c>
      <c r="E207" s="44">
        <f t="shared" ref="E207:E251" si="7">D207/C207*100</f>
        <v>1704.4334975369459</v>
      </c>
    </row>
    <row r="208" spans="1:5">
      <c r="A208" s="82" t="s">
        <v>1445</v>
      </c>
      <c r="B208" s="45">
        <v>0</v>
      </c>
      <c r="C208" s="45">
        <v>0</v>
      </c>
      <c r="D208" s="117">
        <f t="shared" si="6"/>
        <v>0</v>
      </c>
      <c r="E208" s="44"/>
    </row>
    <row r="209" spans="1:5">
      <c r="A209" s="82" t="s">
        <v>1446</v>
      </c>
      <c r="B209" s="45">
        <v>461</v>
      </c>
      <c r="C209" s="45">
        <v>72</v>
      </c>
      <c r="D209" s="117">
        <f t="shared" si="6"/>
        <v>389</v>
      </c>
      <c r="E209" s="44">
        <f t="shared" si="7"/>
        <v>540.27777777777771</v>
      </c>
    </row>
    <row r="210" spans="1:5">
      <c r="A210" s="82" t="s">
        <v>1447</v>
      </c>
      <c r="B210" s="45">
        <v>0</v>
      </c>
      <c r="C210" s="45">
        <v>0</v>
      </c>
      <c r="D210" s="117">
        <f t="shared" si="6"/>
        <v>0</v>
      </c>
      <c r="E210" s="44"/>
    </row>
    <row r="211" spans="1:5">
      <c r="A211" s="82" t="s">
        <v>1448</v>
      </c>
      <c r="B211" s="45">
        <v>0</v>
      </c>
      <c r="C211" s="45">
        <v>0</v>
      </c>
      <c r="D211" s="117">
        <f t="shared" si="6"/>
        <v>0</v>
      </c>
      <c r="E211" s="44"/>
    </row>
    <row r="212" spans="1:5">
      <c r="A212" s="82" t="s">
        <v>1449</v>
      </c>
      <c r="B212" s="45">
        <v>0</v>
      </c>
      <c r="C212" s="45">
        <v>0</v>
      </c>
      <c r="D212" s="117">
        <f t="shared" si="6"/>
        <v>0</v>
      </c>
      <c r="E212" s="44"/>
    </row>
    <row r="213" spans="1:5">
      <c r="A213" s="82" t="s">
        <v>1450</v>
      </c>
      <c r="B213" s="45">
        <v>172</v>
      </c>
      <c r="C213" s="45">
        <v>131</v>
      </c>
      <c r="D213" s="117">
        <f t="shared" si="6"/>
        <v>41</v>
      </c>
      <c r="E213" s="44">
        <f t="shared" si="7"/>
        <v>31.297709923664126</v>
      </c>
    </row>
    <row r="214" spans="1:5">
      <c r="A214" s="82" t="s">
        <v>1451</v>
      </c>
      <c r="B214" s="45">
        <v>110</v>
      </c>
      <c r="C214" s="45">
        <v>0</v>
      </c>
      <c r="D214" s="117">
        <f t="shared" si="6"/>
        <v>110</v>
      </c>
      <c r="E214" s="44"/>
    </row>
    <row r="215" spans="1:5">
      <c r="A215" s="82" t="s">
        <v>1589</v>
      </c>
      <c r="B215" s="45">
        <v>2920</v>
      </c>
      <c r="C215" s="45">
        <v>0</v>
      </c>
      <c r="D215" s="117">
        <f t="shared" si="6"/>
        <v>2920</v>
      </c>
      <c r="E215" s="44"/>
    </row>
    <row r="216" spans="1:5">
      <c r="A216" s="82" t="s">
        <v>1452</v>
      </c>
      <c r="B216" s="45">
        <v>0</v>
      </c>
      <c r="C216" s="45">
        <v>0</v>
      </c>
      <c r="D216" s="117">
        <f t="shared" si="6"/>
        <v>0</v>
      </c>
      <c r="E216" s="44"/>
    </row>
    <row r="217" spans="1:5">
      <c r="A217" s="82" t="s">
        <v>1453</v>
      </c>
      <c r="B217" s="45">
        <v>0</v>
      </c>
      <c r="C217" s="45">
        <v>0</v>
      </c>
      <c r="D217" s="117">
        <f t="shared" si="6"/>
        <v>0</v>
      </c>
      <c r="E217" s="44"/>
    </row>
    <row r="218" spans="1:5">
      <c r="A218" s="82" t="s">
        <v>1454</v>
      </c>
      <c r="B218" s="45">
        <v>0</v>
      </c>
      <c r="C218" s="45">
        <v>0</v>
      </c>
      <c r="D218" s="117">
        <f t="shared" si="6"/>
        <v>0</v>
      </c>
      <c r="E218" s="44"/>
    </row>
    <row r="219" spans="1:5">
      <c r="A219" s="81" t="s">
        <v>994</v>
      </c>
      <c r="B219" s="45">
        <v>1918</v>
      </c>
      <c r="C219" s="45">
        <v>1612</v>
      </c>
      <c r="D219" s="117">
        <f t="shared" si="6"/>
        <v>306</v>
      </c>
      <c r="E219" s="44">
        <f t="shared" si="7"/>
        <v>18.982630272952854</v>
      </c>
    </row>
    <row r="220" spans="1:5">
      <c r="A220" s="81" t="s">
        <v>1455</v>
      </c>
      <c r="B220" s="45">
        <v>1918</v>
      </c>
      <c r="C220" s="45">
        <v>1612</v>
      </c>
      <c r="D220" s="117">
        <f t="shared" si="6"/>
        <v>306</v>
      </c>
      <c r="E220" s="44">
        <f t="shared" si="7"/>
        <v>18.982630272952854</v>
      </c>
    </row>
    <row r="221" spans="1:5">
      <c r="A221" s="82" t="s">
        <v>1456</v>
      </c>
      <c r="B221" s="45">
        <v>0</v>
      </c>
      <c r="C221" s="45">
        <v>0</v>
      </c>
      <c r="D221" s="117">
        <f t="shared" si="6"/>
        <v>0</v>
      </c>
      <c r="E221" s="44"/>
    </row>
    <row r="222" spans="1:5">
      <c r="A222" s="82" t="s">
        <v>1457</v>
      </c>
      <c r="B222" s="45">
        <v>0</v>
      </c>
      <c r="C222" s="45">
        <v>0</v>
      </c>
      <c r="D222" s="117">
        <f t="shared" si="6"/>
        <v>0</v>
      </c>
      <c r="E222" s="44"/>
    </row>
    <row r="223" spans="1:5">
      <c r="A223" s="82" t="s">
        <v>1458</v>
      </c>
      <c r="B223" s="45">
        <v>257</v>
      </c>
      <c r="C223" s="45">
        <v>306</v>
      </c>
      <c r="D223" s="117">
        <f t="shared" si="6"/>
        <v>-49</v>
      </c>
      <c r="E223" s="44">
        <f t="shared" si="7"/>
        <v>-16.013071895424837</v>
      </c>
    </row>
    <row r="224" spans="1:5">
      <c r="A224" s="82" t="s">
        <v>1459</v>
      </c>
      <c r="B224" s="45">
        <v>0</v>
      </c>
      <c r="C224" s="45">
        <v>0</v>
      </c>
      <c r="D224" s="117">
        <f t="shared" si="6"/>
        <v>0</v>
      </c>
      <c r="E224" s="44"/>
    </row>
    <row r="225" spans="1:5">
      <c r="A225" s="82" t="s">
        <v>1460</v>
      </c>
      <c r="B225" s="45">
        <v>0</v>
      </c>
      <c r="C225" s="45">
        <v>0</v>
      </c>
      <c r="D225" s="117">
        <f t="shared" si="6"/>
        <v>0</v>
      </c>
      <c r="E225" s="44"/>
    </row>
    <row r="226" spans="1:5">
      <c r="A226" s="82" t="s">
        <v>1461</v>
      </c>
      <c r="B226" s="45">
        <v>0</v>
      </c>
      <c r="C226" s="45">
        <v>0</v>
      </c>
      <c r="D226" s="117">
        <f t="shared" si="6"/>
        <v>0</v>
      </c>
      <c r="E226" s="44"/>
    </row>
    <row r="227" spans="1:5">
      <c r="A227" s="82" t="s">
        <v>1462</v>
      </c>
      <c r="B227" s="45">
        <v>0</v>
      </c>
      <c r="C227" s="45">
        <v>0</v>
      </c>
      <c r="D227" s="117">
        <f t="shared" si="6"/>
        <v>0</v>
      </c>
      <c r="E227" s="44"/>
    </row>
    <row r="228" spans="1:5">
      <c r="A228" s="82" t="s">
        <v>1463</v>
      </c>
      <c r="B228" s="45">
        <v>0</v>
      </c>
      <c r="C228" s="45">
        <v>0</v>
      </c>
      <c r="D228" s="117">
        <f t="shared" si="6"/>
        <v>0</v>
      </c>
      <c r="E228" s="44"/>
    </row>
    <row r="229" spans="1:5">
      <c r="A229" s="82" t="s">
        <v>1464</v>
      </c>
      <c r="B229" s="45">
        <v>0</v>
      </c>
      <c r="C229" s="45">
        <v>0</v>
      </c>
      <c r="D229" s="117">
        <f t="shared" si="6"/>
        <v>0</v>
      </c>
      <c r="E229" s="44"/>
    </row>
    <row r="230" spans="1:5">
      <c r="A230" s="82" t="s">
        <v>1465</v>
      </c>
      <c r="B230" s="45">
        <v>0</v>
      </c>
      <c r="C230" s="45">
        <v>0</v>
      </c>
      <c r="D230" s="117">
        <f t="shared" si="6"/>
        <v>0</v>
      </c>
      <c r="E230" s="44"/>
    </row>
    <row r="231" spans="1:5">
      <c r="A231" s="82" t="s">
        <v>1466</v>
      </c>
      <c r="B231" s="45">
        <v>0</v>
      </c>
      <c r="C231" s="45">
        <v>0</v>
      </c>
      <c r="D231" s="117">
        <f t="shared" si="6"/>
        <v>0</v>
      </c>
      <c r="E231" s="44"/>
    </row>
    <row r="232" spans="1:5">
      <c r="A232" s="82" t="s">
        <v>1467</v>
      </c>
      <c r="B232" s="45">
        <v>0</v>
      </c>
      <c r="C232" s="45">
        <v>0</v>
      </c>
      <c r="D232" s="117">
        <f t="shared" si="6"/>
        <v>0</v>
      </c>
      <c r="E232" s="44"/>
    </row>
    <row r="233" spans="1:5">
      <c r="A233" s="82" t="s">
        <v>1468</v>
      </c>
      <c r="B233" s="45">
        <v>593</v>
      </c>
      <c r="C233" s="45">
        <v>593</v>
      </c>
      <c r="D233" s="117">
        <f t="shared" si="6"/>
        <v>0</v>
      </c>
      <c r="E233" s="44">
        <f t="shared" si="7"/>
        <v>0</v>
      </c>
    </row>
    <row r="234" spans="1:5">
      <c r="A234" s="82" t="s">
        <v>1469</v>
      </c>
      <c r="B234" s="45">
        <v>1032</v>
      </c>
      <c r="C234" s="45">
        <v>677</v>
      </c>
      <c r="D234" s="117">
        <f t="shared" si="6"/>
        <v>355</v>
      </c>
      <c r="E234" s="44">
        <f t="shared" si="7"/>
        <v>52.437223042836045</v>
      </c>
    </row>
    <row r="235" spans="1:5">
      <c r="A235" s="82" t="s">
        <v>1470</v>
      </c>
      <c r="B235" s="45">
        <v>36</v>
      </c>
      <c r="C235" s="45">
        <v>36</v>
      </c>
      <c r="D235" s="117">
        <f t="shared" si="6"/>
        <v>0</v>
      </c>
      <c r="E235" s="44">
        <f t="shared" si="7"/>
        <v>0</v>
      </c>
    </row>
    <row r="236" spans="1:5">
      <c r="A236" s="81" t="s">
        <v>1002</v>
      </c>
      <c r="B236" s="45">
        <v>6</v>
      </c>
      <c r="C236" s="45">
        <v>17</v>
      </c>
      <c r="D236" s="117">
        <f t="shared" si="6"/>
        <v>-11</v>
      </c>
      <c r="E236" s="44">
        <f t="shared" si="7"/>
        <v>-64.705882352941174</v>
      </c>
    </row>
    <row r="237" spans="1:5">
      <c r="A237" s="81" t="s">
        <v>1471</v>
      </c>
      <c r="B237" s="45">
        <v>6</v>
      </c>
      <c r="C237" s="45">
        <v>17</v>
      </c>
      <c r="D237" s="117">
        <f t="shared" si="6"/>
        <v>-11</v>
      </c>
      <c r="E237" s="44">
        <f t="shared" si="7"/>
        <v>-64.705882352941174</v>
      </c>
    </row>
    <row r="238" spans="1:5">
      <c r="A238" s="82" t="s">
        <v>1472</v>
      </c>
      <c r="B238" s="45">
        <v>0</v>
      </c>
      <c r="C238" s="45">
        <v>0</v>
      </c>
      <c r="D238" s="117">
        <f t="shared" si="6"/>
        <v>0</v>
      </c>
      <c r="E238" s="44"/>
    </row>
    <row r="239" spans="1:5">
      <c r="A239" s="82" t="s">
        <v>1473</v>
      </c>
      <c r="B239" s="45">
        <v>0</v>
      </c>
      <c r="C239" s="45">
        <v>0</v>
      </c>
      <c r="D239" s="117">
        <f t="shared" si="6"/>
        <v>0</v>
      </c>
      <c r="E239" s="44"/>
    </row>
    <row r="240" spans="1:5">
      <c r="A240" s="82" t="s">
        <v>1474</v>
      </c>
      <c r="B240" s="45">
        <v>0</v>
      </c>
      <c r="C240" s="45">
        <v>2</v>
      </c>
      <c r="D240" s="117">
        <f t="shared" si="6"/>
        <v>-2</v>
      </c>
      <c r="E240" s="44">
        <f t="shared" si="7"/>
        <v>-100</v>
      </c>
    </row>
    <row r="241" spans="1:5">
      <c r="A241" s="82" t="s">
        <v>1475</v>
      </c>
      <c r="B241" s="45">
        <v>0</v>
      </c>
      <c r="C241" s="45">
        <v>0</v>
      </c>
      <c r="D241" s="117">
        <f t="shared" si="6"/>
        <v>0</v>
      </c>
      <c r="E241" s="44"/>
    </row>
    <row r="242" spans="1:5">
      <c r="A242" s="82" t="s">
        <v>1476</v>
      </c>
      <c r="B242" s="45">
        <v>0</v>
      </c>
      <c r="C242" s="45">
        <v>0</v>
      </c>
      <c r="D242" s="117">
        <f t="shared" si="6"/>
        <v>0</v>
      </c>
      <c r="E242" s="44"/>
    </row>
    <row r="243" spans="1:5">
      <c r="A243" s="82" t="s">
        <v>1477</v>
      </c>
      <c r="B243" s="45">
        <v>0</v>
      </c>
      <c r="C243" s="45">
        <v>0</v>
      </c>
      <c r="D243" s="117">
        <f t="shared" si="6"/>
        <v>0</v>
      </c>
      <c r="E243" s="44"/>
    </row>
    <row r="244" spans="1:5">
      <c r="A244" s="82" t="s">
        <v>1478</v>
      </c>
      <c r="B244" s="45">
        <v>0</v>
      </c>
      <c r="C244" s="45">
        <v>0</v>
      </c>
      <c r="D244" s="117">
        <f t="shared" si="6"/>
        <v>0</v>
      </c>
      <c r="E244" s="44"/>
    </row>
    <row r="245" spans="1:5">
      <c r="A245" s="82" t="s">
        <v>1479</v>
      </c>
      <c r="B245" s="45">
        <v>0</v>
      </c>
      <c r="C245" s="45">
        <v>0</v>
      </c>
      <c r="D245" s="117">
        <f t="shared" si="6"/>
        <v>0</v>
      </c>
      <c r="E245" s="44"/>
    </row>
    <row r="246" spans="1:5">
      <c r="A246" s="82" t="s">
        <v>1480</v>
      </c>
      <c r="B246" s="45">
        <v>0</v>
      </c>
      <c r="C246" s="45">
        <v>0</v>
      </c>
      <c r="D246" s="117">
        <f t="shared" si="6"/>
        <v>0</v>
      </c>
      <c r="E246" s="44"/>
    </row>
    <row r="247" spans="1:5">
      <c r="A247" s="82" t="s">
        <v>1481</v>
      </c>
      <c r="B247" s="45">
        <v>0</v>
      </c>
      <c r="C247" s="45">
        <v>0</v>
      </c>
      <c r="D247" s="117">
        <f t="shared" si="6"/>
        <v>0</v>
      </c>
      <c r="E247" s="44"/>
    </row>
    <row r="248" spans="1:5">
      <c r="A248" s="82" t="s">
        <v>1482</v>
      </c>
      <c r="B248" s="45">
        <v>0</v>
      </c>
      <c r="C248" s="45">
        <v>0</v>
      </c>
      <c r="D248" s="117">
        <f t="shared" si="6"/>
        <v>0</v>
      </c>
      <c r="E248" s="44"/>
    </row>
    <row r="249" spans="1:5">
      <c r="A249" s="82" t="s">
        <v>1483</v>
      </c>
      <c r="B249" s="45">
        <v>0</v>
      </c>
      <c r="C249" s="45">
        <v>0</v>
      </c>
      <c r="D249" s="117">
        <f t="shared" si="6"/>
        <v>0</v>
      </c>
      <c r="E249" s="44"/>
    </row>
    <row r="250" spans="1:5">
      <c r="A250" s="82" t="s">
        <v>1484</v>
      </c>
      <c r="B250" s="45">
        <v>0</v>
      </c>
      <c r="C250" s="45">
        <v>0</v>
      </c>
      <c r="D250" s="117">
        <f t="shared" si="6"/>
        <v>0</v>
      </c>
      <c r="E250" s="44"/>
    </row>
    <row r="251" spans="1:5">
      <c r="A251" s="82" t="s">
        <v>1485</v>
      </c>
      <c r="B251" s="45">
        <v>6</v>
      </c>
      <c r="C251" s="45">
        <v>15</v>
      </c>
      <c r="D251" s="117">
        <f t="shared" si="6"/>
        <v>-9</v>
      </c>
      <c r="E251" s="44">
        <f t="shared" si="7"/>
        <v>-60</v>
      </c>
    </row>
    <row r="252" spans="1:5">
      <c r="A252" s="82" t="s">
        <v>1486</v>
      </c>
      <c r="B252" s="45">
        <v>0</v>
      </c>
      <c r="C252" s="45">
        <v>0</v>
      </c>
      <c r="D252" s="117">
        <f t="shared" si="6"/>
        <v>0</v>
      </c>
      <c r="E252" s="44"/>
    </row>
    <row r="253" spans="1:5">
      <c r="A253" s="104" t="s">
        <v>1193</v>
      </c>
      <c r="B253" s="45">
        <v>0</v>
      </c>
      <c r="C253" s="45">
        <v>0</v>
      </c>
      <c r="D253" s="117">
        <f t="shared" si="6"/>
        <v>0</v>
      </c>
      <c r="E253" s="44"/>
    </row>
    <row r="254" spans="1:5">
      <c r="A254" s="104" t="s">
        <v>1046</v>
      </c>
      <c r="B254" s="45">
        <v>0</v>
      </c>
      <c r="C254" s="45">
        <v>0</v>
      </c>
      <c r="D254" s="117">
        <f t="shared" si="6"/>
        <v>0</v>
      </c>
      <c r="E254" s="44"/>
    </row>
    <row r="255" spans="1:5">
      <c r="A255" s="105" t="s">
        <v>1487</v>
      </c>
      <c r="B255" s="45">
        <v>0</v>
      </c>
      <c r="C255" s="45">
        <v>0</v>
      </c>
      <c r="D255" s="117">
        <f t="shared" si="6"/>
        <v>0</v>
      </c>
      <c r="E255" s="44"/>
    </row>
    <row r="256" spans="1:5">
      <c r="A256" s="105" t="s">
        <v>1488</v>
      </c>
      <c r="B256" s="45">
        <v>0</v>
      </c>
      <c r="C256" s="45">
        <v>0</v>
      </c>
      <c r="D256" s="117">
        <f t="shared" si="6"/>
        <v>0</v>
      </c>
      <c r="E256" s="44"/>
    </row>
    <row r="257" spans="1:5">
      <c r="A257" s="105" t="s">
        <v>1489</v>
      </c>
      <c r="B257" s="45">
        <v>0</v>
      </c>
      <c r="C257" s="45">
        <v>0</v>
      </c>
      <c r="D257" s="117">
        <f t="shared" si="6"/>
        <v>0</v>
      </c>
      <c r="E257" s="44"/>
    </row>
    <row r="258" spans="1:5">
      <c r="A258" s="105" t="s">
        <v>1490</v>
      </c>
      <c r="B258" s="45">
        <v>0</v>
      </c>
      <c r="C258" s="45">
        <v>0</v>
      </c>
      <c r="D258" s="117">
        <f t="shared" si="6"/>
        <v>0</v>
      </c>
      <c r="E258" s="44"/>
    </row>
    <row r="259" spans="1:5">
      <c r="A259" s="105" t="s">
        <v>1491</v>
      </c>
      <c r="B259" s="45">
        <v>0</v>
      </c>
      <c r="C259" s="45">
        <v>0</v>
      </c>
      <c r="D259" s="117">
        <f t="shared" si="6"/>
        <v>0</v>
      </c>
      <c r="E259" s="44"/>
    </row>
    <row r="260" spans="1:5">
      <c r="A260" s="105" t="s">
        <v>1492</v>
      </c>
      <c r="B260" s="45">
        <v>0</v>
      </c>
      <c r="C260" s="45">
        <v>0</v>
      </c>
      <c r="D260" s="117">
        <f t="shared" si="6"/>
        <v>0</v>
      </c>
      <c r="E260" s="44"/>
    </row>
    <row r="261" spans="1:5">
      <c r="A261" s="105" t="s">
        <v>1493</v>
      </c>
      <c r="B261" s="45">
        <v>0</v>
      </c>
      <c r="C261" s="45">
        <v>0</v>
      </c>
      <c r="D261" s="117">
        <f t="shared" si="6"/>
        <v>0</v>
      </c>
      <c r="E261" s="44"/>
    </row>
    <row r="262" spans="1:5">
      <c r="A262" s="105" t="s">
        <v>1494</v>
      </c>
      <c r="B262" s="45">
        <v>0</v>
      </c>
      <c r="C262" s="45">
        <v>0</v>
      </c>
      <c r="D262" s="117">
        <f t="shared" si="6"/>
        <v>0</v>
      </c>
      <c r="E262" s="44"/>
    </row>
    <row r="263" spans="1:5">
      <c r="A263" s="105" t="s">
        <v>1495</v>
      </c>
      <c r="B263" s="45">
        <v>0</v>
      </c>
      <c r="C263" s="45">
        <v>0</v>
      </c>
      <c r="D263" s="117">
        <f t="shared" si="6"/>
        <v>0</v>
      </c>
      <c r="E263" s="44"/>
    </row>
    <row r="264" spans="1:5">
      <c r="A264" s="105" t="s">
        <v>1496</v>
      </c>
      <c r="B264" s="45">
        <v>0</v>
      </c>
      <c r="C264" s="45">
        <v>0</v>
      </c>
      <c r="D264" s="117">
        <f t="shared" si="6"/>
        <v>0</v>
      </c>
      <c r="E264" s="44"/>
    </row>
    <row r="265" spans="1:5">
      <c r="A265" s="105" t="s">
        <v>1497</v>
      </c>
      <c r="B265" s="45">
        <v>0</v>
      </c>
      <c r="C265" s="45">
        <v>0</v>
      </c>
      <c r="D265" s="117">
        <f t="shared" si="6"/>
        <v>0</v>
      </c>
      <c r="E265" s="44"/>
    </row>
    <row r="266" spans="1:5">
      <c r="A266" s="105" t="s">
        <v>1498</v>
      </c>
      <c r="B266" s="45">
        <v>0</v>
      </c>
      <c r="C266" s="45">
        <v>0</v>
      </c>
      <c r="D266" s="117">
        <f t="shared" ref="D266:D273" si="8">B266-C266</f>
        <v>0</v>
      </c>
      <c r="E266" s="44"/>
    </row>
    <row r="267" spans="1:5">
      <c r="A267" s="104" t="s">
        <v>1194</v>
      </c>
      <c r="B267" s="45">
        <v>0</v>
      </c>
      <c r="C267" s="45">
        <v>0</v>
      </c>
      <c r="D267" s="117">
        <f t="shared" si="8"/>
        <v>0</v>
      </c>
      <c r="E267" s="44"/>
    </row>
    <row r="268" spans="1:5">
      <c r="A268" s="105" t="s">
        <v>812</v>
      </c>
      <c r="B268" s="45">
        <v>0</v>
      </c>
      <c r="C268" s="45">
        <v>0</v>
      </c>
      <c r="D268" s="117">
        <f t="shared" si="8"/>
        <v>0</v>
      </c>
      <c r="E268" s="44"/>
    </row>
    <row r="269" spans="1:5">
      <c r="A269" s="105" t="s">
        <v>857</v>
      </c>
      <c r="B269" s="45">
        <v>0</v>
      </c>
      <c r="C269" s="45">
        <v>0</v>
      </c>
      <c r="D269" s="117">
        <f t="shared" si="8"/>
        <v>0</v>
      </c>
      <c r="E269" s="44"/>
    </row>
    <row r="270" spans="1:5">
      <c r="A270" s="105" t="s">
        <v>1499</v>
      </c>
      <c r="B270" s="45">
        <v>0</v>
      </c>
      <c r="C270" s="45">
        <v>0</v>
      </c>
      <c r="D270" s="117">
        <f t="shared" si="8"/>
        <v>0</v>
      </c>
      <c r="E270" s="44"/>
    </row>
    <row r="271" spans="1:5">
      <c r="A271" s="105" t="s">
        <v>1500</v>
      </c>
      <c r="B271" s="45">
        <v>0</v>
      </c>
      <c r="C271" s="45">
        <v>0</v>
      </c>
      <c r="D271" s="117">
        <f t="shared" si="8"/>
        <v>0</v>
      </c>
      <c r="E271" s="44"/>
    </row>
    <row r="272" spans="1:5">
      <c r="A272" s="105" t="s">
        <v>1501</v>
      </c>
      <c r="B272" s="45">
        <v>0</v>
      </c>
      <c r="C272" s="45">
        <v>0</v>
      </c>
      <c r="D272" s="117">
        <f t="shared" si="8"/>
        <v>0</v>
      </c>
      <c r="E272" s="44"/>
    </row>
    <row r="273" spans="1:5">
      <c r="A273" s="105" t="s">
        <v>1502</v>
      </c>
      <c r="B273" s="45">
        <v>0</v>
      </c>
      <c r="C273" s="45">
        <v>0</v>
      </c>
      <c r="D273" s="117">
        <f t="shared" si="8"/>
        <v>0</v>
      </c>
      <c r="E273" s="44"/>
    </row>
    <row r="274" spans="1:5">
      <c r="B274" s="85"/>
      <c r="C274" s="85"/>
    </row>
    <row r="275" spans="1:5">
      <c r="B275" s="85"/>
      <c r="C275" s="85"/>
    </row>
    <row r="276" spans="1:5">
      <c r="B276" s="85"/>
      <c r="C276" s="85"/>
    </row>
    <row r="277" spans="1:5">
      <c r="B277" s="85"/>
      <c r="C277" s="85"/>
    </row>
    <row r="278" spans="1:5">
      <c r="B278" s="85"/>
      <c r="C278" s="85"/>
    </row>
    <row r="279" spans="1:5">
      <c r="B279" s="85"/>
      <c r="C279" s="85"/>
    </row>
    <row r="280" spans="1:5">
      <c r="B280" s="85"/>
      <c r="C280" s="85"/>
    </row>
    <row r="281" spans="1:5">
      <c r="B281" s="85"/>
      <c r="C281" s="85"/>
    </row>
    <row r="282" spans="1:5">
      <c r="B282" s="85"/>
      <c r="C282" s="85"/>
    </row>
    <row r="283" spans="1:5">
      <c r="B283" s="85"/>
      <c r="C283" s="85"/>
    </row>
    <row r="284" spans="1:5">
      <c r="B284" s="85"/>
      <c r="C284" s="85"/>
    </row>
    <row r="285" spans="1:5">
      <c r="B285" s="85"/>
      <c r="C285" s="85"/>
    </row>
    <row r="286" spans="1:5">
      <c r="B286" s="85"/>
      <c r="C286" s="85"/>
    </row>
    <row r="287" spans="1:5">
      <c r="B287" s="85"/>
      <c r="C287" s="85"/>
    </row>
    <row r="288" spans="1:5">
      <c r="B288" s="85"/>
      <c r="C288" s="85"/>
    </row>
    <row r="289" spans="2:3">
      <c r="B289" s="85"/>
      <c r="C289" s="85"/>
    </row>
    <row r="290" spans="2:3">
      <c r="B290" s="85"/>
      <c r="C290" s="85"/>
    </row>
    <row r="291" spans="2:3">
      <c r="B291" s="85"/>
      <c r="C291" s="85"/>
    </row>
    <row r="292" spans="2:3">
      <c r="B292" s="85"/>
      <c r="C292" s="85"/>
    </row>
    <row r="293" spans="2:3">
      <c r="B293" s="85"/>
      <c r="C293" s="85"/>
    </row>
    <row r="294" spans="2:3">
      <c r="B294" s="85"/>
      <c r="C294" s="85"/>
    </row>
    <row r="295" spans="2:3">
      <c r="B295" s="85"/>
      <c r="C295" s="85"/>
    </row>
    <row r="296" spans="2:3">
      <c r="B296" s="85"/>
      <c r="C296" s="85"/>
    </row>
    <row r="297" spans="2:3">
      <c r="B297" s="85"/>
      <c r="C297" s="85"/>
    </row>
    <row r="298" spans="2:3">
      <c r="B298" s="85"/>
      <c r="C298" s="85"/>
    </row>
    <row r="299" spans="2:3">
      <c r="B299" s="85"/>
      <c r="C299" s="85"/>
    </row>
    <row r="300" spans="2:3">
      <c r="B300" s="85"/>
      <c r="C300" s="85"/>
    </row>
    <row r="301" spans="2:3">
      <c r="B301" s="85"/>
      <c r="C301" s="85"/>
    </row>
    <row r="302" spans="2:3">
      <c r="B302" s="85"/>
      <c r="C302" s="85"/>
    </row>
    <row r="303" spans="2:3">
      <c r="B303" s="85"/>
      <c r="C303" s="85"/>
    </row>
    <row r="304" spans="2:3">
      <c r="B304" s="85"/>
      <c r="C304" s="85"/>
    </row>
    <row r="305" spans="2:3">
      <c r="B305" s="85"/>
      <c r="C305" s="85"/>
    </row>
    <row r="306" spans="2:3">
      <c r="B306" s="85"/>
      <c r="C306" s="85"/>
    </row>
    <row r="307" spans="2:3">
      <c r="B307" s="85"/>
      <c r="C307" s="85"/>
    </row>
    <row r="308" spans="2:3">
      <c r="B308" s="85"/>
      <c r="C308" s="85"/>
    </row>
    <row r="309" spans="2:3">
      <c r="B309" s="85"/>
      <c r="C309" s="85"/>
    </row>
    <row r="310" spans="2:3">
      <c r="B310" s="85"/>
      <c r="C310" s="85"/>
    </row>
    <row r="311" spans="2:3">
      <c r="B311" s="85"/>
      <c r="C311" s="85"/>
    </row>
    <row r="312" spans="2:3">
      <c r="B312" s="85"/>
      <c r="C312" s="85"/>
    </row>
    <row r="313" spans="2:3">
      <c r="B313" s="85"/>
      <c r="C313" s="85"/>
    </row>
    <row r="314" spans="2:3">
      <c r="B314" s="85"/>
      <c r="C314" s="85"/>
    </row>
    <row r="315" spans="2:3">
      <c r="B315" s="85"/>
      <c r="C315" s="85"/>
    </row>
    <row r="316" spans="2:3">
      <c r="B316" s="85"/>
      <c r="C316" s="85"/>
    </row>
    <row r="317" spans="2:3">
      <c r="B317" s="85"/>
      <c r="C317" s="85"/>
    </row>
    <row r="318" spans="2:3">
      <c r="B318" s="85"/>
      <c r="C318" s="85"/>
    </row>
    <row r="319" spans="2:3">
      <c r="B319" s="85"/>
      <c r="C319" s="85"/>
    </row>
    <row r="320" spans="2:3">
      <c r="B320" s="85"/>
      <c r="C320" s="85"/>
    </row>
    <row r="321" spans="2:3">
      <c r="B321" s="85"/>
      <c r="C321" s="85"/>
    </row>
    <row r="322" spans="2:3">
      <c r="B322" s="85"/>
      <c r="C322" s="85"/>
    </row>
    <row r="323" spans="2:3">
      <c r="B323" s="85"/>
      <c r="C323" s="85"/>
    </row>
    <row r="324" spans="2:3">
      <c r="B324" s="85"/>
      <c r="C324" s="85"/>
    </row>
    <row r="325" spans="2:3">
      <c r="B325" s="85"/>
      <c r="C325" s="85"/>
    </row>
    <row r="326" spans="2:3">
      <c r="B326" s="85"/>
      <c r="C326" s="85"/>
    </row>
    <row r="327" spans="2:3">
      <c r="B327" s="85"/>
      <c r="C327" s="85"/>
    </row>
    <row r="328" spans="2:3">
      <c r="B328" s="85"/>
      <c r="C328" s="85"/>
    </row>
    <row r="329" spans="2:3">
      <c r="B329" s="85"/>
      <c r="C329" s="85"/>
    </row>
    <row r="330" spans="2:3">
      <c r="B330" s="85"/>
      <c r="C330" s="85"/>
    </row>
    <row r="331" spans="2:3">
      <c r="B331" s="85"/>
      <c r="C331" s="85"/>
    </row>
    <row r="332" spans="2:3">
      <c r="B332" s="85"/>
      <c r="C332" s="85"/>
    </row>
    <row r="333" spans="2:3">
      <c r="B333" s="85"/>
      <c r="C333" s="85"/>
    </row>
    <row r="334" spans="2:3">
      <c r="B334" s="85"/>
      <c r="C334" s="85"/>
    </row>
    <row r="335" spans="2:3">
      <c r="B335" s="85"/>
      <c r="C335" s="85"/>
    </row>
    <row r="336" spans="2:3">
      <c r="B336" s="85"/>
      <c r="C336" s="85"/>
    </row>
    <row r="337" spans="2:3">
      <c r="B337" s="85"/>
      <c r="C337" s="85"/>
    </row>
    <row r="338" spans="2:3">
      <c r="B338" s="85"/>
      <c r="C338" s="85"/>
    </row>
    <row r="339" spans="2:3">
      <c r="B339" s="85"/>
      <c r="C339" s="85"/>
    </row>
    <row r="340" spans="2:3">
      <c r="B340" s="85"/>
      <c r="C340" s="85"/>
    </row>
    <row r="341" spans="2:3">
      <c r="B341" s="85"/>
      <c r="C341" s="85"/>
    </row>
    <row r="342" spans="2:3">
      <c r="B342" s="85"/>
      <c r="C342" s="85"/>
    </row>
    <row r="343" spans="2:3">
      <c r="B343" s="85"/>
      <c r="C343" s="85"/>
    </row>
    <row r="344" spans="2:3">
      <c r="B344" s="85"/>
      <c r="C344" s="85"/>
    </row>
    <row r="345" spans="2:3">
      <c r="B345" s="85"/>
      <c r="C345" s="85"/>
    </row>
    <row r="346" spans="2:3">
      <c r="B346" s="85"/>
      <c r="C346" s="85"/>
    </row>
    <row r="347" spans="2:3">
      <c r="B347" s="85"/>
      <c r="C347" s="85"/>
    </row>
    <row r="348" spans="2:3">
      <c r="B348" s="85"/>
      <c r="C348" s="85"/>
    </row>
    <row r="349" spans="2:3">
      <c r="B349" s="85"/>
      <c r="C349" s="85"/>
    </row>
    <row r="350" spans="2:3">
      <c r="B350" s="85"/>
      <c r="C350" s="85"/>
    </row>
    <row r="351" spans="2:3">
      <c r="B351" s="85"/>
      <c r="C351" s="85"/>
    </row>
    <row r="352" spans="2:3">
      <c r="B352" s="85"/>
      <c r="C352" s="85"/>
    </row>
    <row r="353" spans="2:3">
      <c r="B353" s="85"/>
      <c r="C353" s="85"/>
    </row>
    <row r="354" spans="2:3">
      <c r="B354" s="85"/>
      <c r="C354" s="85"/>
    </row>
    <row r="355" spans="2:3">
      <c r="B355" s="85"/>
      <c r="C355" s="85"/>
    </row>
    <row r="356" spans="2:3">
      <c r="B356" s="85"/>
      <c r="C356" s="85"/>
    </row>
    <row r="357" spans="2:3">
      <c r="B357" s="85"/>
      <c r="C357" s="85"/>
    </row>
    <row r="358" spans="2:3">
      <c r="B358" s="85"/>
      <c r="C358" s="85"/>
    </row>
    <row r="359" spans="2:3">
      <c r="B359" s="85"/>
      <c r="C359" s="85"/>
    </row>
    <row r="360" spans="2:3">
      <c r="B360" s="85"/>
      <c r="C360" s="85"/>
    </row>
    <row r="361" spans="2:3">
      <c r="B361" s="85"/>
      <c r="C361" s="85"/>
    </row>
    <row r="362" spans="2:3">
      <c r="B362" s="85"/>
      <c r="C362" s="85"/>
    </row>
    <row r="363" spans="2:3">
      <c r="B363" s="85"/>
      <c r="C363" s="85"/>
    </row>
    <row r="364" spans="2:3">
      <c r="B364" s="85"/>
      <c r="C364" s="85"/>
    </row>
    <row r="365" spans="2:3">
      <c r="B365" s="85"/>
      <c r="C365" s="85"/>
    </row>
    <row r="366" spans="2:3">
      <c r="B366" s="85"/>
      <c r="C366" s="85"/>
    </row>
    <row r="367" spans="2:3">
      <c r="B367" s="85"/>
      <c r="C367" s="85"/>
    </row>
    <row r="368" spans="2:3">
      <c r="B368" s="85"/>
      <c r="C368" s="85"/>
    </row>
    <row r="369" spans="2:3">
      <c r="B369" s="85"/>
      <c r="C369" s="85"/>
    </row>
    <row r="370" spans="2:3">
      <c r="B370" s="85"/>
      <c r="C370" s="85"/>
    </row>
    <row r="371" spans="2:3">
      <c r="B371" s="85"/>
      <c r="C371" s="85"/>
    </row>
    <row r="372" spans="2:3">
      <c r="B372" s="85"/>
      <c r="C372" s="85"/>
    </row>
    <row r="373" spans="2:3">
      <c r="B373" s="85"/>
      <c r="C373" s="85"/>
    </row>
    <row r="374" spans="2:3">
      <c r="B374" s="85"/>
      <c r="C374" s="85"/>
    </row>
  </sheetData>
  <mergeCells count="7">
    <mergeCell ref="A2:E4"/>
    <mergeCell ref="A5:E5"/>
    <mergeCell ref="A6:E6"/>
    <mergeCell ref="A7:A8"/>
    <mergeCell ref="B7:B8"/>
    <mergeCell ref="C7:C8"/>
    <mergeCell ref="D7:E7"/>
  </mergeCells>
  <phoneticPr fontId="1" type="noConversion"/>
  <pageMargins left="0.70866141732283472" right="0.70866141732283472" top="0.74803149606299213" bottom="0.74803149606299213" header="0.31496062992125984" footer="0.31496062992125984"/>
  <pageSetup paperSize="9" scale="4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9"/>
  <sheetViews>
    <sheetView zoomScale="75" zoomScaleNormal="75" workbookViewId="0">
      <pane ySplit="5" topLeftCell="A6" activePane="bottomLeft" state="frozen"/>
      <selection pane="bottomLeft" activeCell="K16" sqref="K16"/>
    </sheetView>
  </sheetViews>
  <sheetFormatPr defaultRowHeight="20.25"/>
  <cols>
    <col min="1" max="1" width="67.875" style="158" customWidth="1"/>
    <col min="2" max="3" width="22.375" style="155" customWidth="1"/>
    <col min="4" max="5" width="16.125" style="155" customWidth="1"/>
  </cols>
  <sheetData>
    <row r="1" spans="1:5" ht="28.5" customHeight="1">
      <c r="A1" s="129" t="s">
        <v>3079</v>
      </c>
      <c r="B1"/>
      <c r="C1"/>
      <c r="D1"/>
      <c r="E1"/>
    </row>
    <row r="2" spans="1:5" ht="59.25" customHeight="1">
      <c r="A2" s="194" t="s">
        <v>3080</v>
      </c>
      <c r="B2" s="194"/>
      <c r="C2" s="194"/>
      <c r="D2" s="194"/>
      <c r="E2" s="194"/>
    </row>
    <row r="3" spans="1:5" ht="38.25" customHeight="1">
      <c r="A3" s="195"/>
      <c r="B3" s="195"/>
      <c r="C3" s="195"/>
      <c r="D3" s="195"/>
      <c r="E3" s="156" t="s">
        <v>1005</v>
      </c>
    </row>
    <row r="4" spans="1:5" ht="38.25" customHeight="1">
      <c r="A4" s="181" t="s">
        <v>1819</v>
      </c>
      <c r="B4" s="181" t="s">
        <v>1820</v>
      </c>
      <c r="C4" s="181" t="s">
        <v>3077</v>
      </c>
      <c r="D4" s="182" t="s">
        <v>1822</v>
      </c>
      <c r="E4" s="182"/>
    </row>
    <row r="5" spans="1:5" ht="38.25" customHeight="1">
      <c r="A5" s="181"/>
      <c r="B5" s="181"/>
      <c r="C5" s="181"/>
      <c r="D5" s="157" t="s">
        <v>1507</v>
      </c>
      <c r="E5" s="157" t="s">
        <v>1508</v>
      </c>
    </row>
    <row r="6" spans="1:5" ht="21" customHeight="1">
      <c r="A6" s="159" t="s">
        <v>2833</v>
      </c>
      <c r="B6" s="147">
        <v>65173</v>
      </c>
      <c r="C6" s="148">
        <v>83655</v>
      </c>
      <c r="D6" s="149">
        <f t="shared" ref="D6:D36" si="0">B6-C6</f>
        <v>-18482</v>
      </c>
      <c r="E6" s="150">
        <v>-22.093120554659016</v>
      </c>
    </row>
    <row r="7" spans="1:5" ht="21" customHeight="1">
      <c r="A7" s="159" t="s">
        <v>2101</v>
      </c>
      <c r="B7" s="151"/>
      <c r="C7" s="152"/>
      <c r="D7" s="153"/>
      <c r="E7" s="154"/>
    </row>
    <row r="8" spans="1:5" ht="21" customHeight="1">
      <c r="A8" s="159" t="s">
        <v>2834</v>
      </c>
      <c r="B8" s="151"/>
      <c r="C8" s="152"/>
      <c r="D8" s="153"/>
      <c r="E8" s="154"/>
    </row>
    <row r="9" spans="1:5" ht="21" customHeight="1">
      <c r="A9" s="159" t="s">
        <v>2835</v>
      </c>
      <c r="B9" s="151"/>
      <c r="C9" s="152"/>
      <c r="D9" s="153"/>
      <c r="E9" s="154"/>
    </row>
    <row r="10" spans="1:5" ht="21" customHeight="1">
      <c r="A10" s="159" t="s">
        <v>2836</v>
      </c>
      <c r="B10" s="151"/>
      <c r="C10" s="152"/>
      <c r="D10" s="153"/>
      <c r="E10" s="154"/>
    </row>
    <row r="11" spans="1:5" ht="21" customHeight="1">
      <c r="A11" s="159" t="s">
        <v>2837</v>
      </c>
      <c r="B11" s="151"/>
      <c r="C11" s="152"/>
      <c r="D11" s="153"/>
      <c r="E11" s="154"/>
    </row>
    <row r="12" spans="1:5" ht="21" customHeight="1">
      <c r="A12" s="159" t="s">
        <v>2838</v>
      </c>
      <c r="B12" s="151"/>
      <c r="C12" s="152"/>
      <c r="D12" s="153"/>
      <c r="E12" s="154"/>
    </row>
    <row r="13" spans="1:5" ht="21" customHeight="1">
      <c r="A13" s="159" t="s">
        <v>2839</v>
      </c>
      <c r="B13" s="151"/>
      <c r="C13" s="152"/>
      <c r="D13" s="153"/>
      <c r="E13" s="154"/>
    </row>
    <row r="14" spans="1:5" ht="21" customHeight="1">
      <c r="A14" s="159" t="s">
        <v>2840</v>
      </c>
      <c r="B14" s="151"/>
      <c r="C14" s="152"/>
      <c r="D14" s="153"/>
      <c r="E14" s="154"/>
    </row>
    <row r="15" spans="1:5" ht="21" customHeight="1">
      <c r="A15" s="159" t="s">
        <v>2150</v>
      </c>
      <c r="B15" s="151">
        <v>29</v>
      </c>
      <c r="C15" s="152">
        <v>4</v>
      </c>
      <c r="D15" s="153">
        <f t="shared" si="0"/>
        <v>25</v>
      </c>
      <c r="E15" s="154">
        <v>625</v>
      </c>
    </row>
    <row r="16" spans="1:5" ht="21" customHeight="1">
      <c r="A16" s="159" t="s">
        <v>2841</v>
      </c>
      <c r="B16" s="151">
        <v>29</v>
      </c>
      <c r="C16" s="152">
        <v>4</v>
      </c>
      <c r="D16" s="153">
        <f t="shared" si="0"/>
        <v>25</v>
      </c>
      <c r="E16" s="154">
        <v>625</v>
      </c>
    </row>
    <row r="17" spans="1:5" ht="21" customHeight="1">
      <c r="A17" s="159" t="s">
        <v>2842</v>
      </c>
      <c r="B17" s="151"/>
      <c r="C17" s="152"/>
      <c r="D17" s="153"/>
      <c r="E17" s="154"/>
    </row>
    <row r="18" spans="1:5" ht="21" customHeight="1">
      <c r="A18" s="159" t="s">
        <v>2843</v>
      </c>
      <c r="B18" s="151"/>
      <c r="C18" s="152"/>
      <c r="D18" s="153"/>
      <c r="E18" s="154"/>
    </row>
    <row r="19" spans="1:5" ht="21" customHeight="1">
      <c r="A19" s="159" t="s">
        <v>2844</v>
      </c>
      <c r="B19" s="151"/>
      <c r="C19" s="152"/>
      <c r="D19" s="153"/>
      <c r="E19" s="154"/>
    </row>
    <row r="20" spans="1:5" ht="21" customHeight="1">
      <c r="A20" s="159" t="s">
        <v>2845</v>
      </c>
      <c r="B20" s="151"/>
      <c r="C20" s="152"/>
      <c r="D20" s="153"/>
      <c r="E20" s="154"/>
    </row>
    <row r="21" spans="1:5" ht="21" customHeight="1">
      <c r="A21" s="159" t="s">
        <v>2846</v>
      </c>
      <c r="B21" s="151">
        <v>29</v>
      </c>
      <c r="C21" s="152">
        <v>4</v>
      </c>
      <c r="D21" s="153">
        <f t="shared" si="0"/>
        <v>25</v>
      </c>
      <c r="E21" s="154">
        <v>625</v>
      </c>
    </row>
    <row r="22" spans="1:5" ht="21" customHeight="1">
      <c r="A22" s="159" t="s">
        <v>2847</v>
      </c>
      <c r="B22" s="151"/>
      <c r="C22" s="152"/>
      <c r="D22" s="153"/>
      <c r="E22" s="154"/>
    </row>
    <row r="23" spans="1:5" ht="21" customHeight="1">
      <c r="A23" s="159" t="s">
        <v>2848</v>
      </c>
      <c r="B23" s="151"/>
      <c r="C23" s="152"/>
      <c r="D23" s="153"/>
      <c r="E23" s="154"/>
    </row>
    <row r="24" spans="1:5" ht="21" customHeight="1">
      <c r="A24" s="159" t="s">
        <v>2849</v>
      </c>
      <c r="B24" s="151"/>
      <c r="C24" s="152"/>
      <c r="D24" s="153"/>
      <c r="E24" s="154"/>
    </row>
    <row r="25" spans="1:5" ht="21" customHeight="1">
      <c r="A25" s="159" t="s">
        <v>2850</v>
      </c>
      <c r="B25" s="151"/>
      <c r="C25" s="152"/>
      <c r="D25" s="153"/>
      <c r="E25" s="154"/>
    </row>
    <row r="26" spans="1:5" ht="21" customHeight="1">
      <c r="A26" s="159" t="s">
        <v>2851</v>
      </c>
      <c r="B26" s="151"/>
      <c r="C26" s="152"/>
      <c r="D26" s="153"/>
      <c r="E26" s="154"/>
    </row>
    <row r="27" spans="1:5" ht="21" customHeight="1">
      <c r="A27" s="159" t="s">
        <v>2852</v>
      </c>
      <c r="B27" s="151"/>
      <c r="C27" s="152"/>
      <c r="D27" s="153"/>
      <c r="E27" s="154"/>
    </row>
    <row r="28" spans="1:5" ht="21" customHeight="1">
      <c r="A28" s="159" t="s">
        <v>2853</v>
      </c>
      <c r="B28" s="151"/>
      <c r="C28" s="152"/>
      <c r="D28" s="153"/>
      <c r="E28" s="154"/>
    </row>
    <row r="29" spans="1:5" ht="21" customHeight="1">
      <c r="A29" s="159" t="s">
        <v>2854</v>
      </c>
      <c r="B29" s="151"/>
      <c r="C29" s="152"/>
      <c r="D29" s="153"/>
      <c r="E29" s="154"/>
    </row>
    <row r="30" spans="1:5" ht="21" customHeight="1">
      <c r="A30" s="159" t="s">
        <v>2855</v>
      </c>
      <c r="B30" s="151"/>
      <c r="C30" s="152"/>
      <c r="D30" s="153"/>
      <c r="E30" s="154"/>
    </row>
    <row r="31" spans="1:5" ht="21" customHeight="1">
      <c r="A31" s="159" t="s">
        <v>2192</v>
      </c>
      <c r="B31" s="151">
        <v>2269</v>
      </c>
      <c r="C31" s="152">
        <v>463</v>
      </c>
      <c r="D31" s="153">
        <f t="shared" si="0"/>
        <v>1806</v>
      </c>
      <c r="E31" s="154">
        <v>390.06479481641469</v>
      </c>
    </row>
    <row r="32" spans="1:5" ht="21" customHeight="1">
      <c r="A32" s="159" t="s">
        <v>2856</v>
      </c>
      <c r="B32" s="151">
        <v>2044</v>
      </c>
      <c r="C32" s="152"/>
      <c r="D32" s="153">
        <f t="shared" si="0"/>
        <v>2044</v>
      </c>
      <c r="E32" s="154"/>
    </row>
    <row r="33" spans="1:5" ht="21" customHeight="1">
      <c r="A33" s="159" t="s">
        <v>2857</v>
      </c>
      <c r="B33" s="151">
        <v>1127</v>
      </c>
      <c r="C33" s="152"/>
      <c r="D33" s="153">
        <f t="shared" si="0"/>
        <v>1127</v>
      </c>
      <c r="E33" s="154"/>
    </row>
    <row r="34" spans="1:5" ht="21" customHeight="1">
      <c r="A34" s="159" t="s">
        <v>2858</v>
      </c>
      <c r="B34" s="151">
        <v>917</v>
      </c>
      <c r="C34" s="152"/>
      <c r="D34" s="153">
        <f t="shared" si="0"/>
        <v>917</v>
      </c>
      <c r="E34" s="154"/>
    </row>
    <row r="35" spans="1:5" ht="21" customHeight="1">
      <c r="A35" s="159" t="s">
        <v>2859</v>
      </c>
      <c r="B35" s="151"/>
      <c r="C35" s="152"/>
      <c r="D35" s="153"/>
      <c r="E35" s="154"/>
    </row>
    <row r="36" spans="1:5" ht="21" customHeight="1">
      <c r="A36" s="159" t="s">
        <v>2860</v>
      </c>
      <c r="B36" s="151">
        <v>225</v>
      </c>
      <c r="C36" s="152"/>
      <c r="D36" s="153">
        <f t="shared" si="0"/>
        <v>225</v>
      </c>
      <c r="E36" s="154"/>
    </row>
    <row r="37" spans="1:5" ht="21" customHeight="1">
      <c r="A37" s="159" t="s">
        <v>2857</v>
      </c>
      <c r="B37" s="151"/>
      <c r="C37" s="152"/>
      <c r="D37" s="153"/>
      <c r="E37" s="154"/>
    </row>
    <row r="38" spans="1:5" ht="21" customHeight="1">
      <c r="A38" s="159" t="s">
        <v>2858</v>
      </c>
      <c r="B38" s="151">
        <v>225</v>
      </c>
      <c r="C38" s="152"/>
      <c r="D38" s="153">
        <f t="shared" ref="D38:D85" si="1">B38-C38</f>
        <v>225</v>
      </c>
      <c r="E38" s="154"/>
    </row>
    <row r="39" spans="1:5" ht="21" customHeight="1">
      <c r="A39" s="159" t="s">
        <v>2861</v>
      </c>
      <c r="B39" s="151"/>
      <c r="C39" s="152"/>
      <c r="D39" s="153"/>
      <c r="E39" s="154"/>
    </row>
    <row r="40" spans="1:5" ht="21" customHeight="1">
      <c r="A40" s="159" t="s">
        <v>2862</v>
      </c>
      <c r="B40" s="151"/>
      <c r="C40" s="152"/>
      <c r="D40" s="153"/>
      <c r="E40" s="154"/>
    </row>
    <row r="41" spans="1:5" ht="21" customHeight="1">
      <c r="A41" s="159" t="s">
        <v>2858</v>
      </c>
      <c r="B41" s="151"/>
      <c r="C41" s="152"/>
      <c r="D41" s="153"/>
      <c r="E41" s="154"/>
    </row>
    <row r="42" spans="1:5" ht="21" customHeight="1">
      <c r="A42" s="159" t="s">
        <v>2863</v>
      </c>
      <c r="B42" s="151"/>
      <c r="C42" s="152"/>
      <c r="D42" s="153"/>
      <c r="E42" s="154"/>
    </row>
    <row r="43" spans="1:5" ht="21" customHeight="1">
      <c r="A43" s="159" t="s">
        <v>2366</v>
      </c>
      <c r="B43" s="151"/>
      <c r="C43" s="152"/>
      <c r="D43" s="153"/>
      <c r="E43" s="154"/>
    </row>
    <row r="44" spans="1:5" ht="21" customHeight="1">
      <c r="A44" s="159" t="s">
        <v>2864</v>
      </c>
      <c r="B44" s="151"/>
      <c r="C44" s="152"/>
      <c r="D44" s="153"/>
      <c r="E44" s="154"/>
    </row>
    <row r="45" spans="1:5" ht="21" customHeight="1">
      <c r="A45" s="159" t="s">
        <v>2865</v>
      </c>
      <c r="B45" s="151"/>
      <c r="C45" s="152"/>
      <c r="D45" s="153"/>
      <c r="E45" s="154"/>
    </row>
    <row r="46" spans="1:5" ht="21" customHeight="1">
      <c r="A46" s="159" t="s">
        <v>2866</v>
      </c>
      <c r="B46" s="151"/>
      <c r="C46" s="152"/>
      <c r="D46" s="153"/>
      <c r="E46" s="154"/>
    </row>
    <row r="47" spans="1:5" ht="21" customHeight="1">
      <c r="A47" s="159" t="s">
        <v>2867</v>
      </c>
      <c r="B47" s="151"/>
      <c r="C47" s="152"/>
      <c r="D47" s="153"/>
      <c r="E47" s="154"/>
    </row>
    <row r="48" spans="1:5" ht="21" customHeight="1">
      <c r="A48" s="159" t="s">
        <v>2868</v>
      </c>
      <c r="B48" s="151"/>
      <c r="C48" s="152"/>
      <c r="D48" s="153"/>
      <c r="E48" s="154"/>
    </row>
    <row r="49" spans="1:5" ht="21" customHeight="1">
      <c r="A49" s="159" t="s">
        <v>2869</v>
      </c>
      <c r="B49" s="151"/>
      <c r="C49" s="152"/>
      <c r="D49" s="153"/>
      <c r="E49" s="154"/>
    </row>
    <row r="50" spans="1:5" ht="21" customHeight="1">
      <c r="A50" s="159" t="s">
        <v>2870</v>
      </c>
      <c r="B50" s="151"/>
      <c r="C50" s="152"/>
      <c r="D50" s="153"/>
      <c r="E50" s="154"/>
    </row>
    <row r="51" spans="1:5" ht="21" customHeight="1">
      <c r="A51" s="159" t="s">
        <v>2871</v>
      </c>
      <c r="B51" s="151"/>
      <c r="C51" s="152"/>
      <c r="D51" s="153"/>
      <c r="E51" s="154"/>
    </row>
    <row r="52" spans="1:5" ht="21" customHeight="1">
      <c r="A52" s="159" t="s">
        <v>2872</v>
      </c>
      <c r="B52" s="151"/>
      <c r="C52" s="152"/>
      <c r="D52" s="153"/>
      <c r="E52" s="154"/>
    </row>
    <row r="53" spans="1:5" ht="21" customHeight="1">
      <c r="A53" s="159" t="s">
        <v>2873</v>
      </c>
      <c r="B53" s="151"/>
      <c r="C53" s="152"/>
      <c r="D53" s="153"/>
      <c r="E53" s="154"/>
    </row>
    <row r="54" spans="1:5" ht="21" customHeight="1">
      <c r="A54" s="159" t="s">
        <v>2435</v>
      </c>
      <c r="B54" s="151">
        <v>55188</v>
      </c>
      <c r="C54" s="152">
        <v>62984</v>
      </c>
      <c r="D54" s="153">
        <f t="shared" si="1"/>
        <v>-7796</v>
      </c>
      <c r="E54" s="154">
        <v>-12.377746729328083</v>
      </c>
    </row>
    <row r="55" spans="1:5" ht="21" customHeight="1">
      <c r="A55" s="159" t="s">
        <v>2874</v>
      </c>
      <c r="B55" s="151">
        <v>53928</v>
      </c>
      <c r="C55" s="152">
        <v>84835</v>
      </c>
      <c r="D55" s="153">
        <f t="shared" si="1"/>
        <v>-30907</v>
      </c>
      <c r="E55" s="154">
        <v>-36.431897212235512</v>
      </c>
    </row>
    <row r="56" spans="1:5" ht="21" customHeight="1">
      <c r="A56" s="159" t="s">
        <v>2875</v>
      </c>
      <c r="B56" s="151">
        <v>52614</v>
      </c>
      <c r="C56" s="152">
        <v>52835</v>
      </c>
      <c r="D56" s="153">
        <f t="shared" si="1"/>
        <v>-221</v>
      </c>
      <c r="E56" s="154">
        <v>-0.41828333491057068</v>
      </c>
    </row>
    <row r="57" spans="1:5" ht="21" customHeight="1">
      <c r="A57" s="159" t="s">
        <v>2876</v>
      </c>
      <c r="B57" s="151"/>
      <c r="C57" s="152"/>
      <c r="D57" s="153"/>
      <c r="E57" s="154"/>
    </row>
    <row r="58" spans="1:5" ht="21" customHeight="1">
      <c r="A58" s="159" t="s">
        <v>2877</v>
      </c>
      <c r="B58" s="151">
        <v>795</v>
      </c>
      <c r="C58" s="152"/>
      <c r="D58" s="153">
        <f t="shared" si="1"/>
        <v>795</v>
      </c>
      <c r="E58" s="154"/>
    </row>
    <row r="59" spans="1:5" ht="21" customHeight="1">
      <c r="A59" s="159" t="s">
        <v>2878</v>
      </c>
      <c r="B59" s="151"/>
      <c r="C59" s="152"/>
      <c r="D59" s="153"/>
      <c r="E59" s="154"/>
    </row>
    <row r="60" spans="1:5" ht="21" customHeight="1">
      <c r="A60" s="159" t="s">
        <v>2879</v>
      </c>
      <c r="B60" s="151"/>
      <c r="C60" s="152"/>
      <c r="D60" s="153"/>
      <c r="E60" s="154"/>
    </row>
    <row r="61" spans="1:5" ht="21" customHeight="1">
      <c r="A61" s="159" t="s">
        <v>2880</v>
      </c>
      <c r="B61" s="151"/>
      <c r="C61" s="152"/>
      <c r="D61" s="153"/>
      <c r="E61" s="154"/>
    </row>
    <row r="62" spans="1:5" ht="21" customHeight="1">
      <c r="A62" s="159" t="s">
        <v>2881</v>
      </c>
      <c r="B62" s="151"/>
      <c r="C62" s="152"/>
      <c r="D62" s="153"/>
      <c r="E62" s="154"/>
    </row>
    <row r="63" spans="1:5" ht="21" customHeight="1">
      <c r="A63" s="159" t="s">
        <v>2882</v>
      </c>
      <c r="B63" s="151"/>
      <c r="C63" s="152"/>
      <c r="D63" s="153"/>
      <c r="E63" s="154"/>
    </row>
    <row r="64" spans="1:5" ht="21" customHeight="1">
      <c r="A64" s="159" t="s">
        <v>2883</v>
      </c>
      <c r="B64" s="151"/>
      <c r="C64" s="152"/>
      <c r="D64" s="153"/>
      <c r="E64" s="154"/>
    </row>
    <row r="65" spans="1:5" ht="21" customHeight="1">
      <c r="A65" s="159" t="s">
        <v>2884</v>
      </c>
      <c r="B65" s="151"/>
      <c r="C65" s="152"/>
      <c r="D65" s="153"/>
      <c r="E65" s="154"/>
    </row>
    <row r="66" spans="1:5" ht="21" customHeight="1">
      <c r="A66" s="159" t="s">
        <v>2729</v>
      </c>
      <c r="B66" s="151"/>
      <c r="C66" s="152"/>
      <c r="D66" s="153"/>
      <c r="E66" s="154"/>
    </row>
    <row r="67" spans="1:5" ht="21" customHeight="1">
      <c r="A67" s="159" t="s">
        <v>2885</v>
      </c>
      <c r="B67" s="151"/>
      <c r="C67" s="152"/>
      <c r="D67" s="153"/>
      <c r="E67" s="154"/>
    </row>
    <row r="68" spans="1:5" ht="21" customHeight="1">
      <c r="A68" s="159" t="s">
        <v>2886</v>
      </c>
      <c r="B68" s="151"/>
      <c r="C68" s="152"/>
      <c r="D68" s="153"/>
      <c r="E68" s="154"/>
    </row>
    <row r="69" spans="1:5" ht="21" customHeight="1">
      <c r="A69" s="159" t="s">
        <v>2887</v>
      </c>
      <c r="B69" s="151">
        <v>519</v>
      </c>
      <c r="C69" s="152">
        <v>2000</v>
      </c>
      <c r="D69" s="153">
        <f t="shared" si="1"/>
        <v>-1481</v>
      </c>
      <c r="E69" s="154">
        <v>-74.050000000000011</v>
      </c>
    </row>
    <row r="70" spans="1:5" ht="21" customHeight="1">
      <c r="A70" s="159" t="s">
        <v>2888</v>
      </c>
      <c r="B70" s="151"/>
      <c r="C70" s="152"/>
      <c r="D70" s="153"/>
      <c r="E70" s="154"/>
    </row>
    <row r="71" spans="1:5" ht="21" customHeight="1">
      <c r="A71" s="159" t="s">
        <v>2889</v>
      </c>
      <c r="B71" s="151"/>
      <c r="C71" s="152">
        <v>3181</v>
      </c>
      <c r="D71" s="153">
        <f t="shared" si="1"/>
        <v>-3181</v>
      </c>
      <c r="E71" s="154">
        <v>-100</v>
      </c>
    </row>
    <row r="72" spans="1:5" ht="21" customHeight="1">
      <c r="A72" s="159" t="s">
        <v>2875</v>
      </c>
      <c r="B72" s="151"/>
      <c r="C72" s="152">
        <v>3181</v>
      </c>
      <c r="D72" s="153">
        <f t="shared" si="1"/>
        <v>-3181</v>
      </c>
      <c r="E72" s="154">
        <v>-100</v>
      </c>
    </row>
    <row r="73" spans="1:5" ht="21" customHeight="1">
      <c r="A73" s="159" t="s">
        <v>2876</v>
      </c>
      <c r="B73" s="151"/>
      <c r="C73" s="152"/>
      <c r="D73" s="153"/>
      <c r="E73" s="154"/>
    </row>
    <row r="74" spans="1:5" ht="21" customHeight="1">
      <c r="A74" s="159" t="s">
        <v>2890</v>
      </c>
      <c r="B74" s="151"/>
      <c r="C74" s="152"/>
      <c r="D74" s="153"/>
      <c r="E74" s="154"/>
    </row>
    <row r="75" spans="1:5" ht="21" customHeight="1">
      <c r="A75" s="159" t="s">
        <v>2891</v>
      </c>
      <c r="B75" s="151"/>
      <c r="C75" s="152">
        <v>267</v>
      </c>
      <c r="D75" s="153">
        <f t="shared" si="1"/>
        <v>-267</v>
      </c>
      <c r="E75" s="154">
        <v>-100</v>
      </c>
    </row>
    <row r="76" spans="1:5" ht="21" customHeight="1">
      <c r="A76" s="159" t="s">
        <v>2892</v>
      </c>
      <c r="B76" s="151">
        <v>1260</v>
      </c>
      <c r="C76" s="152">
        <v>2875</v>
      </c>
      <c r="D76" s="153">
        <f t="shared" si="1"/>
        <v>-1615</v>
      </c>
      <c r="E76" s="154">
        <v>-56.173913043478265</v>
      </c>
    </row>
    <row r="77" spans="1:5" ht="21" customHeight="1">
      <c r="A77" s="159" t="s">
        <v>2893</v>
      </c>
      <c r="B77" s="151"/>
      <c r="C77" s="152">
        <v>921</v>
      </c>
      <c r="D77" s="153">
        <f t="shared" si="1"/>
        <v>-921</v>
      </c>
      <c r="E77" s="154">
        <v>-100</v>
      </c>
    </row>
    <row r="78" spans="1:5" ht="21" customHeight="1">
      <c r="A78" s="159" t="s">
        <v>2894</v>
      </c>
      <c r="B78" s="151">
        <v>1254</v>
      </c>
      <c r="C78" s="152">
        <v>380</v>
      </c>
      <c r="D78" s="153">
        <f t="shared" si="1"/>
        <v>874</v>
      </c>
      <c r="E78" s="154">
        <v>229.99999999999997</v>
      </c>
    </row>
    <row r="79" spans="1:5" ht="21" customHeight="1">
      <c r="A79" s="159" t="s">
        <v>2895</v>
      </c>
      <c r="B79" s="151"/>
      <c r="C79" s="152"/>
      <c r="D79" s="153"/>
      <c r="E79" s="154"/>
    </row>
    <row r="80" spans="1:5" ht="21" customHeight="1">
      <c r="A80" s="159" t="s">
        <v>2896</v>
      </c>
      <c r="B80" s="151"/>
      <c r="C80" s="152"/>
      <c r="D80" s="153"/>
      <c r="E80" s="154"/>
    </row>
    <row r="81" spans="1:5" ht="21" customHeight="1">
      <c r="A81" s="159" t="s">
        <v>2897</v>
      </c>
      <c r="B81" s="151">
        <v>5</v>
      </c>
      <c r="C81" s="152">
        <v>1574</v>
      </c>
      <c r="D81" s="153">
        <f t="shared" si="1"/>
        <v>-1569</v>
      </c>
      <c r="E81" s="154">
        <v>-99.682337992376119</v>
      </c>
    </row>
    <row r="82" spans="1:5" ht="21" customHeight="1">
      <c r="A82" s="159" t="s">
        <v>2898</v>
      </c>
      <c r="B82" s="151"/>
      <c r="C82" s="152">
        <v>1826</v>
      </c>
      <c r="D82" s="153">
        <f t="shared" si="1"/>
        <v>-1826</v>
      </c>
      <c r="E82" s="154">
        <v>-100</v>
      </c>
    </row>
    <row r="83" spans="1:5" ht="21" customHeight="1">
      <c r="A83" s="159" t="s">
        <v>2899</v>
      </c>
      <c r="B83" s="151"/>
      <c r="C83" s="152"/>
      <c r="D83" s="153"/>
      <c r="E83" s="154"/>
    </row>
    <row r="84" spans="1:5" ht="21" customHeight="1">
      <c r="A84" s="159" t="s">
        <v>2900</v>
      </c>
      <c r="B84" s="151"/>
      <c r="C84" s="152"/>
      <c r="D84" s="153"/>
      <c r="E84" s="154"/>
    </row>
    <row r="85" spans="1:5" ht="21" customHeight="1">
      <c r="A85" s="159" t="s">
        <v>2901</v>
      </c>
      <c r="B85" s="151"/>
      <c r="C85" s="152">
        <v>1826</v>
      </c>
      <c r="D85" s="153">
        <f t="shared" si="1"/>
        <v>-1826</v>
      </c>
      <c r="E85" s="154">
        <v>-100</v>
      </c>
    </row>
    <row r="86" spans="1:5" ht="21" customHeight="1">
      <c r="A86" s="159" t="s">
        <v>2902</v>
      </c>
      <c r="B86" s="151"/>
      <c r="C86" s="152"/>
      <c r="D86" s="153"/>
      <c r="E86" s="154"/>
    </row>
    <row r="87" spans="1:5" ht="21" customHeight="1">
      <c r="A87" s="159" t="s">
        <v>2875</v>
      </c>
      <c r="B87" s="151"/>
      <c r="C87" s="152"/>
      <c r="D87" s="153"/>
      <c r="E87" s="154"/>
    </row>
    <row r="88" spans="1:5" ht="21" customHeight="1">
      <c r="A88" s="159" t="s">
        <v>2876</v>
      </c>
      <c r="B88" s="151"/>
      <c r="C88" s="152"/>
      <c r="D88" s="153"/>
      <c r="E88" s="154"/>
    </row>
    <row r="89" spans="1:5" ht="21" customHeight="1">
      <c r="A89" s="159" t="s">
        <v>2903</v>
      </c>
      <c r="B89" s="151"/>
      <c r="C89" s="152"/>
      <c r="D89" s="153"/>
      <c r="E89" s="154"/>
    </row>
    <row r="90" spans="1:5" ht="21" customHeight="1">
      <c r="A90" s="159" t="s">
        <v>2904</v>
      </c>
      <c r="B90" s="151"/>
      <c r="C90" s="152"/>
      <c r="D90" s="153"/>
      <c r="E90" s="154"/>
    </row>
    <row r="91" spans="1:5" ht="21" customHeight="1">
      <c r="A91" s="159" t="s">
        <v>2875</v>
      </c>
      <c r="B91" s="151"/>
      <c r="C91" s="152"/>
      <c r="D91" s="153"/>
      <c r="E91" s="154"/>
    </row>
    <row r="92" spans="1:5" ht="21" customHeight="1">
      <c r="A92" s="159" t="s">
        <v>2876</v>
      </c>
      <c r="B92" s="151"/>
      <c r="C92" s="152"/>
      <c r="D92" s="153"/>
      <c r="E92" s="154"/>
    </row>
    <row r="93" spans="1:5" ht="21" customHeight="1">
      <c r="A93" s="159" t="s">
        <v>2905</v>
      </c>
      <c r="B93" s="151"/>
      <c r="C93" s="152"/>
      <c r="D93" s="153"/>
      <c r="E93" s="154"/>
    </row>
    <row r="94" spans="1:5" ht="21" customHeight="1">
      <c r="A94" s="159" t="s">
        <v>2906</v>
      </c>
      <c r="B94" s="151"/>
      <c r="C94" s="152"/>
      <c r="D94" s="153"/>
      <c r="E94" s="154"/>
    </row>
    <row r="95" spans="1:5" ht="21" customHeight="1">
      <c r="A95" s="159" t="s">
        <v>2893</v>
      </c>
      <c r="B95" s="151"/>
      <c r="C95" s="152"/>
      <c r="D95" s="153"/>
      <c r="E95" s="154"/>
    </row>
    <row r="96" spans="1:5" ht="21" customHeight="1">
      <c r="A96" s="159" t="s">
        <v>2894</v>
      </c>
      <c r="B96" s="151"/>
      <c r="C96" s="152"/>
      <c r="D96" s="153"/>
      <c r="E96" s="154"/>
    </row>
    <row r="97" spans="1:5" ht="21" customHeight="1">
      <c r="A97" s="159" t="s">
        <v>2895</v>
      </c>
      <c r="B97" s="151"/>
      <c r="C97" s="152"/>
      <c r="D97" s="153"/>
      <c r="E97" s="154"/>
    </row>
    <row r="98" spans="1:5" ht="21" customHeight="1">
      <c r="A98" s="159" t="s">
        <v>2896</v>
      </c>
      <c r="B98" s="151"/>
      <c r="C98" s="152"/>
      <c r="D98" s="153"/>
      <c r="E98" s="154"/>
    </row>
    <row r="99" spans="1:5" ht="21" customHeight="1">
      <c r="A99" s="159" t="s">
        <v>2907</v>
      </c>
      <c r="B99" s="151"/>
      <c r="C99" s="152"/>
      <c r="D99" s="153"/>
      <c r="E99" s="154"/>
    </row>
    <row r="100" spans="1:5" ht="21" customHeight="1">
      <c r="A100" s="159" t="s">
        <v>2908</v>
      </c>
      <c r="B100" s="151"/>
      <c r="C100" s="152"/>
      <c r="D100" s="153"/>
      <c r="E100" s="154"/>
    </row>
    <row r="101" spans="1:5" ht="21" customHeight="1">
      <c r="A101" s="159" t="s">
        <v>2899</v>
      </c>
      <c r="B101" s="151"/>
      <c r="C101" s="152"/>
      <c r="D101" s="153"/>
      <c r="E101" s="154"/>
    </row>
    <row r="102" spans="1:5" ht="21" customHeight="1">
      <c r="A102" s="159" t="s">
        <v>2909</v>
      </c>
      <c r="B102" s="151"/>
      <c r="C102" s="152"/>
      <c r="D102" s="153"/>
      <c r="E102" s="154"/>
    </row>
    <row r="103" spans="1:5" ht="21" customHeight="1">
      <c r="A103" s="159" t="s">
        <v>2910</v>
      </c>
      <c r="B103" s="151"/>
      <c r="C103" s="152"/>
      <c r="D103" s="153"/>
      <c r="E103" s="154"/>
    </row>
    <row r="104" spans="1:5" ht="21" customHeight="1">
      <c r="A104" s="159" t="s">
        <v>2875</v>
      </c>
      <c r="B104" s="151"/>
      <c r="C104" s="152"/>
      <c r="D104" s="153"/>
      <c r="E104" s="154"/>
    </row>
    <row r="105" spans="1:5" ht="21" customHeight="1">
      <c r="A105" s="159" t="s">
        <v>2876</v>
      </c>
      <c r="B105" s="151"/>
      <c r="C105" s="152"/>
      <c r="D105" s="153"/>
      <c r="E105" s="154"/>
    </row>
    <row r="106" spans="1:5" ht="21" customHeight="1">
      <c r="A106" s="159" t="s">
        <v>2877</v>
      </c>
      <c r="B106" s="151"/>
      <c r="C106" s="152"/>
      <c r="D106" s="153"/>
      <c r="E106" s="154"/>
    </row>
    <row r="107" spans="1:5" ht="21" customHeight="1">
      <c r="A107" s="159" t="s">
        <v>2878</v>
      </c>
      <c r="B107" s="151"/>
      <c r="C107" s="152"/>
      <c r="D107" s="153"/>
      <c r="E107" s="154"/>
    </row>
    <row r="108" spans="1:5" ht="21" customHeight="1">
      <c r="A108" s="159" t="s">
        <v>2881</v>
      </c>
      <c r="B108" s="151"/>
      <c r="C108" s="152"/>
      <c r="D108" s="153"/>
      <c r="E108" s="154"/>
    </row>
    <row r="109" spans="1:5" ht="21" customHeight="1">
      <c r="A109" s="159" t="s">
        <v>2883</v>
      </c>
      <c r="B109" s="151"/>
      <c r="C109" s="152"/>
      <c r="D109" s="153"/>
      <c r="E109" s="154"/>
    </row>
    <row r="110" spans="1:5" ht="21" customHeight="1">
      <c r="A110" s="159" t="s">
        <v>2884</v>
      </c>
      <c r="B110" s="151"/>
      <c r="C110" s="152"/>
      <c r="D110" s="153"/>
      <c r="E110" s="154"/>
    </row>
    <row r="111" spans="1:5" ht="21" customHeight="1">
      <c r="A111" s="159" t="s">
        <v>2911</v>
      </c>
      <c r="B111" s="151"/>
      <c r="C111" s="152"/>
      <c r="D111" s="153"/>
      <c r="E111" s="154"/>
    </row>
    <row r="112" spans="1:5" ht="21" customHeight="1">
      <c r="A112" s="159" t="s">
        <v>2455</v>
      </c>
      <c r="B112" s="151"/>
      <c r="C112" s="152">
        <v>973</v>
      </c>
      <c r="D112" s="153">
        <f t="shared" ref="D112:D126" si="2">B112-C112</f>
        <v>-973</v>
      </c>
      <c r="E112" s="154">
        <v>-100</v>
      </c>
    </row>
    <row r="113" spans="1:5" ht="21" customHeight="1">
      <c r="A113" s="159" t="s">
        <v>2912</v>
      </c>
      <c r="B113" s="151"/>
      <c r="C113" s="152"/>
      <c r="D113" s="153"/>
      <c r="E113" s="154"/>
    </row>
    <row r="114" spans="1:5" ht="21" customHeight="1">
      <c r="A114" s="159" t="s">
        <v>2858</v>
      </c>
      <c r="B114" s="151"/>
      <c r="C114" s="152"/>
      <c r="D114" s="153"/>
      <c r="E114" s="154"/>
    </row>
    <row r="115" spans="1:5" ht="21" customHeight="1">
      <c r="A115" s="159" t="s">
        <v>2913</v>
      </c>
      <c r="B115" s="151"/>
      <c r="C115" s="152"/>
      <c r="D115" s="153"/>
      <c r="E115" s="154"/>
    </row>
    <row r="116" spans="1:5" ht="21" customHeight="1">
      <c r="A116" s="159" t="s">
        <v>2914</v>
      </c>
      <c r="B116" s="151"/>
      <c r="C116" s="152"/>
      <c r="D116" s="153"/>
      <c r="E116" s="154"/>
    </row>
    <row r="117" spans="1:5" ht="21" customHeight="1">
      <c r="A117" s="159" t="s">
        <v>2915</v>
      </c>
      <c r="B117" s="151"/>
      <c r="C117" s="152"/>
      <c r="D117" s="153"/>
      <c r="E117" s="154"/>
    </row>
    <row r="118" spans="1:5" ht="21" customHeight="1">
      <c r="A118" s="159" t="s">
        <v>2916</v>
      </c>
      <c r="B118" s="151"/>
      <c r="C118" s="152"/>
      <c r="D118" s="153"/>
      <c r="E118" s="154"/>
    </row>
    <row r="119" spans="1:5" ht="21" customHeight="1">
      <c r="A119" s="159" t="s">
        <v>2858</v>
      </c>
      <c r="B119" s="151"/>
      <c r="C119" s="152"/>
      <c r="D119" s="153"/>
      <c r="E119" s="154"/>
    </row>
    <row r="120" spans="1:5" ht="21" customHeight="1">
      <c r="A120" s="159" t="s">
        <v>2913</v>
      </c>
      <c r="B120" s="151"/>
      <c r="C120" s="152"/>
      <c r="D120" s="153"/>
      <c r="E120" s="154"/>
    </row>
    <row r="121" spans="1:5" ht="21" customHeight="1">
      <c r="A121" s="159" t="s">
        <v>2917</v>
      </c>
      <c r="B121" s="151"/>
      <c r="C121" s="152"/>
      <c r="D121" s="153"/>
      <c r="E121" s="154"/>
    </row>
    <row r="122" spans="1:5" ht="21" customHeight="1">
      <c r="A122" s="159" t="s">
        <v>2918</v>
      </c>
      <c r="B122" s="151"/>
      <c r="C122" s="152"/>
      <c r="D122" s="153"/>
      <c r="E122" s="154"/>
    </row>
    <row r="123" spans="1:5" ht="21" customHeight="1">
      <c r="A123" s="159" t="s">
        <v>2919</v>
      </c>
      <c r="B123" s="151"/>
      <c r="C123" s="152">
        <v>973</v>
      </c>
      <c r="D123" s="153">
        <f t="shared" si="2"/>
        <v>-973</v>
      </c>
      <c r="E123" s="154">
        <v>-100</v>
      </c>
    </row>
    <row r="124" spans="1:5" ht="21" customHeight="1">
      <c r="A124" s="159" t="s">
        <v>2517</v>
      </c>
      <c r="B124" s="151"/>
      <c r="C124" s="152"/>
      <c r="D124" s="153"/>
      <c r="E124" s="154"/>
    </row>
    <row r="125" spans="1:5" ht="21" customHeight="1">
      <c r="A125" s="159" t="s">
        <v>2920</v>
      </c>
      <c r="B125" s="151"/>
      <c r="C125" s="152"/>
      <c r="D125" s="153"/>
      <c r="E125" s="154"/>
    </row>
    <row r="126" spans="1:5" ht="21" customHeight="1">
      <c r="A126" s="159" t="s">
        <v>2921</v>
      </c>
      <c r="B126" s="151"/>
      <c r="C126" s="152">
        <v>973</v>
      </c>
      <c r="D126" s="153">
        <f t="shared" si="2"/>
        <v>-973</v>
      </c>
      <c r="E126" s="154">
        <v>-100</v>
      </c>
    </row>
    <row r="127" spans="1:5" ht="21" customHeight="1">
      <c r="A127" s="159" t="s">
        <v>2922</v>
      </c>
      <c r="B127" s="151"/>
      <c r="C127" s="152"/>
      <c r="D127" s="153"/>
      <c r="E127" s="154"/>
    </row>
    <row r="128" spans="1:5" ht="21" customHeight="1">
      <c r="A128" s="159" t="s">
        <v>2923</v>
      </c>
      <c r="B128" s="151"/>
      <c r="C128" s="152"/>
      <c r="D128" s="153"/>
      <c r="E128" s="154"/>
    </row>
    <row r="129" spans="1:5" ht="21" customHeight="1">
      <c r="A129" s="159" t="s">
        <v>2858</v>
      </c>
      <c r="B129" s="151"/>
      <c r="C129" s="152"/>
      <c r="D129" s="153"/>
      <c r="E129" s="154"/>
    </row>
    <row r="130" spans="1:5" ht="21" customHeight="1">
      <c r="A130" s="159" t="s">
        <v>2924</v>
      </c>
      <c r="B130" s="151"/>
      <c r="C130" s="152"/>
      <c r="D130" s="153"/>
      <c r="E130" s="154"/>
    </row>
    <row r="131" spans="1:5" ht="21" customHeight="1">
      <c r="A131" s="159" t="s">
        <v>2925</v>
      </c>
      <c r="B131" s="151"/>
      <c r="C131" s="152"/>
      <c r="D131" s="153"/>
      <c r="E131" s="154"/>
    </row>
    <row r="132" spans="1:5" ht="21" customHeight="1">
      <c r="A132" s="159" t="s">
        <v>2517</v>
      </c>
      <c r="B132" s="151"/>
      <c r="C132" s="152"/>
      <c r="D132" s="153"/>
      <c r="E132" s="154"/>
    </row>
    <row r="133" spans="1:5" ht="21" customHeight="1">
      <c r="A133" s="159" t="s">
        <v>2926</v>
      </c>
      <c r="B133" s="151"/>
      <c r="C133" s="152"/>
      <c r="D133" s="153"/>
      <c r="E133" s="154"/>
    </row>
    <row r="134" spans="1:5" ht="21" customHeight="1">
      <c r="A134" s="159" t="s">
        <v>2921</v>
      </c>
      <c r="B134" s="151"/>
      <c r="C134" s="152"/>
      <c r="D134" s="153"/>
      <c r="E134" s="154"/>
    </row>
    <row r="135" spans="1:5" ht="21" customHeight="1">
      <c r="A135" s="159" t="s">
        <v>2927</v>
      </c>
      <c r="B135" s="151"/>
      <c r="C135" s="152"/>
      <c r="D135" s="153"/>
      <c r="E135" s="154"/>
    </row>
    <row r="136" spans="1:5" ht="21" customHeight="1">
      <c r="A136" s="159" t="s">
        <v>2546</v>
      </c>
      <c r="B136" s="151"/>
      <c r="C136" s="152"/>
      <c r="D136" s="153"/>
      <c r="E136" s="154"/>
    </row>
    <row r="137" spans="1:5" ht="21" customHeight="1">
      <c r="A137" s="159" t="s">
        <v>2928</v>
      </c>
      <c r="B137" s="151"/>
      <c r="C137" s="152"/>
      <c r="D137" s="153"/>
      <c r="E137" s="154"/>
    </row>
    <row r="138" spans="1:5" ht="21" customHeight="1">
      <c r="A138" s="159" t="s">
        <v>2548</v>
      </c>
      <c r="B138" s="151"/>
      <c r="C138" s="152"/>
      <c r="D138" s="153"/>
      <c r="E138" s="154"/>
    </row>
    <row r="139" spans="1:5" ht="21" customHeight="1">
      <c r="A139" s="159" t="s">
        <v>2549</v>
      </c>
      <c r="B139" s="151"/>
      <c r="C139" s="152"/>
      <c r="D139" s="153"/>
      <c r="E139" s="154"/>
    </row>
    <row r="140" spans="1:5" ht="21" customHeight="1">
      <c r="A140" s="159" t="s">
        <v>2929</v>
      </c>
      <c r="B140" s="151"/>
      <c r="C140" s="152"/>
      <c r="D140" s="153"/>
      <c r="E140" s="154"/>
    </row>
    <row r="141" spans="1:5" ht="21" customHeight="1">
      <c r="A141" s="159" t="s">
        <v>2930</v>
      </c>
      <c r="B141" s="151"/>
      <c r="C141" s="152"/>
      <c r="D141" s="153"/>
      <c r="E141" s="154"/>
    </row>
    <row r="142" spans="1:5" ht="21" customHeight="1">
      <c r="A142" s="159" t="s">
        <v>2931</v>
      </c>
      <c r="B142" s="151"/>
      <c r="C142" s="152"/>
      <c r="D142" s="153"/>
      <c r="E142" s="154"/>
    </row>
    <row r="143" spans="1:5" ht="21" customHeight="1">
      <c r="A143" s="159" t="s">
        <v>2929</v>
      </c>
      <c r="B143" s="151"/>
      <c r="C143" s="152"/>
      <c r="D143" s="153"/>
      <c r="E143" s="154"/>
    </row>
    <row r="144" spans="1:5" ht="21" customHeight="1">
      <c r="A144" s="159" t="s">
        <v>2932</v>
      </c>
      <c r="B144" s="151"/>
      <c r="C144" s="152"/>
      <c r="D144" s="153"/>
      <c r="E144" s="154"/>
    </row>
    <row r="145" spans="1:5" ht="21" customHeight="1">
      <c r="A145" s="159" t="s">
        <v>2933</v>
      </c>
      <c r="B145" s="151"/>
      <c r="C145" s="152"/>
      <c r="D145" s="153"/>
      <c r="E145" s="154"/>
    </row>
    <row r="146" spans="1:5" ht="21" customHeight="1">
      <c r="A146" s="159" t="s">
        <v>2934</v>
      </c>
      <c r="B146" s="151"/>
      <c r="C146" s="152"/>
      <c r="D146" s="153"/>
      <c r="E146" s="154"/>
    </row>
    <row r="147" spans="1:5" ht="21" customHeight="1">
      <c r="A147" s="159" t="s">
        <v>2935</v>
      </c>
      <c r="B147" s="151"/>
      <c r="C147" s="152"/>
      <c r="D147" s="153"/>
      <c r="E147" s="154"/>
    </row>
    <row r="148" spans="1:5" ht="21" customHeight="1">
      <c r="A148" s="159" t="s">
        <v>2936</v>
      </c>
      <c r="B148" s="151"/>
      <c r="C148" s="152"/>
      <c r="D148" s="153"/>
      <c r="E148" s="154"/>
    </row>
    <row r="149" spans="1:5" ht="21" customHeight="1">
      <c r="A149" s="159" t="s">
        <v>2937</v>
      </c>
      <c r="B149" s="151"/>
      <c r="C149" s="152"/>
      <c r="D149" s="153"/>
      <c r="E149" s="154"/>
    </row>
    <row r="150" spans="1:5" ht="21" customHeight="1">
      <c r="A150" s="159" t="s">
        <v>2938</v>
      </c>
      <c r="B150" s="151"/>
      <c r="C150" s="152"/>
      <c r="D150" s="153"/>
      <c r="E150" s="154"/>
    </row>
    <row r="151" spans="1:5" ht="21" customHeight="1">
      <c r="A151" s="159" t="s">
        <v>2939</v>
      </c>
      <c r="B151" s="151"/>
      <c r="C151" s="152"/>
      <c r="D151" s="153"/>
      <c r="E151" s="154"/>
    </row>
    <row r="152" spans="1:5" ht="21" customHeight="1">
      <c r="A152" s="159" t="s">
        <v>2940</v>
      </c>
      <c r="B152" s="151"/>
      <c r="C152" s="152"/>
      <c r="D152" s="153"/>
      <c r="E152" s="154"/>
    </row>
    <row r="153" spans="1:5" ht="21" customHeight="1">
      <c r="A153" s="159" t="s">
        <v>2941</v>
      </c>
      <c r="B153" s="151"/>
      <c r="C153" s="152"/>
      <c r="D153" s="153"/>
      <c r="E153" s="154"/>
    </row>
    <row r="154" spans="1:5" ht="21" customHeight="1">
      <c r="A154" s="159" t="s">
        <v>2942</v>
      </c>
      <c r="B154" s="151"/>
      <c r="C154" s="152"/>
      <c r="D154" s="153"/>
      <c r="E154" s="154"/>
    </row>
    <row r="155" spans="1:5" ht="21" customHeight="1">
      <c r="A155" s="159" t="s">
        <v>2943</v>
      </c>
      <c r="B155" s="151"/>
      <c r="C155" s="152"/>
      <c r="D155" s="153"/>
      <c r="E155" s="154"/>
    </row>
    <row r="156" spans="1:5" ht="21" customHeight="1">
      <c r="A156" s="159" t="s">
        <v>2944</v>
      </c>
      <c r="B156" s="151"/>
      <c r="C156" s="152"/>
      <c r="D156" s="153"/>
      <c r="E156" s="154"/>
    </row>
    <row r="157" spans="1:5" ht="21" customHeight="1">
      <c r="A157" s="159" t="s">
        <v>2945</v>
      </c>
      <c r="B157" s="151"/>
      <c r="C157" s="152"/>
      <c r="D157" s="153"/>
      <c r="E157" s="154"/>
    </row>
    <row r="158" spans="1:5" ht="21" customHeight="1">
      <c r="A158" s="159" t="s">
        <v>2946</v>
      </c>
      <c r="B158" s="151"/>
      <c r="C158" s="152"/>
      <c r="D158" s="153"/>
      <c r="E158" s="154"/>
    </row>
    <row r="159" spans="1:5" ht="21" customHeight="1">
      <c r="A159" s="159" t="s">
        <v>2947</v>
      </c>
      <c r="B159" s="151"/>
      <c r="C159" s="152"/>
      <c r="D159" s="153"/>
      <c r="E159" s="154"/>
    </row>
    <row r="160" spans="1:5" ht="21" customHeight="1">
      <c r="A160" s="159" t="s">
        <v>2948</v>
      </c>
      <c r="B160" s="151"/>
      <c r="C160" s="152"/>
      <c r="D160" s="153"/>
      <c r="E160" s="154"/>
    </row>
    <row r="161" spans="1:5" ht="21" customHeight="1">
      <c r="A161" s="159" t="s">
        <v>2949</v>
      </c>
      <c r="B161" s="151"/>
      <c r="C161" s="152"/>
      <c r="D161" s="153"/>
      <c r="E161" s="154"/>
    </row>
    <row r="162" spans="1:5" ht="21" customHeight="1">
      <c r="A162" s="159" t="s">
        <v>2950</v>
      </c>
      <c r="B162" s="151"/>
      <c r="C162" s="152"/>
      <c r="D162" s="153"/>
      <c r="E162" s="154"/>
    </row>
    <row r="163" spans="1:5" ht="21" customHeight="1">
      <c r="A163" s="159" t="s">
        <v>2951</v>
      </c>
      <c r="B163" s="151"/>
      <c r="C163" s="152"/>
      <c r="D163" s="153"/>
      <c r="E163" s="154"/>
    </row>
    <row r="164" spans="1:5" ht="21" customHeight="1">
      <c r="A164" s="159" t="s">
        <v>2952</v>
      </c>
      <c r="B164" s="151"/>
      <c r="C164" s="152"/>
      <c r="D164" s="153"/>
      <c r="E164" s="154"/>
    </row>
    <row r="165" spans="1:5" ht="21" customHeight="1">
      <c r="A165" s="159" t="s">
        <v>2575</v>
      </c>
      <c r="B165" s="151"/>
      <c r="C165" s="152"/>
      <c r="D165" s="153"/>
      <c r="E165" s="154"/>
    </row>
    <row r="166" spans="1:5" ht="21" customHeight="1">
      <c r="A166" s="159" t="s">
        <v>2953</v>
      </c>
      <c r="B166" s="151"/>
      <c r="C166" s="152"/>
      <c r="D166" s="153"/>
      <c r="E166" s="154"/>
    </row>
    <row r="167" spans="1:5" ht="21" customHeight="1">
      <c r="A167" s="159" t="s">
        <v>2954</v>
      </c>
      <c r="B167" s="151"/>
      <c r="C167" s="152"/>
      <c r="D167" s="153"/>
      <c r="E167" s="154"/>
    </row>
    <row r="168" spans="1:5" ht="21" customHeight="1">
      <c r="A168" s="159" t="s">
        <v>2955</v>
      </c>
      <c r="B168" s="151"/>
      <c r="C168" s="152"/>
      <c r="D168" s="153"/>
      <c r="E168" s="154"/>
    </row>
    <row r="169" spans="1:5" ht="21" customHeight="1">
      <c r="A169" s="159" t="s">
        <v>2956</v>
      </c>
      <c r="B169" s="151"/>
      <c r="C169" s="152"/>
      <c r="D169" s="153"/>
      <c r="E169" s="154"/>
    </row>
    <row r="170" spans="1:5" ht="21" customHeight="1">
      <c r="A170" s="159" t="s">
        <v>2957</v>
      </c>
      <c r="B170" s="151"/>
      <c r="C170" s="152"/>
      <c r="D170" s="153"/>
      <c r="E170" s="154"/>
    </row>
    <row r="171" spans="1:5" ht="21" customHeight="1">
      <c r="A171" s="159" t="s">
        <v>2958</v>
      </c>
      <c r="B171" s="151"/>
      <c r="C171" s="152"/>
      <c r="D171" s="153"/>
      <c r="E171" s="154"/>
    </row>
    <row r="172" spans="1:5" ht="21" customHeight="1">
      <c r="A172" s="159" t="s">
        <v>2959</v>
      </c>
      <c r="B172" s="151"/>
      <c r="C172" s="152"/>
      <c r="D172" s="153"/>
      <c r="E172" s="154"/>
    </row>
    <row r="173" spans="1:5" ht="21" customHeight="1">
      <c r="A173" s="159" t="s">
        <v>2960</v>
      </c>
      <c r="B173" s="151"/>
      <c r="C173" s="152"/>
      <c r="D173" s="153"/>
      <c r="E173" s="154"/>
    </row>
    <row r="174" spans="1:5" ht="21" customHeight="1">
      <c r="A174" s="159" t="s">
        <v>2548</v>
      </c>
      <c r="B174" s="151"/>
      <c r="C174" s="152"/>
      <c r="D174" s="153"/>
      <c r="E174" s="154"/>
    </row>
    <row r="175" spans="1:5" ht="21" customHeight="1">
      <c r="A175" s="159" t="s">
        <v>2961</v>
      </c>
      <c r="B175" s="151"/>
      <c r="C175" s="152"/>
      <c r="D175" s="153"/>
      <c r="E175" s="154"/>
    </row>
    <row r="176" spans="1:5" ht="21" customHeight="1">
      <c r="A176" s="159" t="s">
        <v>2962</v>
      </c>
      <c r="B176" s="151"/>
      <c r="C176" s="152"/>
      <c r="D176" s="153"/>
      <c r="E176" s="154"/>
    </row>
    <row r="177" spans="1:5" ht="21" customHeight="1">
      <c r="A177" s="159" t="s">
        <v>2548</v>
      </c>
      <c r="B177" s="151"/>
      <c r="C177" s="152"/>
      <c r="D177" s="153"/>
      <c r="E177" s="154"/>
    </row>
    <row r="178" spans="1:5" ht="21" customHeight="1">
      <c r="A178" s="159" t="s">
        <v>2963</v>
      </c>
      <c r="B178" s="151"/>
      <c r="C178" s="152"/>
      <c r="D178" s="153"/>
      <c r="E178" s="154"/>
    </row>
    <row r="179" spans="1:5" ht="21" customHeight="1">
      <c r="A179" s="159" t="s">
        <v>2964</v>
      </c>
      <c r="B179" s="151"/>
      <c r="C179" s="152"/>
      <c r="D179" s="153"/>
      <c r="E179" s="154"/>
    </row>
    <row r="180" spans="1:5" ht="21" customHeight="1">
      <c r="A180" s="159" t="s">
        <v>2591</v>
      </c>
      <c r="B180" s="151"/>
      <c r="C180" s="152"/>
      <c r="D180" s="153"/>
      <c r="E180" s="154"/>
    </row>
    <row r="181" spans="1:5" ht="21" customHeight="1">
      <c r="A181" s="159" t="s">
        <v>2965</v>
      </c>
      <c r="B181" s="151"/>
      <c r="C181" s="152"/>
      <c r="D181" s="153"/>
      <c r="E181" s="154"/>
    </row>
    <row r="182" spans="1:5" ht="21" customHeight="1">
      <c r="A182" s="159" t="s">
        <v>2966</v>
      </c>
      <c r="B182" s="151"/>
      <c r="C182" s="152"/>
      <c r="D182" s="153"/>
      <c r="E182" s="154"/>
    </row>
    <row r="183" spans="1:5" ht="21" customHeight="1">
      <c r="A183" s="159" t="s">
        <v>2967</v>
      </c>
      <c r="B183" s="151"/>
      <c r="C183" s="152"/>
      <c r="D183" s="153"/>
      <c r="E183" s="154"/>
    </row>
    <row r="184" spans="1:5" ht="21" customHeight="1">
      <c r="A184" s="159" t="s">
        <v>2968</v>
      </c>
      <c r="B184" s="151"/>
      <c r="C184" s="152"/>
      <c r="D184" s="153"/>
      <c r="E184" s="154"/>
    </row>
    <row r="185" spans="1:5" ht="21" customHeight="1">
      <c r="A185" s="159" t="s">
        <v>2649</v>
      </c>
      <c r="B185" s="151"/>
      <c r="C185" s="152"/>
      <c r="D185" s="153"/>
      <c r="E185" s="154"/>
    </row>
    <row r="186" spans="1:5" ht="21" customHeight="1">
      <c r="A186" s="159" t="s">
        <v>2969</v>
      </c>
      <c r="B186" s="151"/>
      <c r="C186" s="152"/>
      <c r="D186" s="153"/>
      <c r="E186" s="154"/>
    </row>
    <row r="187" spans="1:5" ht="21" customHeight="1">
      <c r="A187" s="159" t="s">
        <v>2970</v>
      </c>
      <c r="B187" s="151"/>
      <c r="C187" s="152"/>
      <c r="D187" s="153"/>
      <c r="E187" s="154"/>
    </row>
    <row r="188" spans="1:5" ht="21" customHeight="1">
      <c r="A188" s="159" t="s">
        <v>865</v>
      </c>
      <c r="B188" s="151">
        <v>5763</v>
      </c>
      <c r="C188" s="152">
        <v>17602</v>
      </c>
      <c r="D188" s="153">
        <f t="shared" ref="D188:D219" si="3">B188-C188</f>
        <v>-11839</v>
      </c>
      <c r="E188" s="154">
        <v>-67.259402340643106</v>
      </c>
    </row>
    <row r="189" spans="1:5" ht="21" customHeight="1">
      <c r="A189" s="159" t="s">
        <v>2971</v>
      </c>
      <c r="B189" s="151">
        <v>2100</v>
      </c>
      <c r="C189" s="152">
        <v>17400</v>
      </c>
      <c r="D189" s="153">
        <f t="shared" si="3"/>
        <v>-15300</v>
      </c>
      <c r="E189" s="154">
        <v>-87.931034482758619</v>
      </c>
    </row>
    <row r="190" spans="1:5" ht="21" customHeight="1">
      <c r="A190" s="159" t="s">
        <v>2972</v>
      </c>
      <c r="B190" s="151"/>
      <c r="C190" s="152"/>
      <c r="D190" s="153"/>
      <c r="E190" s="154"/>
    </row>
    <row r="191" spans="1:5" ht="21" customHeight="1">
      <c r="A191" s="159" t="s">
        <v>2973</v>
      </c>
      <c r="B191" s="151">
        <v>2100</v>
      </c>
      <c r="C191" s="152">
        <v>17400</v>
      </c>
      <c r="D191" s="153">
        <f t="shared" si="3"/>
        <v>-15300</v>
      </c>
      <c r="E191" s="154">
        <v>-87.931034482758619</v>
      </c>
    </row>
    <row r="192" spans="1:5" ht="21" customHeight="1">
      <c r="A192" s="159" t="s">
        <v>2974</v>
      </c>
      <c r="B192" s="151"/>
      <c r="C192" s="152"/>
      <c r="D192" s="153"/>
      <c r="E192" s="154"/>
    </row>
    <row r="193" spans="1:5" ht="21" customHeight="1">
      <c r="A193" s="159" t="s">
        <v>2975</v>
      </c>
      <c r="B193" s="151"/>
      <c r="C193" s="152"/>
      <c r="D193" s="153"/>
      <c r="E193" s="154"/>
    </row>
    <row r="194" spans="1:5" ht="21" customHeight="1">
      <c r="A194" s="159" t="s">
        <v>2976</v>
      </c>
      <c r="B194" s="151"/>
      <c r="C194" s="152"/>
      <c r="D194" s="153"/>
      <c r="E194" s="154"/>
    </row>
    <row r="195" spans="1:5" ht="21" customHeight="1">
      <c r="A195" s="159" t="s">
        <v>2977</v>
      </c>
      <c r="B195" s="151"/>
      <c r="C195" s="152"/>
      <c r="D195" s="153"/>
      <c r="E195" s="154"/>
    </row>
    <row r="196" spans="1:5" ht="21" customHeight="1">
      <c r="A196" s="159" t="s">
        <v>2978</v>
      </c>
      <c r="B196" s="151"/>
      <c r="C196" s="152"/>
      <c r="D196" s="153"/>
      <c r="E196" s="154"/>
    </row>
    <row r="197" spans="1:5" ht="21" customHeight="1">
      <c r="A197" s="159" t="s">
        <v>2979</v>
      </c>
      <c r="B197" s="151"/>
      <c r="C197" s="152"/>
      <c r="D197" s="153"/>
      <c r="E197" s="154"/>
    </row>
    <row r="198" spans="1:5" ht="21" customHeight="1">
      <c r="A198" s="159" t="s">
        <v>2980</v>
      </c>
      <c r="B198" s="151"/>
      <c r="C198" s="152"/>
      <c r="D198" s="153"/>
      <c r="E198" s="154"/>
    </row>
    <row r="199" spans="1:5" ht="21" customHeight="1">
      <c r="A199" s="159" t="s">
        <v>2981</v>
      </c>
      <c r="B199" s="151"/>
      <c r="C199" s="152"/>
      <c r="D199" s="153"/>
      <c r="E199" s="154"/>
    </row>
    <row r="200" spans="1:5" ht="21" customHeight="1">
      <c r="A200" s="159" t="s">
        <v>2982</v>
      </c>
      <c r="B200" s="151"/>
      <c r="C200" s="152"/>
      <c r="D200" s="153"/>
      <c r="E200" s="154"/>
    </row>
    <row r="201" spans="1:5" ht="21" customHeight="1">
      <c r="A201" s="159" t="s">
        <v>2983</v>
      </c>
      <c r="B201" s="151"/>
      <c r="C201" s="152"/>
      <c r="D201" s="153"/>
      <c r="E201" s="154"/>
    </row>
    <row r="202" spans="1:5" ht="21" customHeight="1">
      <c r="A202" s="159" t="s">
        <v>2984</v>
      </c>
      <c r="B202" s="151"/>
      <c r="C202" s="152"/>
      <c r="D202" s="153"/>
      <c r="E202" s="154"/>
    </row>
    <row r="203" spans="1:5" ht="21" customHeight="1">
      <c r="A203" s="159" t="s">
        <v>2985</v>
      </c>
      <c r="B203" s="151">
        <v>3663</v>
      </c>
      <c r="C203" s="152">
        <v>202</v>
      </c>
      <c r="D203" s="153">
        <f t="shared" si="3"/>
        <v>3461</v>
      </c>
      <c r="E203" s="154">
        <v>1713.3663366336634</v>
      </c>
    </row>
    <row r="204" spans="1:5" ht="21" customHeight="1">
      <c r="A204" s="159" t="s">
        <v>2986</v>
      </c>
      <c r="B204" s="151"/>
      <c r="C204" s="152"/>
      <c r="D204" s="153"/>
      <c r="E204" s="154"/>
    </row>
    <row r="205" spans="1:5" ht="21" customHeight="1">
      <c r="A205" s="159" t="s">
        <v>2987</v>
      </c>
      <c r="B205" s="151">
        <v>461</v>
      </c>
      <c r="C205" s="152">
        <v>72</v>
      </c>
      <c r="D205" s="153">
        <f t="shared" si="3"/>
        <v>389</v>
      </c>
      <c r="E205" s="154">
        <v>540.27777777777771</v>
      </c>
    </row>
    <row r="206" spans="1:5" ht="21" customHeight="1">
      <c r="A206" s="159" t="s">
        <v>2988</v>
      </c>
      <c r="B206" s="151"/>
      <c r="C206" s="152"/>
      <c r="D206" s="153"/>
      <c r="E206" s="154"/>
    </row>
    <row r="207" spans="1:5" ht="21" customHeight="1">
      <c r="A207" s="159" t="s">
        <v>2989</v>
      </c>
      <c r="B207" s="151"/>
      <c r="C207" s="152"/>
      <c r="D207" s="153"/>
      <c r="E207" s="154"/>
    </row>
    <row r="208" spans="1:5" ht="21" customHeight="1">
      <c r="A208" s="159" t="s">
        <v>2990</v>
      </c>
      <c r="B208" s="151"/>
      <c r="C208" s="152"/>
      <c r="D208" s="153"/>
      <c r="E208" s="154"/>
    </row>
    <row r="209" spans="1:5" ht="21" customHeight="1">
      <c r="A209" s="159" t="s">
        <v>2991</v>
      </c>
      <c r="B209" s="151">
        <v>172</v>
      </c>
      <c r="C209" s="152">
        <v>131</v>
      </c>
      <c r="D209" s="153">
        <f t="shared" si="3"/>
        <v>41</v>
      </c>
      <c r="E209" s="154">
        <v>31.297709923664126</v>
      </c>
    </row>
    <row r="210" spans="1:5" ht="21" customHeight="1">
      <c r="A210" s="159" t="s">
        <v>2992</v>
      </c>
      <c r="B210" s="151">
        <v>110</v>
      </c>
      <c r="C210" s="152"/>
      <c r="D210" s="153">
        <f t="shared" si="3"/>
        <v>110</v>
      </c>
      <c r="E210" s="154"/>
    </row>
    <row r="211" spans="1:5" ht="21" customHeight="1">
      <c r="A211" s="159" t="s">
        <v>2993</v>
      </c>
      <c r="B211" s="151">
        <v>2921</v>
      </c>
      <c r="C211" s="152"/>
      <c r="D211" s="153">
        <f t="shared" si="3"/>
        <v>2921</v>
      </c>
      <c r="E211" s="154"/>
    </row>
    <row r="212" spans="1:5" ht="21" customHeight="1">
      <c r="A212" s="159" t="s">
        <v>2994</v>
      </c>
      <c r="B212" s="151"/>
      <c r="C212" s="152"/>
      <c r="D212" s="153"/>
      <c r="E212" s="154"/>
    </row>
    <row r="213" spans="1:5" ht="21" customHeight="1">
      <c r="A213" s="159" t="s">
        <v>2995</v>
      </c>
      <c r="B213" s="151"/>
      <c r="C213" s="152"/>
      <c r="D213" s="153"/>
      <c r="E213" s="154"/>
    </row>
    <row r="214" spans="1:5" ht="21" customHeight="1">
      <c r="A214" s="159" t="s">
        <v>2996</v>
      </c>
      <c r="B214" s="151"/>
      <c r="C214" s="152"/>
      <c r="D214" s="153"/>
      <c r="E214" s="154"/>
    </row>
    <row r="215" spans="1:5" ht="21" customHeight="1">
      <c r="A215" s="159" t="s">
        <v>2817</v>
      </c>
      <c r="B215" s="151">
        <v>1918</v>
      </c>
      <c r="C215" s="152">
        <v>1612</v>
      </c>
      <c r="D215" s="153">
        <f t="shared" si="3"/>
        <v>306</v>
      </c>
      <c r="E215" s="154">
        <v>18.982630272952854</v>
      </c>
    </row>
    <row r="216" spans="1:5" ht="21" customHeight="1">
      <c r="A216" s="159" t="s">
        <v>2997</v>
      </c>
      <c r="B216" s="151">
        <v>1918</v>
      </c>
      <c r="C216" s="152">
        <v>1612</v>
      </c>
      <c r="D216" s="153">
        <f t="shared" si="3"/>
        <v>306</v>
      </c>
      <c r="E216" s="154">
        <v>18.982630272952854</v>
      </c>
    </row>
    <row r="217" spans="1:5" ht="21" customHeight="1">
      <c r="A217" s="159" t="s">
        <v>2998</v>
      </c>
      <c r="B217" s="151"/>
      <c r="C217" s="152"/>
      <c r="D217" s="153"/>
      <c r="E217" s="154"/>
    </row>
    <row r="218" spans="1:5" ht="21" customHeight="1">
      <c r="A218" s="159" t="s">
        <v>2999</v>
      </c>
      <c r="B218" s="151"/>
      <c r="C218" s="152"/>
      <c r="D218" s="153"/>
      <c r="E218" s="154"/>
    </row>
    <row r="219" spans="1:5" ht="21" customHeight="1">
      <c r="A219" s="159" t="s">
        <v>3000</v>
      </c>
      <c r="B219" s="151">
        <v>258</v>
      </c>
      <c r="C219" s="152">
        <v>306</v>
      </c>
      <c r="D219" s="153">
        <f t="shared" si="3"/>
        <v>-48</v>
      </c>
      <c r="E219" s="154">
        <v>-15.686274509803921</v>
      </c>
    </row>
    <row r="220" spans="1:5" ht="21" customHeight="1">
      <c r="A220" s="159" t="s">
        <v>3001</v>
      </c>
      <c r="B220" s="151"/>
      <c r="C220" s="152"/>
      <c r="D220" s="153"/>
      <c r="E220" s="154"/>
    </row>
    <row r="221" spans="1:5" ht="21" customHeight="1">
      <c r="A221" s="159" t="s">
        <v>3002</v>
      </c>
      <c r="B221" s="151"/>
      <c r="C221" s="152"/>
      <c r="D221" s="153"/>
      <c r="E221" s="154"/>
    </row>
    <row r="222" spans="1:5" ht="21" customHeight="1">
      <c r="A222" s="159" t="s">
        <v>3003</v>
      </c>
      <c r="B222" s="151"/>
      <c r="C222" s="152"/>
      <c r="D222" s="153"/>
      <c r="E222" s="154"/>
    </row>
    <row r="223" spans="1:5" ht="21" customHeight="1">
      <c r="A223" s="159" t="s">
        <v>3004</v>
      </c>
      <c r="B223" s="151"/>
      <c r="C223" s="152"/>
      <c r="D223" s="153"/>
      <c r="E223" s="154"/>
    </row>
    <row r="224" spans="1:5" ht="21" customHeight="1">
      <c r="A224" s="159" t="s">
        <v>3005</v>
      </c>
      <c r="B224" s="151"/>
      <c r="C224" s="152"/>
      <c r="D224" s="153"/>
      <c r="E224" s="154"/>
    </row>
    <row r="225" spans="1:5" ht="21" customHeight="1">
      <c r="A225" s="159" t="s">
        <v>3006</v>
      </c>
      <c r="B225" s="151"/>
      <c r="C225" s="152"/>
      <c r="D225" s="153"/>
      <c r="E225" s="154"/>
    </row>
    <row r="226" spans="1:5" ht="21" customHeight="1">
      <c r="A226" s="159" t="s">
        <v>3007</v>
      </c>
      <c r="B226" s="151"/>
      <c r="C226" s="152"/>
      <c r="D226" s="153"/>
      <c r="E226" s="154"/>
    </row>
    <row r="227" spans="1:5" ht="21" customHeight="1">
      <c r="A227" s="159" t="s">
        <v>3008</v>
      </c>
      <c r="B227" s="151"/>
      <c r="C227" s="152"/>
      <c r="D227" s="153"/>
      <c r="E227" s="154"/>
    </row>
    <row r="228" spans="1:5" ht="21" customHeight="1">
      <c r="A228" s="159" t="s">
        <v>3009</v>
      </c>
      <c r="B228" s="151"/>
      <c r="C228" s="152"/>
      <c r="D228" s="153"/>
      <c r="E228" s="154"/>
    </row>
    <row r="229" spans="1:5" ht="21" customHeight="1">
      <c r="A229" s="159" t="s">
        <v>3010</v>
      </c>
      <c r="B229" s="151">
        <v>593</v>
      </c>
      <c r="C229" s="152">
        <v>593</v>
      </c>
      <c r="D229" s="153"/>
      <c r="E229" s="154">
        <v>0</v>
      </c>
    </row>
    <row r="230" spans="1:5" ht="21" customHeight="1">
      <c r="A230" s="159" t="s">
        <v>3011</v>
      </c>
      <c r="B230" s="151">
        <v>1032</v>
      </c>
      <c r="C230" s="152">
        <v>677</v>
      </c>
      <c r="D230" s="153">
        <f t="shared" ref="D230:D247" si="4">B230-C230</f>
        <v>355</v>
      </c>
      <c r="E230" s="154">
        <v>52.437223042836045</v>
      </c>
    </row>
    <row r="231" spans="1:5" ht="21" customHeight="1">
      <c r="A231" s="159" t="s">
        <v>3012</v>
      </c>
      <c r="B231" s="151">
        <v>36</v>
      </c>
      <c r="C231" s="152">
        <v>36</v>
      </c>
      <c r="D231" s="153"/>
      <c r="E231" s="154">
        <v>0</v>
      </c>
    </row>
    <row r="232" spans="1:5" ht="21" customHeight="1">
      <c r="A232" s="159" t="s">
        <v>2829</v>
      </c>
      <c r="B232" s="151">
        <v>6</v>
      </c>
      <c r="C232" s="152">
        <v>17</v>
      </c>
      <c r="D232" s="153">
        <f t="shared" si="4"/>
        <v>-11</v>
      </c>
      <c r="E232" s="154">
        <v>-64.705882352941174</v>
      </c>
    </row>
    <row r="233" spans="1:5" ht="21" customHeight="1">
      <c r="A233" s="159" t="s">
        <v>3013</v>
      </c>
      <c r="B233" s="151">
        <v>6</v>
      </c>
      <c r="C233" s="152">
        <v>17</v>
      </c>
      <c r="D233" s="153">
        <f t="shared" si="4"/>
        <v>-11</v>
      </c>
      <c r="E233" s="154">
        <v>-64.705882352941174</v>
      </c>
    </row>
    <row r="234" spans="1:5" ht="21" customHeight="1">
      <c r="A234" s="159" t="s">
        <v>3014</v>
      </c>
      <c r="B234" s="151"/>
      <c r="C234" s="152"/>
      <c r="D234" s="153"/>
      <c r="E234" s="154"/>
    </row>
    <row r="235" spans="1:5" ht="21" customHeight="1">
      <c r="A235" s="159" t="s">
        <v>3015</v>
      </c>
      <c r="B235" s="151"/>
      <c r="C235" s="152"/>
      <c r="D235" s="153"/>
      <c r="E235" s="154"/>
    </row>
    <row r="236" spans="1:5" ht="21" customHeight="1">
      <c r="A236" s="159" t="s">
        <v>3016</v>
      </c>
      <c r="B236" s="151"/>
      <c r="C236" s="152">
        <v>2</v>
      </c>
      <c r="D236" s="153">
        <f t="shared" si="4"/>
        <v>-2</v>
      </c>
      <c r="E236" s="154">
        <v>-100</v>
      </c>
    </row>
    <row r="237" spans="1:5" ht="21" customHeight="1">
      <c r="A237" s="159" t="s">
        <v>3017</v>
      </c>
      <c r="B237" s="151"/>
      <c r="C237" s="152"/>
      <c r="D237" s="153"/>
      <c r="E237" s="154"/>
    </row>
    <row r="238" spans="1:5" ht="21" customHeight="1">
      <c r="A238" s="159" t="s">
        <v>3018</v>
      </c>
      <c r="B238" s="151"/>
      <c r="C238" s="152"/>
      <c r="D238" s="153"/>
      <c r="E238" s="154"/>
    </row>
    <row r="239" spans="1:5" ht="21" customHeight="1">
      <c r="A239" s="159" t="s">
        <v>3019</v>
      </c>
      <c r="B239" s="151"/>
      <c r="C239" s="152"/>
      <c r="D239" s="153"/>
      <c r="E239" s="154"/>
    </row>
    <row r="240" spans="1:5" ht="21" customHeight="1">
      <c r="A240" s="159" t="s">
        <v>3020</v>
      </c>
      <c r="B240" s="151"/>
      <c r="C240" s="152"/>
      <c r="D240" s="153"/>
      <c r="E240" s="154"/>
    </row>
    <row r="241" spans="1:5" ht="21" customHeight="1">
      <c r="A241" s="159" t="s">
        <v>3021</v>
      </c>
      <c r="B241" s="151"/>
      <c r="C241" s="152"/>
      <c r="D241" s="153"/>
      <c r="E241" s="154"/>
    </row>
    <row r="242" spans="1:5" ht="21" customHeight="1">
      <c r="A242" s="159" t="s">
        <v>3022</v>
      </c>
      <c r="B242" s="151"/>
      <c r="C242" s="152"/>
      <c r="D242" s="153"/>
      <c r="E242" s="154"/>
    </row>
    <row r="243" spans="1:5" ht="21" customHeight="1">
      <c r="A243" s="159" t="s">
        <v>3023</v>
      </c>
      <c r="B243" s="151"/>
      <c r="C243" s="152"/>
      <c r="D243" s="153"/>
      <c r="E243" s="154"/>
    </row>
    <row r="244" spans="1:5" ht="21" customHeight="1">
      <c r="A244" s="159" t="s">
        <v>3024</v>
      </c>
      <c r="B244" s="151"/>
      <c r="C244" s="152"/>
      <c r="D244" s="153"/>
      <c r="E244" s="154"/>
    </row>
    <row r="245" spans="1:5" ht="21" customHeight="1">
      <c r="A245" s="159" t="s">
        <v>3025</v>
      </c>
      <c r="B245" s="151"/>
      <c r="C245" s="152"/>
      <c r="D245" s="153"/>
      <c r="E245" s="154"/>
    </row>
    <row r="246" spans="1:5" ht="21" customHeight="1">
      <c r="A246" s="159" t="s">
        <v>3026</v>
      </c>
      <c r="B246" s="151"/>
      <c r="C246" s="152"/>
      <c r="D246" s="153"/>
      <c r="E246" s="154"/>
    </row>
    <row r="247" spans="1:5" ht="21" customHeight="1">
      <c r="A247" s="159" t="s">
        <v>3027</v>
      </c>
      <c r="B247" s="151">
        <v>6</v>
      </c>
      <c r="C247" s="152">
        <v>15</v>
      </c>
      <c r="D247" s="153">
        <f t="shared" si="4"/>
        <v>-9</v>
      </c>
      <c r="E247" s="154">
        <v>-60</v>
      </c>
    </row>
    <row r="248" spans="1:5" ht="21" customHeight="1">
      <c r="A248" s="159" t="s">
        <v>3028</v>
      </c>
      <c r="B248" s="151"/>
      <c r="C248" s="152"/>
      <c r="D248" s="153"/>
      <c r="E248" s="154"/>
    </row>
    <row r="249" spans="1:5" ht="21" customHeight="1">
      <c r="A249" s="159" t="s">
        <v>3029</v>
      </c>
      <c r="B249" s="151"/>
      <c r="C249" s="152"/>
      <c r="D249" s="153"/>
      <c r="E249" s="154"/>
    </row>
    <row r="250" spans="1:5" ht="21" customHeight="1">
      <c r="A250" s="159" t="s">
        <v>3030</v>
      </c>
      <c r="B250" s="151"/>
      <c r="C250" s="152"/>
      <c r="D250" s="153"/>
      <c r="E250" s="154"/>
    </row>
    <row r="251" spans="1:5" ht="21" customHeight="1">
      <c r="A251" s="159" t="s">
        <v>3031</v>
      </c>
      <c r="B251" s="151"/>
      <c r="C251" s="152"/>
      <c r="D251" s="153"/>
      <c r="E251" s="154"/>
    </row>
    <row r="252" spans="1:5" ht="21" customHeight="1">
      <c r="A252" s="159" t="s">
        <v>3032</v>
      </c>
      <c r="B252" s="151"/>
      <c r="C252" s="152"/>
      <c r="D252" s="153"/>
      <c r="E252" s="154"/>
    </row>
    <row r="253" spans="1:5" ht="21" customHeight="1">
      <c r="A253" s="159" t="s">
        <v>3033</v>
      </c>
      <c r="B253" s="151"/>
      <c r="C253" s="152"/>
      <c r="D253" s="153"/>
      <c r="E253" s="154"/>
    </row>
    <row r="254" spans="1:5" ht="21" customHeight="1">
      <c r="A254" s="159" t="s">
        <v>3034</v>
      </c>
      <c r="B254" s="151"/>
      <c r="C254" s="152"/>
      <c r="D254" s="153"/>
      <c r="E254" s="154"/>
    </row>
    <row r="255" spans="1:5" ht="21" customHeight="1">
      <c r="A255" s="159" t="s">
        <v>3035</v>
      </c>
      <c r="B255" s="151"/>
      <c r="C255" s="152"/>
      <c r="D255" s="153"/>
      <c r="E255" s="154"/>
    </row>
    <row r="256" spans="1:5" ht="21" customHeight="1">
      <c r="A256" s="159" t="s">
        <v>3036</v>
      </c>
      <c r="B256" s="151"/>
      <c r="C256" s="152"/>
      <c r="D256" s="153"/>
      <c r="E256" s="154"/>
    </row>
    <row r="257" spans="1:5" ht="21" customHeight="1">
      <c r="A257" s="159" t="s">
        <v>3037</v>
      </c>
      <c r="B257" s="151"/>
      <c r="C257" s="152"/>
      <c r="D257" s="153"/>
      <c r="E257" s="154"/>
    </row>
    <row r="258" spans="1:5" ht="21" customHeight="1">
      <c r="A258" s="159" t="s">
        <v>3038</v>
      </c>
      <c r="B258" s="151"/>
      <c r="C258" s="152"/>
      <c r="D258" s="153"/>
      <c r="E258" s="154"/>
    </row>
    <row r="259" spans="1:5" ht="21" customHeight="1">
      <c r="A259" s="159" t="s">
        <v>3039</v>
      </c>
      <c r="B259" s="151"/>
      <c r="C259" s="152"/>
      <c r="D259" s="153"/>
      <c r="E259" s="154"/>
    </row>
    <row r="260" spans="1:5" ht="21" customHeight="1">
      <c r="A260" s="159" t="s">
        <v>3040</v>
      </c>
      <c r="B260" s="151"/>
      <c r="C260" s="152"/>
      <c r="D260" s="153"/>
      <c r="E260" s="154"/>
    </row>
    <row r="261" spans="1:5" ht="21" customHeight="1">
      <c r="A261" s="159" t="s">
        <v>3041</v>
      </c>
      <c r="B261" s="151"/>
      <c r="C261" s="152"/>
      <c r="D261" s="153"/>
      <c r="E261" s="154"/>
    </row>
    <row r="262" spans="1:5" ht="21" customHeight="1">
      <c r="A262" s="159" t="s">
        <v>3042</v>
      </c>
      <c r="B262" s="151"/>
      <c r="C262" s="152"/>
      <c r="D262" s="153"/>
      <c r="E262" s="154"/>
    </row>
    <row r="263" spans="1:5" ht="21" customHeight="1">
      <c r="A263" s="159" t="s">
        <v>3043</v>
      </c>
      <c r="B263" s="151"/>
      <c r="C263" s="152"/>
      <c r="D263" s="153"/>
      <c r="E263" s="154"/>
    </row>
    <row r="264" spans="1:5" ht="21" customHeight="1">
      <c r="A264" s="159" t="s">
        <v>2628</v>
      </c>
      <c r="B264" s="151"/>
      <c r="C264" s="152"/>
      <c r="D264" s="153"/>
      <c r="E264" s="154"/>
    </row>
    <row r="265" spans="1:5" ht="21" customHeight="1">
      <c r="A265" s="159" t="s">
        <v>2673</v>
      </c>
      <c r="B265" s="151"/>
      <c r="C265" s="152"/>
      <c r="D265" s="153"/>
      <c r="E265" s="154"/>
    </row>
    <row r="266" spans="1:5" ht="21" customHeight="1">
      <c r="A266" s="159" t="s">
        <v>3044</v>
      </c>
      <c r="B266" s="151"/>
      <c r="C266" s="152"/>
      <c r="D266" s="153"/>
      <c r="E266" s="154"/>
    </row>
    <row r="267" spans="1:5" ht="21" customHeight="1">
      <c r="A267" s="159" t="s">
        <v>3045</v>
      </c>
      <c r="B267" s="151"/>
      <c r="C267" s="152"/>
      <c r="D267" s="153"/>
      <c r="E267" s="154"/>
    </row>
    <row r="268" spans="1:5" ht="21" customHeight="1">
      <c r="A268" s="159" t="s">
        <v>3046</v>
      </c>
      <c r="B268" s="151"/>
      <c r="C268" s="152"/>
      <c r="D268" s="153"/>
      <c r="E268" s="154"/>
    </row>
    <row r="269" spans="1:5" ht="21" customHeight="1">
      <c r="A269" s="159" t="s">
        <v>3047</v>
      </c>
      <c r="B269" s="151"/>
      <c r="C269" s="152"/>
      <c r="D269" s="153"/>
      <c r="E269" s="154"/>
    </row>
  </sheetData>
  <mergeCells count="6">
    <mergeCell ref="A4:A5"/>
    <mergeCell ref="B4:B5"/>
    <mergeCell ref="C4:C5"/>
    <mergeCell ref="D4:E4"/>
    <mergeCell ref="A2:E2"/>
    <mergeCell ref="A3:D3"/>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zoomScale="80" zoomScaleNormal="80" workbookViewId="0"/>
  </sheetViews>
  <sheetFormatPr defaultRowHeight="13.5"/>
  <cols>
    <col min="1" max="1" width="46.25" bestFit="1" customWidth="1"/>
    <col min="2" max="2" width="23.75" customWidth="1"/>
    <col min="3" max="3" width="20.5" bestFit="1" customWidth="1"/>
    <col min="4" max="5" width="19.25" customWidth="1"/>
    <col min="6" max="8" width="9" customWidth="1"/>
  </cols>
  <sheetData>
    <row r="1" spans="1:5" ht="24" customHeight="1">
      <c r="A1" s="119" t="s">
        <v>1817</v>
      </c>
    </row>
    <row r="2" spans="1:5">
      <c r="A2" s="176" t="s">
        <v>1592</v>
      </c>
      <c r="B2" s="176"/>
      <c r="C2" s="176"/>
      <c r="D2" s="176"/>
      <c r="E2" s="176"/>
    </row>
    <row r="3" spans="1:5">
      <c r="A3" s="176"/>
      <c r="B3" s="176"/>
      <c r="C3" s="176"/>
      <c r="D3" s="176"/>
      <c r="E3" s="176"/>
    </row>
    <row r="4" spans="1:5" ht="32.450000000000003" customHeight="1">
      <c r="A4" s="176"/>
      <c r="B4" s="176"/>
      <c r="C4" s="176"/>
      <c r="D4" s="176"/>
      <c r="E4" s="176"/>
    </row>
    <row r="5" spans="1:5">
      <c r="A5" s="175"/>
      <c r="B5" s="175"/>
      <c r="C5" s="175"/>
      <c r="D5" s="175"/>
      <c r="E5" s="175"/>
    </row>
    <row r="6" spans="1:5" ht="22.5">
      <c r="A6" s="177" t="s">
        <v>1005</v>
      </c>
      <c r="B6" s="177"/>
      <c r="C6" s="177"/>
      <c r="D6" s="177"/>
      <c r="E6" s="177"/>
    </row>
    <row r="7" spans="1:5" ht="20.25">
      <c r="A7" s="178" t="s">
        <v>1247</v>
      </c>
      <c r="B7" s="178" t="s">
        <v>1590</v>
      </c>
      <c r="C7" s="178" t="s">
        <v>1269</v>
      </c>
      <c r="D7" s="178" t="s">
        <v>1593</v>
      </c>
      <c r="E7" s="178"/>
    </row>
    <row r="8" spans="1:5" ht="20.25">
      <c r="A8" s="178"/>
      <c r="B8" s="178"/>
      <c r="C8" s="178"/>
      <c r="D8" s="9" t="s">
        <v>1248</v>
      </c>
      <c r="E8" s="9" t="s">
        <v>1249</v>
      </c>
    </row>
    <row r="9" spans="1:5" ht="30.75" customHeight="1">
      <c r="A9" s="15" t="s">
        <v>1594</v>
      </c>
      <c r="B9" s="86">
        <v>61108</v>
      </c>
      <c r="C9" s="10">
        <v>82251</v>
      </c>
      <c r="D9" s="10">
        <f>B9-C9</f>
        <v>-21143</v>
      </c>
      <c r="E9" s="11">
        <f>D9/C9*100</f>
        <v>-25.705462547567809</v>
      </c>
    </row>
    <row r="10" spans="1:5" ht="30.75" customHeight="1">
      <c r="A10" s="15" t="s">
        <v>1250</v>
      </c>
      <c r="B10" s="86">
        <v>7734</v>
      </c>
      <c r="C10" s="10">
        <v>3593</v>
      </c>
      <c r="D10" s="10">
        <f t="shared" ref="D10:D14" si="0">B10-C10</f>
        <v>4141</v>
      </c>
      <c r="E10" s="11">
        <f t="shared" ref="E10:E14" si="1">D10/C10*100</f>
        <v>115.25187865293627</v>
      </c>
    </row>
    <row r="11" spans="1:5" ht="30.75" customHeight="1">
      <c r="A11" s="15" t="s">
        <v>1253</v>
      </c>
      <c r="B11" s="86">
        <v>7230</v>
      </c>
      <c r="C11" s="10">
        <v>19400</v>
      </c>
      <c r="D11" s="10">
        <f t="shared" si="0"/>
        <v>-12170</v>
      </c>
      <c r="E11" s="11">
        <f t="shared" si="1"/>
        <v>-62.731958762886599</v>
      </c>
    </row>
    <row r="12" spans="1:5" ht="30.75" customHeight="1">
      <c r="A12" s="15" t="s">
        <v>1254</v>
      </c>
      <c r="B12" s="86">
        <v>1396</v>
      </c>
      <c r="C12" s="10">
        <v>728</v>
      </c>
      <c r="D12" s="10">
        <f t="shared" si="0"/>
        <v>668</v>
      </c>
      <c r="E12" s="11">
        <f t="shared" si="1"/>
        <v>91.758241758241752</v>
      </c>
    </row>
    <row r="13" spans="1:5" ht="30.75" customHeight="1">
      <c r="A13" s="15" t="s">
        <v>1255</v>
      </c>
      <c r="B13" s="86">
        <v>17481</v>
      </c>
      <c r="C13" s="10">
        <v>4547</v>
      </c>
      <c r="D13" s="10">
        <f t="shared" si="0"/>
        <v>12934</v>
      </c>
      <c r="E13" s="11">
        <f t="shared" si="1"/>
        <v>284.45128656256873</v>
      </c>
    </row>
    <row r="14" spans="1:5" ht="30.75" customHeight="1">
      <c r="A14" s="9" t="s">
        <v>1251</v>
      </c>
      <c r="B14" s="87">
        <v>94949</v>
      </c>
      <c r="C14" s="10">
        <f>SUM(C9:C13)</f>
        <v>110519</v>
      </c>
      <c r="D14" s="10">
        <f t="shared" si="0"/>
        <v>-15570</v>
      </c>
      <c r="E14" s="11">
        <f t="shared" si="1"/>
        <v>-14.088075353559116</v>
      </c>
    </row>
  </sheetData>
  <mergeCells count="7">
    <mergeCell ref="A5:E5"/>
    <mergeCell ref="A2:E4"/>
    <mergeCell ref="A6:E6"/>
    <mergeCell ref="A7:A8"/>
    <mergeCell ref="C7:C8"/>
    <mergeCell ref="D7:E7"/>
    <mergeCell ref="B7:B8"/>
  </mergeCells>
  <phoneticPr fontId="1" type="noConversion"/>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zoomScale="80" zoomScaleNormal="80" workbookViewId="0"/>
  </sheetViews>
  <sheetFormatPr defaultRowHeight="13.5"/>
  <cols>
    <col min="1" max="1" width="39.75" bestFit="1" customWidth="1"/>
    <col min="2" max="5" width="21.75" customWidth="1"/>
  </cols>
  <sheetData>
    <row r="1" spans="1:5" ht="37.9" customHeight="1">
      <c r="A1" s="119" t="s">
        <v>1816</v>
      </c>
    </row>
    <row r="2" spans="1:5" ht="15" customHeight="1">
      <c r="A2" s="176" t="s">
        <v>1599</v>
      </c>
      <c r="B2" s="176"/>
      <c r="C2" s="176"/>
      <c r="D2" s="176"/>
      <c r="E2" s="176"/>
    </row>
    <row r="3" spans="1:5" ht="15" customHeight="1">
      <c r="A3" s="176"/>
      <c r="B3" s="176"/>
      <c r="C3" s="176"/>
      <c r="D3" s="176"/>
      <c r="E3" s="176"/>
    </row>
    <row r="4" spans="1:5" ht="32.450000000000003" customHeight="1">
      <c r="A4" s="176"/>
      <c r="B4" s="176"/>
      <c r="C4" s="176"/>
      <c r="D4" s="176"/>
      <c r="E4" s="176"/>
    </row>
    <row r="5" spans="1:5">
      <c r="A5" s="196"/>
      <c r="B5" s="196"/>
      <c r="C5" s="196"/>
      <c r="D5" s="1"/>
      <c r="E5" s="1"/>
    </row>
    <row r="6" spans="1:5" ht="22.5">
      <c r="A6" s="177" t="s">
        <v>1005</v>
      </c>
      <c r="B6" s="177"/>
      <c r="C6" s="177"/>
      <c r="D6" s="177"/>
      <c r="E6" s="177"/>
    </row>
    <row r="7" spans="1:5" ht="36" customHeight="1">
      <c r="A7" s="178" t="s">
        <v>1247</v>
      </c>
      <c r="B7" s="178" t="s">
        <v>1597</v>
      </c>
      <c r="C7" s="178" t="s">
        <v>1596</v>
      </c>
      <c r="D7" s="178" t="s">
        <v>1598</v>
      </c>
      <c r="E7" s="178"/>
    </row>
    <row r="8" spans="1:5" ht="42" customHeight="1">
      <c r="A8" s="178"/>
      <c r="B8" s="178"/>
      <c r="C8" s="178"/>
      <c r="D8" s="9" t="s">
        <v>1248</v>
      </c>
      <c r="E8" s="9" t="s">
        <v>1249</v>
      </c>
    </row>
    <row r="9" spans="1:5" ht="28.15" customHeight="1">
      <c r="A9" s="15" t="s">
        <v>1595</v>
      </c>
      <c r="B9" s="87">
        <v>67061</v>
      </c>
      <c r="C9" s="87">
        <v>83755</v>
      </c>
      <c r="D9" s="10">
        <f>B9-C9</f>
        <v>-16694</v>
      </c>
      <c r="E9" s="11">
        <f>D9/C9*100</f>
        <v>-19.931944361530654</v>
      </c>
    </row>
    <row r="10" spans="1:5" ht="28.15" customHeight="1">
      <c r="A10" s="15" t="s">
        <v>1256</v>
      </c>
      <c r="B10" s="87"/>
      <c r="C10" s="87"/>
      <c r="D10" s="10"/>
      <c r="E10" s="11"/>
    </row>
    <row r="11" spans="1:5" ht="28.15" customHeight="1">
      <c r="A11" s="15" t="s">
        <v>1257</v>
      </c>
      <c r="B11" s="87">
        <v>230</v>
      </c>
      <c r="C11" s="87">
        <v>2082</v>
      </c>
      <c r="D11" s="10">
        <f t="shared" ref="D11:D15" si="0">B11-C11</f>
        <v>-1852</v>
      </c>
      <c r="E11" s="11">
        <f t="shared" ref="E11:E15" si="1">D11/C11*100</f>
        <v>-88.952929875120077</v>
      </c>
    </row>
    <row r="12" spans="1:5" ht="28.15" customHeight="1">
      <c r="A12" s="15" t="s">
        <v>1600</v>
      </c>
      <c r="B12" s="87"/>
      <c r="C12" s="87">
        <v>7100</v>
      </c>
      <c r="D12" s="10">
        <f t="shared" si="0"/>
        <v>-7100</v>
      </c>
      <c r="E12" s="11">
        <f t="shared" si="1"/>
        <v>-100</v>
      </c>
    </row>
    <row r="13" spans="1:5" ht="28.15" customHeight="1">
      <c r="A13" s="15" t="s">
        <v>1601</v>
      </c>
      <c r="B13" s="87">
        <v>1299</v>
      </c>
      <c r="C13" s="87">
        <v>101</v>
      </c>
      <c r="D13" s="10">
        <f t="shared" si="0"/>
        <v>1198</v>
      </c>
      <c r="E13" s="11">
        <f t="shared" si="1"/>
        <v>1186.1386138613861</v>
      </c>
    </row>
    <row r="14" spans="1:5" ht="28.15" customHeight="1">
      <c r="A14" s="15" t="s">
        <v>1602</v>
      </c>
      <c r="B14" s="87">
        <v>26359</v>
      </c>
      <c r="C14" s="87">
        <v>17481</v>
      </c>
      <c r="D14" s="10">
        <f t="shared" si="0"/>
        <v>8878</v>
      </c>
      <c r="E14" s="11">
        <f t="shared" si="1"/>
        <v>50.786568274126196</v>
      </c>
    </row>
    <row r="15" spans="1:5" ht="28.15" customHeight="1">
      <c r="A15" s="9" t="s">
        <v>1258</v>
      </c>
      <c r="B15" s="87">
        <v>94949</v>
      </c>
      <c r="C15" s="87">
        <v>110519</v>
      </c>
      <c r="D15" s="10">
        <f t="shared" si="0"/>
        <v>-15570</v>
      </c>
      <c r="E15" s="11">
        <f t="shared" si="1"/>
        <v>-14.088075353559116</v>
      </c>
    </row>
    <row r="16" spans="1:5" ht="28.15" customHeight="1">
      <c r="B16" s="88"/>
      <c r="C16" s="88"/>
    </row>
  </sheetData>
  <mergeCells count="7">
    <mergeCell ref="A2:E4"/>
    <mergeCell ref="A5:C5"/>
    <mergeCell ref="A6:E6"/>
    <mergeCell ref="A7:A8"/>
    <mergeCell ref="C7:C8"/>
    <mergeCell ref="D7:E7"/>
    <mergeCell ref="B7:B8"/>
  </mergeCells>
  <phoneticPr fontId="1" type="noConversion"/>
  <printOptions horizontalCentered="1"/>
  <pageMargins left="0.70866141732283472" right="0.70866141732283472" top="0.66" bottom="0.74803149606299213" header="0.31496062992125984" footer="0.31496062992125984"/>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4"/>
  <sheetViews>
    <sheetView workbookViewId="0">
      <selection activeCell="I30" sqref="I30"/>
    </sheetView>
  </sheetViews>
  <sheetFormatPr defaultColWidth="9" defaultRowHeight="13.5"/>
  <cols>
    <col min="1" max="5" width="17.625" style="1" customWidth="1"/>
    <col min="6" max="16384" width="9" style="1"/>
  </cols>
  <sheetData>
    <row r="5" spans="1:5">
      <c r="A5"/>
      <c r="B5"/>
      <c r="C5"/>
      <c r="D5"/>
      <c r="E5"/>
    </row>
    <row r="6" spans="1:5">
      <c r="A6"/>
      <c r="B6"/>
      <c r="C6"/>
      <c r="D6"/>
      <c r="E6"/>
    </row>
    <row r="7" spans="1:5">
      <c r="A7"/>
      <c r="B7"/>
      <c r="C7"/>
      <c r="D7"/>
      <c r="E7"/>
    </row>
    <row r="8" spans="1:5">
      <c r="A8"/>
      <c r="B8"/>
      <c r="C8"/>
      <c r="D8"/>
      <c r="E8"/>
    </row>
    <row r="9" spans="1:5">
      <c r="A9"/>
      <c r="B9"/>
      <c r="C9"/>
      <c r="D9"/>
      <c r="E9"/>
    </row>
    <row r="10" spans="1:5">
      <c r="A10"/>
      <c r="B10"/>
      <c r="C10"/>
      <c r="D10"/>
      <c r="E10"/>
    </row>
    <row r="11" spans="1:5">
      <c r="A11"/>
      <c r="B11"/>
      <c r="C11"/>
      <c r="D11"/>
      <c r="E11"/>
    </row>
    <row r="12" spans="1:5">
      <c r="A12"/>
      <c r="B12"/>
      <c r="C12"/>
      <c r="D12"/>
      <c r="E12"/>
    </row>
    <row r="13" spans="1:5" ht="35.25">
      <c r="A13" s="174" t="s">
        <v>1259</v>
      </c>
      <c r="B13" s="174"/>
      <c r="C13" s="174"/>
      <c r="D13" s="174"/>
      <c r="E13" s="174"/>
    </row>
    <row r="14" spans="1:5">
      <c r="A14"/>
      <c r="B14"/>
      <c r="C14"/>
      <c r="D14"/>
      <c r="E14"/>
    </row>
    <row r="15" spans="1:5">
      <c r="A15"/>
      <c r="B15"/>
      <c r="C15"/>
      <c r="D15"/>
      <c r="E15"/>
    </row>
    <row r="16" spans="1:5">
      <c r="A16"/>
      <c r="B16"/>
      <c r="C16"/>
      <c r="D16"/>
      <c r="E16"/>
    </row>
    <row r="17" spans="1:5">
      <c r="A17"/>
      <c r="B17"/>
      <c r="C17"/>
      <c r="D17"/>
      <c r="E17"/>
    </row>
    <row r="18" spans="1:5">
      <c r="A18"/>
      <c r="B18"/>
      <c r="C18"/>
      <c r="D18"/>
      <c r="E18"/>
    </row>
    <row r="19" spans="1:5">
      <c r="A19"/>
      <c r="B19"/>
      <c r="C19"/>
      <c r="D19"/>
      <c r="E19"/>
    </row>
    <row r="20" spans="1:5">
      <c r="A20"/>
      <c r="B20"/>
      <c r="C20"/>
      <c r="D20"/>
      <c r="E20"/>
    </row>
    <row r="21" spans="1:5">
      <c r="A21"/>
      <c r="B21"/>
      <c r="C21"/>
      <c r="D21"/>
      <c r="E21"/>
    </row>
    <row r="22" spans="1:5">
      <c r="A22"/>
      <c r="B22"/>
      <c r="C22"/>
      <c r="D22"/>
      <c r="E22"/>
    </row>
    <row r="23" spans="1:5">
      <c r="A23"/>
      <c r="B23"/>
      <c r="C23"/>
      <c r="D23"/>
      <c r="E23"/>
    </row>
    <row r="24" spans="1:5">
      <c r="A24"/>
      <c r="B24"/>
      <c r="C24"/>
      <c r="D24"/>
      <c r="E24"/>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90" zoomScaleNormal="90" workbookViewId="0">
      <selection activeCell="B35" sqref="B35"/>
    </sheetView>
  </sheetViews>
  <sheetFormatPr defaultRowHeight="13.5"/>
  <cols>
    <col min="1" max="1" width="54" customWidth="1"/>
    <col min="2" max="6" width="21.5" customWidth="1"/>
  </cols>
  <sheetData>
    <row r="1" spans="1:5" ht="26.45" customHeight="1">
      <c r="A1" s="119" t="s">
        <v>1815</v>
      </c>
    </row>
    <row r="2" spans="1:5">
      <c r="A2" s="176" t="s">
        <v>1706</v>
      </c>
      <c r="B2" s="176"/>
      <c r="C2" s="176"/>
      <c r="D2" s="176"/>
      <c r="E2" s="176"/>
    </row>
    <row r="3" spans="1:5">
      <c r="A3" s="176"/>
      <c r="B3" s="176"/>
      <c r="C3" s="176"/>
      <c r="D3" s="176"/>
      <c r="E3" s="176"/>
    </row>
    <row r="4" spans="1:5" ht="32.450000000000003" customHeight="1">
      <c r="A4" s="176"/>
      <c r="B4" s="176"/>
      <c r="C4" s="176"/>
      <c r="D4" s="176"/>
      <c r="E4" s="176"/>
    </row>
    <row r="5" spans="1:5">
      <c r="A5" s="196"/>
      <c r="B5" s="196"/>
      <c r="C5" s="196"/>
      <c r="D5" s="1"/>
      <c r="E5" s="1"/>
    </row>
    <row r="6" spans="1:5" ht="22.5">
      <c r="A6" s="177" t="s">
        <v>0</v>
      </c>
      <c r="B6" s="177"/>
      <c r="C6" s="177"/>
      <c r="D6" s="177"/>
      <c r="E6" s="177"/>
    </row>
    <row r="7" spans="1:5" ht="20.25">
      <c r="A7" s="178" t="s">
        <v>1</v>
      </c>
      <c r="B7" s="188" t="s">
        <v>1603</v>
      </c>
      <c r="C7" s="178" t="s">
        <v>1270</v>
      </c>
      <c r="D7" s="178" t="s">
        <v>1707</v>
      </c>
      <c r="E7" s="178"/>
    </row>
    <row r="8" spans="1:5" ht="20.25">
      <c r="A8" s="178"/>
      <c r="B8" s="189"/>
      <c r="C8" s="178"/>
      <c r="D8" s="9" t="s">
        <v>2</v>
      </c>
      <c r="E8" s="9" t="s">
        <v>3</v>
      </c>
    </row>
    <row r="9" spans="1:5" ht="20.25" customHeight="1">
      <c r="A9" s="15" t="s">
        <v>1196</v>
      </c>
      <c r="B9" s="86">
        <v>50</v>
      </c>
      <c r="C9" s="127">
        <f>C10+C12+C17+C23+C27</f>
        <v>1</v>
      </c>
      <c r="D9" s="127">
        <f>B9-C9</f>
        <v>49</v>
      </c>
      <c r="E9" s="91">
        <f>D9/C9*100</f>
        <v>4900</v>
      </c>
    </row>
    <row r="10" spans="1:5" ht="20.25" customHeight="1">
      <c r="A10" s="16" t="s">
        <v>1197</v>
      </c>
      <c r="B10" s="86">
        <v>50</v>
      </c>
      <c r="C10" s="127">
        <v>1</v>
      </c>
      <c r="D10" s="127">
        <f>B10-C10</f>
        <v>49</v>
      </c>
      <c r="E10" s="91">
        <f>D10/C10*100</f>
        <v>4900</v>
      </c>
    </row>
    <row r="11" spans="1:5" ht="20.25" hidden="1" customHeight="1">
      <c r="A11" s="16" t="s">
        <v>1198</v>
      </c>
      <c r="B11" s="86"/>
      <c r="C11" s="127"/>
      <c r="D11" s="127">
        <f>B11-C11</f>
        <v>0</v>
      </c>
      <c r="E11" s="91" t="e">
        <f>D11/C11*100</f>
        <v>#DIV/0!</v>
      </c>
    </row>
    <row r="12" spans="1:5" ht="20.25" customHeight="1">
      <c r="A12" s="19" t="s">
        <v>1219</v>
      </c>
      <c r="B12" s="128"/>
      <c r="C12" s="127"/>
      <c r="D12" s="127"/>
      <c r="E12" s="91"/>
    </row>
    <row r="13" spans="1:5" ht="20.25" hidden="1" customHeight="1">
      <c r="A13" s="16" t="s">
        <v>1220</v>
      </c>
      <c r="B13" s="86"/>
      <c r="C13" s="127"/>
      <c r="D13" s="127"/>
      <c r="E13" s="91"/>
    </row>
    <row r="14" spans="1:5" ht="20.25" hidden="1" customHeight="1">
      <c r="A14" s="16" t="s">
        <v>1221</v>
      </c>
      <c r="B14" s="86"/>
      <c r="C14" s="127"/>
      <c r="D14" s="127"/>
      <c r="E14" s="91"/>
    </row>
    <row r="15" spans="1:5" ht="20.25" hidden="1" customHeight="1">
      <c r="A15" s="19" t="s">
        <v>1222</v>
      </c>
      <c r="B15" s="128"/>
      <c r="C15" s="127"/>
      <c r="D15" s="127"/>
      <c r="E15" s="91"/>
    </row>
    <row r="16" spans="1:5" ht="20.25" hidden="1" customHeight="1">
      <c r="A16" s="16" t="s">
        <v>1223</v>
      </c>
      <c r="B16" s="86"/>
      <c r="C16" s="127"/>
      <c r="D16" s="127"/>
      <c r="E16" s="91"/>
    </row>
    <row r="17" spans="1:5" ht="20.25" customHeight="1">
      <c r="A17" s="16" t="s">
        <v>1199</v>
      </c>
      <c r="B17" s="86"/>
      <c r="C17" s="127"/>
      <c r="D17" s="127"/>
      <c r="E17" s="91"/>
    </row>
    <row r="18" spans="1:5" ht="20.25" hidden="1" customHeight="1">
      <c r="A18" s="19" t="s">
        <v>1224</v>
      </c>
      <c r="B18" s="128"/>
      <c r="C18" s="127"/>
      <c r="D18" s="127"/>
      <c r="E18" s="91"/>
    </row>
    <row r="19" spans="1:5" ht="20.25" hidden="1" customHeight="1">
      <c r="A19" s="16" t="s">
        <v>1225</v>
      </c>
      <c r="B19" s="86"/>
      <c r="C19" s="127"/>
      <c r="D19" s="127"/>
      <c r="E19" s="91"/>
    </row>
    <row r="20" spans="1:5" ht="20.25" hidden="1" customHeight="1">
      <c r="A20" s="16" t="s">
        <v>1226</v>
      </c>
      <c r="B20" s="86"/>
      <c r="C20" s="127"/>
      <c r="D20" s="127"/>
      <c r="E20" s="91"/>
    </row>
    <row r="21" spans="1:5" ht="20.25" hidden="1" customHeight="1">
      <c r="A21" s="19" t="s">
        <v>1227</v>
      </c>
      <c r="B21" s="128"/>
      <c r="C21" s="127"/>
      <c r="D21" s="127"/>
      <c r="E21" s="91"/>
    </row>
    <row r="22" spans="1:5" ht="20.25" hidden="1" customHeight="1">
      <c r="A22" s="16" t="s">
        <v>1228</v>
      </c>
      <c r="B22" s="86"/>
      <c r="C22" s="127"/>
      <c r="D22" s="127"/>
      <c r="E22" s="91"/>
    </row>
    <row r="23" spans="1:5" ht="20.25" customHeight="1">
      <c r="A23" s="16" t="s">
        <v>1200</v>
      </c>
      <c r="B23" s="86"/>
      <c r="C23" s="127"/>
      <c r="D23" s="127"/>
      <c r="E23" s="91"/>
    </row>
    <row r="24" spans="1:5" ht="20.25" hidden="1" customHeight="1">
      <c r="A24" s="19" t="s">
        <v>1229</v>
      </c>
      <c r="B24" s="128"/>
      <c r="C24" s="127">
        <v>0</v>
      </c>
      <c r="D24" s="127"/>
      <c r="E24" s="11"/>
    </row>
    <row r="25" spans="1:5" ht="20.25" hidden="1" customHeight="1">
      <c r="A25" s="16" t="s">
        <v>1230</v>
      </c>
      <c r="B25" s="86"/>
      <c r="C25" s="127">
        <v>0</v>
      </c>
      <c r="D25" s="127"/>
      <c r="E25" s="11"/>
    </row>
    <row r="26" spans="1:5" ht="20.25" hidden="1" customHeight="1">
      <c r="A26" s="16" t="s">
        <v>1231</v>
      </c>
      <c r="B26" s="86"/>
      <c r="C26" s="127">
        <v>0</v>
      </c>
      <c r="D26" s="127"/>
      <c r="E26" s="11"/>
    </row>
    <row r="27" spans="1:5" ht="20.25" customHeight="1">
      <c r="A27" s="19" t="s">
        <v>1232</v>
      </c>
      <c r="B27" s="128"/>
      <c r="C27" s="127"/>
      <c r="D27" s="127"/>
      <c r="E27" s="11"/>
    </row>
    <row r="28" spans="1:5" ht="20.25" customHeight="1">
      <c r="A28" s="15" t="s">
        <v>1271</v>
      </c>
      <c r="B28" s="86">
        <v>107</v>
      </c>
      <c r="C28" s="127">
        <v>107</v>
      </c>
      <c r="D28" s="127"/>
      <c r="E28" s="11"/>
    </row>
    <row r="29" spans="1:5" ht="20.25" customHeight="1">
      <c r="A29" s="15" t="s">
        <v>1201</v>
      </c>
      <c r="B29" s="86">
        <v>1919</v>
      </c>
      <c r="C29" s="127">
        <v>1889</v>
      </c>
      <c r="D29" s="127">
        <f>B29-C29</f>
        <v>30</v>
      </c>
      <c r="E29" s="11">
        <f>D29/C29*100</f>
        <v>1.5881418740074114</v>
      </c>
    </row>
    <row r="30" spans="1:5" ht="20.25" customHeight="1">
      <c r="A30" s="9" t="s">
        <v>1202</v>
      </c>
      <c r="B30" s="86">
        <v>2076</v>
      </c>
      <c r="C30" s="127">
        <f>C9+C28+C29</f>
        <v>1997</v>
      </c>
      <c r="D30" s="127">
        <f>B30-C30</f>
        <v>79</v>
      </c>
      <c r="E30" s="11">
        <f>D30/C30*100</f>
        <v>3.9559339008512766</v>
      </c>
    </row>
  </sheetData>
  <mergeCells count="7">
    <mergeCell ref="A2:E4"/>
    <mergeCell ref="A5:C5"/>
    <mergeCell ref="A6:E6"/>
    <mergeCell ref="A7:A8"/>
    <mergeCell ref="C7:C8"/>
    <mergeCell ref="D7:E7"/>
    <mergeCell ref="B7:B8"/>
  </mergeCells>
  <phoneticPr fontId="1" type="noConversion"/>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90" zoomScaleNormal="90" workbookViewId="0">
      <selection activeCell="C28" sqref="C28"/>
    </sheetView>
  </sheetViews>
  <sheetFormatPr defaultRowHeight="13.5"/>
  <cols>
    <col min="1" max="1" width="51" bestFit="1" customWidth="1"/>
    <col min="2" max="3" width="20.25" bestFit="1" customWidth="1"/>
    <col min="4" max="5" width="26.75" customWidth="1"/>
  </cols>
  <sheetData>
    <row r="1" spans="1:5" ht="22.9" customHeight="1">
      <c r="A1" s="119" t="s">
        <v>1708</v>
      </c>
    </row>
    <row r="2" spans="1:5">
      <c r="A2" s="176" t="s">
        <v>1604</v>
      </c>
      <c r="B2" s="176"/>
      <c r="C2" s="176"/>
      <c r="D2" s="176"/>
      <c r="E2" s="176"/>
    </row>
    <row r="3" spans="1:5">
      <c r="A3" s="176"/>
      <c r="B3" s="176"/>
      <c r="C3" s="176"/>
      <c r="D3" s="176"/>
      <c r="E3" s="176"/>
    </row>
    <row r="4" spans="1:5" ht="32.450000000000003" customHeight="1">
      <c r="A4" s="176"/>
      <c r="B4" s="176"/>
      <c r="C4" s="176"/>
      <c r="D4" s="176"/>
      <c r="E4" s="176"/>
    </row>
    <row r="5" spans="1:5" ht="16.899999999999999" customHeight="1">
      <c r="A5" s="175"/>
      <c r="B5" s="175"/>
      <c r="C5" s="175"/>
      <c r="D5" s="175"/>
      <c r="E5" s="175"/>
    </row>
    <row r="6" spans="1:5" ht="22.5">
      <c r="A6" s="177" t="s">
        <v>1265</v>
      </c>
      <c r="B6" s="177"/>
      <c r="C6" s="177"/>
      <c r="D6" s="177"/>
      <c r="E6" s="177"/>
    </row>
    <row r="7" spans="1:5" ht="25.15" customHeight="1">
      <c r="A7" s="178" t="s">
        <v>1</v>
      </c>
      <c r="B7" s="178" t="s">
        <v>1605</v>
      </c>
      <c r="C7" s="178" t="s">
        <v>1269</v>
      </c>
      <c r="D7" s="178" t="s">
        <v>1707</v>
      </c>
      <c r="E7" s="178"/>
    </row>
    <row r="8" spans="1:5" ht="31.15" customHeight="1">
      <c r="A8" s="178"/>
      <c r="B8" s="178"/>
      <c r="C8" s="178"/>
      <c r="D8" s="9" t="s">
        <v>2</v>
      </c>
      <c r="E8" s="9" t="s">
        <v>3</v>
      </c>
    </row>
    <row r="9" spans="1:5" ht="20.25" customHeight="1">
      <c r="A9" s="15" t="s">
        <v>1203</v>
      </c>
      <c r="B9" s="106">
        <v>120</v>
      </c>
      <c r="C9" s="107">
        <f>SUM(C10:C12)</f>
        <v>78</v>
      </c>
      <c r="D9" s="107">
        <f>B9-C9</f>
        <v>42</v>
      </c>
      <c r="E9" s="114">
        <f>D9/C9*100</f>
        <v>53.846153846153847</v>
      </c>
    </row>
    <row r="10" spans="1:5" ht="20.25" customHeight="1">
      <c r="A10" s="16" t="s">
        <v>1204</v>
      </c>
      <c r="B10" s="86">
        <v>120</v>
      </c>
      <c r="C10" s="127">
        <v>78</v>
      </c>
      <c r="D10" s="127">
        <f t="shared" ref="D10:D20" si="0">B10-C10</f>
        <v>42</v>
      </c>
      <c r="E10" s="11">
        <f>D10/C10*100</f>
        <v>53.846153846153847</v>
      </c>
    </row>
    <row r="11" spans="1:5" ht="20.25" customHeight="1">
      <c r="A11" s="16" t="s">
        <v>1205</v>
      </c>
      <c r="B11" s="86"/>
      <c r="C11" s="127"/>
      <c r="D11" s="127"/>
      <c r="E11" s="11"/>
    </row>
    <row r="12" spans="1:5" ht="20.25" customHeight="1">
      <c r="A12" s="16" t="s">
        <v>1503</v>
      </c>
      <c r="B12" s="86"/>
      <c r="C12" s="127"/>
      <c r="D12" s="127"/>
      <c r="E12" s="11"/>
    </row>
    <row r="13" spans="1:5" ht="20.25" customHeight="1">
      <c r="A13" s="19" t="s">
        <v>1206</v>
      </c>
      <c r="B13" s="128"/>
      <c r="C13" s="127"/>
      <c r="D13" s="127"/>
      <c r="E13" s="11"/>
    </row>
    <row r="14" spans="1:5" ht="20.25" customHeight="1">
      <c r="A14" s="19" t="s">
        <v>1504</v>
      </c>
      <c r="B14" s="128"/>
      <c r="C14" s="127"/>
      <c r="D14" s="127"/>
      <c r="E14" s="11"/>
    </row>
    <row r="15" spans="1:5" ht="20.25" customHeight="1">
      <c r="A15" s="15" t="s">
        <v>1207</v>
      </c>
      <c r="B15" s="86"/>
      <c r="C15" s="127"/>
      <c r="D15" s="127"/>
      <c r="E15" s="11"/>
    </row>
    <row r="16" spans="1:5" ht="20.25" customHeight="1">
      <c r="A16" s="16" t="s">
        <v>1208</v>
      </c>
      <c r="B16" s="86"/>
      <c r="C16" s="127"/>
      <c r="D16" s="127"/>
      <c r="E16" s="11"/>
    </row>
    <row r="17" spans="1:5" ht="20.25" customHeight="1">
      <c r="A17" s="19" t="s">
        <v>1209</v>
      </c>
      <c r="B17" s="128"/>
      <c r="C17" s="127"/>
      <c r="D17" s="127"/>
      <c r="E17" s="11"/>
    </row>
    <row r="18" spans="1:5" ht="20.25" customHeight="1">
      <c r="A18" s="15" t="s">
        <v>1210</v>
      </c>
      <c r="B18" s="86"/>
      <c r="C18" s="127"/>
      <c r="D18" s="127"/>
      <c r="E18" s="11"/>
    </row>
    <row r="19" spans="1:5" ht="20.25" customHeight="1">
      <c r="A19" s="15" t="s">
        <v>1211</v>
      </c>
      <c r="B19" s="86">
        <v>1956</v>
      </c>
      <c r="C19" s="127">
        <v>1919</v>
      </c>
      <c r="D19" s="127">
        <f t="shared" si="0"/>
        <v>37</v>
      </c>
      <c r="E19" s="11">
        <f>D19/C19*100</f>
        <v>1.9280875455966648</v>
      </c>
    </row>
    <row r="20" spans="1:5" ht="20.25" customHeight="1">
      <c r="A20" s="9" t="s">
        <v>1212</v>
      </c>
      <c r="B20" s="127">
        <v>2076</v>
      </c>
      <c r="C20" s="127">
        <f>C9+C15+C18+C19</f>
        <v>1997</v>
      </c>
      <c r="D20" s="127">
        <f t="shared" si="0"/>
        <v>79</v>
      </c>
      <c r="E20" s="11">
        <f>D20/C20*100</f>
        <v>3.9559339008512766</v>
      </c>
    </row>
    <row r="21" spans="1:5">
      <c r="B21" s="88"/>
      <c r="C21" s="88"/>
      <c r="D21" s="88"/>
    </row>
  </sheetData>
  <mergeCells count="7">
    <mergeCell ref="A5:E5"/>
    <mergeCell ref="A2:E4"/>
    <mergeCell ref="A6:E6"/>
    <mergeCell ref="A7:A8"/>
    <mergeCell ref="C7:C8"/>
    <mergeCell ref="D7:E7"/>
    <mergeCell ref="B7:B8"/>
  </mergeCells>
  <phoneticPr fontId="1" type="noConversion"/>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6:G38"/>
  <sheetViews>
    <sheetView topLeftCell="A7" workbookViewId="0">
      <selection activeCell="J33" sqref="J32:J33"/>
    </sheetView>
  </sheetViews>
  <sheetFormatPr defaultRowHeight="13.5"/>
  <cols>
    <col min="5" max="5" width="13.5" bestFit="1" customWidth="1"/>
    <col min="6" max="6" width="20.75" bestFit="1" customWidth="1"/>
  </cols>
  <sheetData>
    <row r="16" spans="2:2" ht="46.5">
      <c r="B16" s="145" t="s">
        <v>1782</v>
      </c>
    </row>
    <row r="36" spans="5:7" ht="22.5">
      <c r="E36" s="173" t="s">
        <v>1783</v>
      </c>
      <c r="F36" s="173"/>
      <c r="G36" s="173"/>
    </row>
    <row r="37" spans="5:7" ht="22.5">
      <c r="E37" s="172">
        <v>45509</v>
      </c>
      <c r="F37" s="172"/>
      <c r="G37" s="172"/>
    </row>
    <row r="38" spans="5:7" ht="22.5">
      <c r="F38" s="146"/>
    </row>
  </sheetData>
  <mergeCells count="2">
    <mergeCell ref="E37:G37"/>
    <mergeCell ref="E36:G36"/>
  </mergeCells>
  <phoneticPr fontId="1" type="noConversion"/>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82"/>
  <sheetViews>
    <sheetView zoomScale="75" zoomScaleNormal="75" workbookViewId="0">
      <selection activeCell="C22" sqref="C22"/>
    </sheetView>
  </sheetViews>
  <sheetFormatPr defaultRowHeight="20.25"/>
  <cols>
    <col min="1" max="1" width="53" style="155" customWidth="1"/>
    <col min="2" max="2" width="21.5" style="155" customWidth="1"/>
    <col min="3" max="3" width="26.875" style="155" customWidth="1"/>
    <col min="4" max="4" width="25.25" style="155" customWidth="1"/>
    <col min="5" max="5" width="13.75" style="155" bestFit="1" customWidth="1"/>
  </cols>
  <sheetData>
    <row r="1" spans="1:5" ht="34.5" customHeight="1">
      <c r="A1" s="119" t="s">
        <v>3081</v>
      </c>
      <c r="B1"/>
      <c r="C1"/>
      <c r="D1"/>
      <c r="E1"/>
    </row>
    <row r="2" spans="1:5" ht="53.25" customHeight="1">
      <c r="A2" s="183" t="s">
        <v>3082</v>
      </c>
      <c r="B2" s="183"/>
      <c r="C2" s="183"/>
      <c r="D2" s="183"/>
      <c r="E2" s="183"/>
    </row>
    <row r="3" spans="1:5" ht="36" customHeight="1">
      <c r="A3" s="184"/>
      <c r="B3" s="184"/>
      <c r="C3" s="184"/>
      <c r="D3" s="184"/>
      <c r="E3" s="156" t="s">
        <v>1005</v>
      </c>
    </row>
    <row r="4" spans="1:5" ht="33.75" customHeight="1">
      <c r="A4" s="181" t="s">
        <v>1819</v>
      </c>
      <c r="B4" s="181" t="s">
        <v>3078</v>
      </c>
      <c r="C4" s="181" t="s">
        <v>1821</v>
      </c>
      <c r="D4" s="197" t="s">
        <v>1822</v>
      </c>
      <c r="E4" s="197"/>
    </row>
    <row r="5" spans="1:5" ht="33.75" customHeight="1">
      <c r="A5" s="181"/>
      <c r="B5" s="181"/>
      <c r="C5" s="181"/>
      <c r="D5" s="161" t="s">
        <v>1507</v>
      </c>
      <c r="E5" s="161" t="s">
        <v>1508</v>
      </c>
    </row>
    <row r="6" spans="1:5" s="59" customFormat="1" ht="21" customHeight="1">
      <c r="A6" s="159" t="s">
        <v>3048</v>
      </c>
      <c r="B6" s="147">
        <v>120</v>
      </c>
      <c r="C6" s="148">
        <v>78</v>
      </c>
      <c r="D6" s="149">
        <f t="shared" ref="D6:D16" si="0">B6-C6</f>
        <v>42</v>
      </c>
      <c r="E6" s="150">
        <v>53.846153846153847</v>
      </c>
    </row>
    <row r="7" spans="1:5" s="59" customFormat="1" ht="21" customHeight="1">
      <c r="A7" s="159" t="s">
        <v>2192</v>
      </c>
      <c r="B7" s="147"/>
      <c r="C7" s="148"/>
      <c r="D7" s="149"/>
      <c r="E7" s="150"/>
    </row>
    <row r="8" spans="1:5" s="59" customFormat="1" ht="21" customHeight="1">
      <c r="A8" s="159" t="s">
        <v>2212</v>
      </c>
      <c r="B8" s="147"/>
      <c r="C8" s="148"/>
      <c r="D8" s="149"/>
      <c r="E8" s="150"/>
    </row>
    <row r="9" spans="1:5" s="59" customFormat="1" ht="21" customHeight="1">
      <c r="A9" s="159" t="s">
        <v>3049</v>
      </c>
      <c r="B9" s="147"/>
      <c r="C9" s="148"/>
      <c r="D9" s="149"/>
      <c r="E9" s="150"/>
    </row>
    <row r="10" spans="1:5" s="59" customFormat="1" ht="21" customHeight="1">
      <c r="A10" s="159" t="s">
        <v>3050</v>
      </c>
      <c r="B10" s="147">
        <v>120</v>
      </c>
      <c r="C10" s="148">
        <v>78</v>
      </c>
      <c r="D10" s="149">
        <f t="shared" si="0"/>
        <v>42</v>
      </c>
      <c r="E10" s="150">
        <v>53.846153846153847</v>
      </c>
    </row>
    <row r="11" spans="1:5" s="59" customFormat="1" ht="21" customHeight="1">
      <c r="A11" s="159" t="s">
        <v>3051</v>
      </c>
      <c r="B11" s="147">
        <v>120</v>
      </c>
      <c r="C11" s="148">
        <v>78</v>
      </c>
      <c r="D11" s="149">
        <f t="shared" si="0"/>
        <v>42</v>
      </c>
      <c r="E11" s="150">
        <v>53.846153846153847</v>
      </c>
    </row>
    <row r="12" spans="1:5" s="59" customFormat="1" ht="21" customHeight="1">
      <c r="A12" s="159" t="s">
        <v>3052</v>
      </c>
      <c r="B12" s="147"/>
      <c r="C12" s="148"/>
      <c r="D12" s="149"/>
      <c r="E12" s="150"/>
    </row>
    <row r="13" spans="1:5" s="59" customFormat="1" ht="21" customHeight="1">
      <c r="A13" s="159" t="s">
        <v>3053</v>
      </c>
      <c r="B13" s="147"/>
      <c r="C13" s="148"/>
      <c r="D13" s="149"/>
      <c r="E13" s="150"/>
    </row>
    <row r="14" spans="1:5" s="59" customFormat="1" ht="21" customHeight="1">
      <c r="A14" s="159" t="s">
        <v>3054</v>
      </c>
      <c r="B14" s="147"/>
      <c r="C14" s="148"/>
      <c r="D14" s="149"/>
      <c r="E14" s="150"/>
    </row>
    <row r="15" spans="1:5" s="59" customFormat="1" ht="21" customHeight="1">
      <c r="A15" s="159" t="s">
        <v>3055</v>
      </c>
      <c r="B15" s="147"/>
      <c r="C15" s="148"/>
      <c r="D15" s="149"/>
      <c r="E15" s="150"/>
    </row>
    <row r="16" spans="1:5" s="59" customFormat="1" ht="21" customHeight="1">
      <c r="A16" s="159" t="s">
        <v>3056</v>
      </c>
      <c r="B16" s="147">
        <v>120</v>
      </c>
      <c r="C16" s="148">
        <v>78</v>
      </c>
      <c r="D16" s="149">
        <f t="shared" si="0"/>
        <v>42</v>
      </c>
      <c r="E16" s="150">
        <v>53.846153846153847</v>
      </c>
    </row>
    <row r="17" spans="1:5" s="59" customFormat="1" ht="21" customHeight="1">
      <c r="A17" s="159" t="s">
        <v>3057</v>
      </c>
      <c r="B17" s="147"/>
      <c r="C17" s="148"/>
      <c r="D17" s="149"/>
      <c r="E17" s="150"/>
    </row>
    <row r="18" spans="1:5" s="59" customFormat="1" ht="21" customHeight="1">
      <c r="A18" s="159" t="s">
        <v>3058</v>
      </c>
      <c r="B18" s="147"/>
      <c r="C18" s="148"/>
      <c r="D18" s="149"/>
      <c r="E18" s="150"/>
    </row>
    <row r="19" spans="1:5" s="59" customFormat="1" ht="21" customHeight="1">
      <c r="A19" s="159" t="s">
        <v>3059</v>
      </c>
      <c r="B19" s="147"/>
      <c r="C19" s="148"/>
      <c r="D19" s="149"/>
      <c r="E19" s="150"/>
    </row>
    <row r="20" spans="1:5" s="59" customFormat="1" ht="21" customHeight="1">
      <c r="A20" s="159" t="s">
        <v>3060</v>
      </c>
      <c r="B20" s="147"/>
      <c r="C20" s="148"/>
      <c r="D20" s="149"/>
      <c r="E20" s="150"/>
    </row>
    <row r="21" spans="1:5" s="59" customFormat="1" ht="21" customHeight="1">
      <c r="A21" s="159" t="s">
        <v>3061</v>
      </c>
      <c r="B21" s="147"/>
      <c r="C21" s="148"/>
      <c r="D21" s="149"/>
      <c r="E21" s="150"/>
    </row>
    <row r="22" spans="1:5" s="59" customFormat="1" ht="21" customHeight="1">
      <c r="A22" s="159" t="s">
        <v>3062</v>
      </c>
      <c r="B22" s="147"/>
      <c r="C22" s="148"/>
      <c r="D22" s="149"/>
      <c r="E22" s="150"/>
    </row>
    <row r="23" spans="1:5" s="59" customFormat="1" ht="21" customHeight="1">
      <c r="A23" s="159" t="s">
        <v>3063</v>
      </c>
      <c r="B23" s="147"/>
      <c r="C23" s="148"/>
      <c r="D23" s="149"/>
      <c r="E23" s="150"/>
    </row>
    <row r="24" spans="1:5" s="59" customFormat="1" ht="21" customHeight="1">
      <c r="A24" s="159" t="s">
        <v>3064</v>
      </c>
      <c r="B24" s="147"/>
      <c r="C24" s="148"/>
      <c r="D24" s="149"/>
      <c r="E24" s="150"/>
    </row>
    <row r="25" spans="1:5" s="59" customFormat="1" ht="21" customHeight="1">
      <c r="A25" s="159" t="s">
        <v>3065</v>
      </c>
      <c r="B25" s="147"/>
      <c r="C25" s="148"/>
      <c r="D25" s="149"/>
      <c r="E25" s="150"/>
    </row>
    <row r="26" spans="1:5" s="59" customFormat="1" ht="21" customHeight="1">
      <c r="A26" s="159" t="s">
        <v>3066</v>
      </c>
      <c r="B26" s="147"/>
      <c r="C26" s="148"/>
      <c r="D26" s="149"/>
      <c r="E26" s="150"/>
    </row>
    <row r="27" spans="1:5" s="59" customFormat="1" ht="21" customHeight="1">
      <c r="A27" s="159" t="s">
        <v>3067</v>
      </c>
      <c r="B27" s="147"/>
      <c r="C27" s="148"/>
      <c r="D27" s="149"/>
      <c r="E27" s="150"/>
    </row>
    <row r="28" spans="1:5" s="59" customFormat="1" ht="21" customHeight="1">
      <c r="A28" s="159" t="s">
        <v>3068</v>
      </c>
      <c r="B28" s="147"/>
      <c r="C28" s="148"/>
      <c r="D28" s="149"/>
      <c r="E28" s="150"/>
    </row>
    <row r="29" spans="1:5" s="59" customFormat="1" ht="21" customHeight="1">
      <c r="A29" s="159" t="s">
        <v>3069</v>
      </c>
      <c r="B29" s="147"/>
      <c r="C29" s="148"/>
      <c r="D29" s="149"/>
      <c r="E29" s="150"/>
    </row>
    <row r="30" spans="1:5" s="59" customFormat="1" ht="21" customHeight="1">
      <c r="A30" s="159" t="s">
        <v>3070</v>
      </c>
      <c r="B30" s="147"/>
      <c r="C30" s="148"/>
      <c r="D30" s="149"/>
      <c r="E30" s="150"/>
    </row>
    <row r="31" spans="1:5" s="59" customFormat="1" ht="21" customHeight="1">
      <c r="A31" s="159" t="s">
        <v>3071</v>
      </c>
      <c r="B31" s="147"/>
      <c r="C31" s="148"/>
      <c r="D31" s="149"/>
      <c r="E31" s="150"/>
    </row>
    <row r="32" spans="1:5" s="59" customFormat="1" ht="21" customHeight="1">
      <c r="A32" s="159" t="s">
        <v>3072</v>
      </c>
      <c r="B32" s="147"/>
      <c r="C32" s="148"/>
      <c r="D32" s="149"/>
      <c r="E32" s="150"/>
    </row>
    <row r="33" spans="1:5" s="59" customFormat="1" ht="21" customHeight="1">
      <c r="A33" s="159" t="s">
        <v>3073</v>
      </c>
      <c r="B33" s="147"/>
      <c r="C33" s="148"/>
      <c r="D33" s="149"/>
      <c r="E33" s="150"/>
    </row>
    <row r="34" spans="1:5" s="59" customFormat="1" ht="21" customHeight="1">
      <c r="A34" s="159" t="s">
        <v>3074</v>
      </c>
      <c r="B34" s="147"/>
      <c r="C34" s="148"/>
      <c r="D34" s="149"/>
      <c r="E34" s="150"/>
    </row>
    <row r="35" spans="1:5" s="59" customFormat="1">
      <c r="A35" s="158"/>
      <c r="B35" s="158"/>
      <c r="C35" s="158"/>
      <c r="D35" s="158"/>
      <c r="E35" s="158"/>
    </row>
    <row r="36" spans="1:5" s="59" customFormat="1">
      <c r="A36" s="158"/>
      <c r="B36" s="158"/>
      <c r="C36" s="158"/>
      <c r="D36" s="158"/>
      <c r="E36" s="158"/>
    </row>
    <row r="37" spans="1:5" s="59" customFormat="1">
      <c r="A37" s="158"/>
      <c r="B37" s="158"/>
      <c r="C37" s="158"/>
      <c r="D37" s="158"/>
      <c r="E37" s="158"/>
    </row>
    <row r="38" spans="1:5" s="59" customFormat="1">
      <c r="A38" s="158"/>
      <c r="B38" s="158"/>
      <c r="C38" s="158"/>
      <c r="D38" s="158"/>
      <c r="E38" s="158"/>
    </row>
    <row r="39" spans="1:5" s="59" customFormat="1">
      <c r="A39" s="158"/>
      <c r="B39" s="158"/>
      <c r="C39" s="158"/>
      <c r="D39" s="158"/>
      <c r="E39" s="158"/>
    </row>
    <row r="40" spans="1:5" s="59" customFormat="1">
      <c r="A40" s="158"/>
      <c r="B40" s="158"/>
      <c r="C40" s="158"/>
      <c r="D40" s="158"/>
      <c r="E40" s="158"/>
    </row>
    <row r="41" spans="1:5" s="59" customFormat="1">
      <c r="A41" s="158"/>
      <c r="B41" s="158"/>
      <c r="C41" s="158"/>
      <c r="D41" s="158"/>
      <c r="E41" s="158"/>
    </row>
    <row r="42" spans="1:5" s="59" customFormat="1">
      <c r="A42" s="158"/>
      <c r="B42" s="158"/>
      <c r="C42" s="158"/>
      <c r="D42" s="158"/>
      <c r="E42" s="158"/>
    </row>
    <row r="43" spans="1:5" s="59" customFormat="1">
      <c r="A43" s="158"/>
      <c r="B43" s="158"/>
      <c r="C43" s="158"/>
      <c r="D43" s="158"/>
      <c r="E43" s="158"/>
    </row>
    <row r="44" spans="1:5" s="59" customFormat="1">
      <c r="A44" s="158"/>
      <c r="B44" s="158"/>
      <c r="C44" s="158"/>
      <c r="D44" s="158"/>
      <c r="E44" s="158"/>
    </row>
    <row r="45" spans="1:5" s="59" customFormat="1">
      <c r="A45" s="158"/>
      <c r="B45" s="158"/>
      <c r="C45" s="158"/>
      <c r="D45" s="158"/>
      <c r="E45" s="158"/>
    </row>
    <row r="46" spans="1:5" s="59" customFormat="1">
      <c r="A46" s="158"/>
      <c r="B46" s="158"/>
      <c r="C46" s="158"/>
      <c r="D46" s="158"/>
      <c r="E46" s="158"/>
    </row>
    <row r="47" spans="1:5" s="59" customFormat="1">
      <c r="A47" s="158"/>
      <c r="B47" s="158"/>
      <c r="C47" s="158"/>
      <c r="D47" s="158"/>
      <c r="E47" s="158"/>
    </row>
    <row r="48" spans="1:5" s="59" customFormat="1">
      <c r="A48" s="158"/>
      <c r="B48" s="158"/>
      <c r="C48" s="158"/>
      <c r="D48" s="158"/>
      <c r="E48" s="158"/>
    </row>
    <row r="49" spans="1:5" s="59" customFormat="1">
      <c r="A49" s="158"/>
      <c r="B49" s="158"/>
      <c r="C49" s="158"/>
      <c r="D49" s="158"/>
      <c r="E49" s="158"/>
    </row>
    <row r="50" spans="1:5" s="59" customFormat="1">
      <c r="A50" s="158"/>
      <c r="B50" s="158"/>
      <c r="C50" s="158"/>
      <c r="D50" s="158"/>
      <c r="E50" s="158"/>
    </row>
    <row r="51" spans="1:5" s="59" customFormat="1">
      <c r="A51" s="158"/>
      <c r="B51" s="158"/>
      <c r="C51" s="158"/>
      <c r="D51" s="158"/>
      <c r="E51" s="158"/>
    </row>
    <row r="52" spans="1:5" s="59" customFormat="1">
      <c r="A52" s="158"/>
      <c r="B52" s="158"/>
      <c r="C52" s="158"/>
      <c r="D52" s="158"/>
      <c r="E52" s="158"/>
    </row>
    <row r="53" spans="1:5" s="59" customFormat="1">
      <c r="A53" s="158"/>
      <c r="B53" s="158"/>
      <c r="C53" s="158"/>
      <c r="D53" s="158"/>
      <c r="E53" s="158"/>
    </row>
    <row r="54" spans="1:5" s="59" customFormat="1">
      <c r="A54" s="158"/>
      <c r="B54" s="158"/>
      <c r="C54" s="158"/>
      <c r="D54" s="158"/>
      <c r="E54" s="158"/>
    </row>
    <row r="55" spans="1:5" s="59" customFormat="1">
      <c r="A55" s="158"/>
      <c r="B55" s="158"/>
      <c r="C55" s="158"/>
      <c r="D55" s="158"/>
      <c r="E55" s="158"/>
    </row>
    <row r="56" spans="1:5" s="59" customFormat="1">
      <c r="A56" s="158"/>
      <c r="B56" s="158"/>
      <c r="C56" s="158"/>
      <c r="D56" s="158"/>
      <c r="E56" s="158"/>
    </row>
    <row r="57" spans="1:5" s="59" customFormat="1">
      <c r="A57" s="158"/>
      <c r="B57" s="158"/>
      <c r="C57" s="158"/>
      <c r="D57" s="158"/>
      <c r="E57" s="158"/>
    </row>
    <row r="58" spans="1:5" s="59" customFormat="1">
      <c r="A58" s="158"/>
      <c r="B58" s="158"/>
      <c r="C58" s="158"/>
      <c r="D58" s="158"/>
      <c r="E58" s="158"/>
    </row>
    <row r="59" spans="1:5" s="59" customFormat="1">
      <c r="A59" s="158"/>
      <c r="B59" s="158"/>
      <c r="C59" s="158"/>
      <c r="D59" s="158"/>
      <c r="E59" s="158"/>
    </row>
    <row r="60" spans="1:5" s="59" customFormat="1">
      <c r="A60" s="158"/>
      <c r="B60" s="158"/>
      <c r="C60" s="158"/>
      <c r="D60" s="158"/>
      <c r="E60" s="158"/>
    </row>
    <row r="61" spans="1:5" s="59" customFormat="1">
      <c r="A61" s="158"/>
      <c r="B61" s="158"/>
      <c r="C61" s="158"/>
      <c r="D61" s="158"/>
      <c r="E61" s="158"/>
    </row>
    <row r="62" spans="1:5" s="59" customFormat="1">
      <c r="A62" s="158"/>
      <c r="B62" s="158"/>
      <c r="C62" s="158"/>
      <c r="D62" s="158"/>
      <c r="E62" s="158"/>
    </row>
    <row r="63" spans="1:5" s="59" customFormat="1">
      <c r="A63" s="158"/>
      <c r="B63" s="158"/>
      <c r="C63" s="158"/>
      <c r="D63" s="158"/>
      <c r="E63" s="158"/>
    </row>
    <row r="64" spans="1:5" s="59" customFormat="1">
      <c r="A64" s="158"/>
      <c r="B64" s="158"/>
      <c r="C64" s="158"/>
      <c r="D64" s="158"/>
      <c r="E64" s="158"/>
    </row>
    <row r="65" spans="1:5" s="59" customFormat="1">
      <c r="A65" s="158"/>
      <c r="B65" s="158"/>
      <c r="C65" s="158"/>
      <c r="D65" s="158"/>
      <c r="E65" s="158"/>
    </row>
    <row r="66" spans="1:5" s="59" customFormat="1">
      <c r="A66" s="158"/>
      <c r="B66" s="158"/>
      <c r="C66" s="158"/>
      <c r="D66" s="158"/>
      <c r="E66" s="158"/>
    </row>
    <row r="67" spans="1:5" s="59" customFormat="1">
      <c r="A67" s="158"/>
      <c r="B67" s="158"/>
      <c r="C67" s="158"/>
      <c r="D67" s="158"/>
      <c r="E67" s="158"/>
    </row>
    <row r="68" spans="1:5" s="59" customFormat="1">
      <c r="A68" s="158"/>
      <c r="B68" s="158"/>
      <c r="C68" s="158"/>
      <c r="D68" s="158"/>
      <c r="E68" s="158"/>
    </row>
    <row r="69" spans="1:5" s="59" customFormat="1">
      <c r="A69" s="158"/>
      <c r="B69" s="158"/>
      <c r="C69" s="158"/>
      <c r="D69" s="158"/>
      <c r="E69" s="158"/>
    </row>
    <row r="70" spans="1:5" s="59" customFormat="1">
      <c r="A70" s="158"/>
      <c r="B70" s="158"/>
      <c r="C70" s="158"/>
      <c r="D70" s="158"/>
      <c r="E70" s="158"/>
    </row>
    <row r="71" spans="1:5" s="59" customFormat="1">
      <c r="A71" s="158"/>
      <c r="B71" s="158"/>
      <c r="C71" s="158"/>
      <c r="D71" s="158"/>
      <c r="E71" s="158"/>
    </row>
    <row r="72" spans="1:5" s="59" customFormat="1">
      <c r="A72" s="158"/>
      <c r="B72" s="158"/>
      <c r="C72" s="158"/>
      <c r="D72" s="158"/>
      <c r="E72" s="158"/>
    </row>
    <row r="73" spans="1:5" s="59" customFormat="1">
      <c r="A73" s="158"/>
      <c r="B73" s="158"/>
      <c r="C73" s="158"/>
      <c r="D73" s="158"/>
      <c r="E73" s="158"/>
    </row>
    <row r="74" spans="1:5" s="59" customFormat="1">
      <c r="A74" s="158"/>
      <c r="B74" s="158"/>
      <c r="C74" s="158"/>
      <c r="D74" s="158"/>
      <c r="E74" s="158"/>
    </row>
    <row r="75" spans="1:5" s="59" customFormat="1">
      <c r="A75" s="158"/>
      <c r="B75" s="158"/>
      <c r="C75" s="158"/>
      <c r="D75" s="158"/>
      <c r="E75" s="158"/>
    </row>
    <row r="76" spans="1:5" s="59" customFormat="1">
      <c r="A76" s="158"/>
      <c r="B76" s="158"/>
      <c r="C76" s="158"/>
      <c r="D76" s="158"/>
      <c r="E76" s="158"/>
    </row>
    <row r="77" spans="1:5" s="59" customFormat="1">
      <c r="A77" s="158"/>
      <c r="B77" s="158"/>
      <c r="C77" s="158"/>
      <c r="D77" s="158"/>
      <c r="E77" s="158"/>
    </row>
    <row r="78" spans="1:5" s="59" customFormat="1">
      <c r="A78" s="158"/>
      <c r="B78" s="158"/>
      <c r="C78" s="158"/>
      <c r="D78" s="158"/>
      <c r="E78" s="158"/>
    </row>
    <row r="79" spans="1:5" s="59" customFormat="1">
      <c r="A79" s="158"/>
      <c r="B79" s="158"/>
      <c r="C79" s="158"/>
      <c r="D79" s="158"/>
      <c r="E79" s="158"/>
    </row>
    <row r="80" spans="1:5" s="59" customFormat="1">
      <c r="A80" s="158"/>
      <c r="B80" s="158"/>
      <c r="C80" s="158"/>
      <c r="D80" s="158"/>
      <c r="E80" s="158"/>
    </row>
    <row r="81" spans="1:5" s="59" customFormat="1">
      <c r="A81" s="158"/>
      <c r="B81" s="158"/>
      <c r="C81" s="158"/>
      <c r="D81" s="158"/>
      <c r="E81" s="158"/>
    </row>
    <row r="82" spans="1:5" s="59" customFormat="1">
      <c r="A82" s="158"/>
      <c r="B82" s="158"/>
      <c r="C82" s="158"/>
      <c r="D82" s="158"/>
      <c r="E82" s="158"/>
    </row>
    <row r="83" spans="1:5" s="59" customFormat="1">
      <c r="A83" s="158"/>
      <c r="B83" s="158"/>
      <c r="C83" s="158"/>
      <c r="D83" s="158"/>
      <c r="E83" s="158"/>
    </row>
    <row r="84" spans="1:5" s="59" customFormat="1">
      <c r="A84" s="158"/>
      <c r="B84" s="158"/>
      <c r="C84" s="158"/>
      <c r="D84" s="158"/>
      <c r="E84" s="158"/>
    </row>
    <row r="85" spans="1:5" s="59" customFormat="1">
      <c r="A85" s="158"/>
      <c r="B85" s="158"/>
      <c r="C85" s="158"/>
      <c r="D85" s="158"/>
      <c r="E85" s="158"/>
    </row>
    <row r="86" spans="1:5" s="59" customFormat="1">
      <c r="A86" s="158"/>
      <c r="B86" s="158"/>
      <c r="C86" s="158"/>
      <c r="D86" s="158"/>
      <c r="E86" s="158"/>
    </row>
    <row r="87" spans="1:5" s="59" customFormat="1">
      <c r="A87" s="158"/>
      <c r="B87" s="158"/>
      <c r="C87" s="158"/>
      <c r="D87" s="158"/>
      <c r="E87" s="158"/>
    </row>
    <row r="88" spans="1:5" s="59" customFormat="1">
      <c r="A88" s="158"/>
      <c r="B88" s="158"/>
      <c r="C88" s="158"/>
      <c r="D88" s="158"/>
      <c r="E88" s="158"/>
    </row>
    <row r="89" spans="1:5" s="59" customFormat="1">
      <c r="A89" s="158"/>
      <c r="B89" s="158"/>
      <c r="C89" s="158"/>
      <c r="D89" s="158"/>
      <c r="E89" s="158"/>
    </row>
    <row r="90" spans="1:5" s="59" customFormat="1">
      <c r="A90" s="158"/>
      <c r="B90" s="158"/>
      <c r="C90" s="158"/>
      <c r="D90" s="158"/>
      <c r="E90" s="158"/>
    </row>
    <row r="91" spans="1:5" s="59" customFormat="1">
      <c r="A91" s="158"/>
      <c r="B91" s="158"/>
      <c r="C91" s="158"/>
      <c r="D91" s="158"/>
      <c r="E91" s="158"/>
    </row>
    <row r="92" spans="1:5" s="59" customFormat="1">
      <c r="A92" s="158"/>
      <c r="B92" s="158"/>
      <c r="C92" s="158"/>
      <c r="D92" s="158"/>
      <c r="E92" s="158"/>
    </row>
    <row r="93" spans="1:5" s="59" customFormat="1">
      <c r="A93" s="158"/>
      <c r="B93" s="158"/>
      <c r="C93" s="158"/>
      <c r="D93" s="158"/>
      <c r="E93" s="158"/>
    </row>
    <row r="94" spans="1:5" s="59" customFormat="1">
      <c r="A94" s="158"/>
      <c r="B94" s="158"/>
      <c r="C94" s="158"/>
      <c r="D94" s="158"/>
      <c r="E94" s="158"/>
    </row>
    <row r="95" spans="1:5" s="59" customFormat="1">
      <c r="A95" s="158"/>
      <c r="B95" s="158"/>
      <c r="C95" s="158"/>
      <c r="D95" s="158"/>
      <c r="E95" s="158"/>
    </row>
    <row r="96" spans="1:5" s="59" customFormat="1">
      <c r="A96" s="158"/>
      <c r="B96" s="158"/>
      <c r="C96" s="158"/>
      <c r="D96" s="158"/>
      <c r="E96" s="158"/>
    </row>
    <row r="97" spans="1:5" s="59" customFormat="1">
      <c r="A97" s="158"/>
      <c r="B97" s="158"/>
      <c r="C97" s="158"/>
      <c r="D97" s="158"/>
      <c r="E97" s="158"/>
    </row>
    <row r="98" spans="1:5" s="59" customFormat="1">
      <c r="A98" s="158"/>
      <c r="B98" s="158"/>
      <c r="C98" s="158"/>
      <c r="D98" s="158"/>
      <c r="E98" s="158"/>
    </row>
    <row r="99" spans="1:5" s="59" customFormat="1">
      <c r="A99" s="158"/>
      <c r="B99" s="158"/>
      <c r="C99" s="158"/>
      <c r="D99" s="158"/>
      <c r="E99" s="158"/>
    </row>
    <row r="100" spans="1:5" s="59" customFormat="1">
      <c r="A100" s="158"/>
      <c r="B100" s="158"/>
      <c r="C100" s="158"/>
      <c r="D100" s="158"/>
      <c r="E100" s="158"/>
    </row>
    <row r="101" spans="1:5" s="59" customFormat="1">
      <c r="A101" s="158"/>
      <c r="B101" s="158"/>
      <c r="C101" s="158"/>
      <c r="D101" s="158"/>
      <c r="E101" s="158"/>
    </row>
    <row r="102" spans="1:5" s="59" customFormat="1">
      <c r="A102" s="158"/>
      <c r="B102" s="158"/>
      <c r="C102" s="158"/>
      <c r="D102" s="158"/>
      <c r="E102" s="158"/>
    </row>
    <row r="103" spans="1:5" s="59" customFormat="1">
      <c r="A103" s="158"/>
      <c r="B103" s="158"/>
      <c r="C103" s="158"/>
      <c r="D103" s="158"/>
      <c r="E103" s="158"/>
    </row>
    <row r="104" spans="1:5" s="59" customFormat="1">
      <c r="A104" s="158"/>
      <c r="B104" s="158"/>
      <c r="C104" s="158"/>
      <c r="D104" s="158"/>
      <c r="E104" s="158"/>
    </row>
    <row r="105" spans="1:5" s="59" customFormat="1">
      <c r="A105" s="158"/>
      <c r="B105" s="158"/>
      <c r="C105" s="158"/>
      <c r="D105" s="158"/>
      <c r="E105" s="158"/>
    </row>
    <row r="106" spans="1:5" s="59" customFormat="1">
      <c r="A106" s="158"/>
      <c r="B106" s="158"/>
      <c r="C106" s="158"/>
      <c r="D106" s="158"/>
      <c r="E106" s="158"/>
    </row>
    <row r="107" spans="1:5" s="59" customFormat="1">
      <c r="A107" s="158"/>
      <c r="B107" s="158"/>
      <c r="C107" s="158"/>
      <c r="D107" s="158"/>
      <c r="E107" s="158"/>
    </row>
    <row r="108" spans="1:5" s="59" customFormat="1">
      <c r="A108" s="158"/>
      <c r="B108" s="158"/>
      <c r="C108" s="158"/>
      <c r="D108" s="158"/>
      <c r="E108" s="158"/>
    </row>
    <row r="109" spans="1:5" s="59" customFormat="1">
      <c r="A109" s="158"/>
      <c r="B109" s="158"/>
      <c r="C109" s="158"/>
      <c r="D109" s="158"/>
      <c r="E109" s="158"/>
    </row>
    <row r="110" spans="1:5" s="59" customFormat="1">
      <c r="A110" s="158"/>
      <c r="B110" s="158"/>
      <c r="C110" s="158"/>
      <c r="D110" s="158"/>
      <c r="E110" s="158"/>
    </row>
    <row r="111" spans="1:5" s="59" customFormat="1">
      <c r="A111" s="158"/>
      <c r="B111" s="158"/>
      <c r="C111" s="158"/>
      <c r="D111" s="158"/>
      <c r="E111" s="158"/>
    </row>
    <row r="112" spans="1:5" s="59" customFormat="1">
      <c r="A112" s="158"/>
      <c r="B112" s="158"/>
      <c r="C112" s="158"/>
      <c r="D112" s="158"/>
      <c r="E112" s="158"/>
    </row>
    <row r="113" spans="1:5" s="59" customFormat="1">
      <c r="A113" s="158"/>
      <c r="B113" s="158"/>
      <c r="C113" s="158"/>
      <c r="D113" s="158"/>
      <c r="E113" s="158"/>
    </row>
    <row r="114" spans="1:5" s="59" customFormat="1">
      <c r="A114" s="158"/>
      <c r="B114" s="158"/>
      <c r="C114" s="158"/>
      <c r="D114" s="158"/>
      <c r="E114" s="158"/>
    </row>
    <row r="115" spans="1:5" s="59" customFormat="1">
      <c r="A115" s="158"/>
      <c r="B115" s="158"/>
      <c r="C115" s="158"/>
      <c r="D115" s="158"/>
      <c r="E115" s="158"/>
    </row>
    <row r="116" spans="1:5" s="59" customFormat="1">
      <c r="A116" s="158"/>
      <c r="B116" s="158"/>
      <c r="C116" s="158"/>
      <c r="D116" s="158"/>
      <c r="E116" s="158"/>
    </row>
    <row r="117" spans="1:5" s="59" customFormat="1">
      <c r="A117" s="158"/>
      <c r="B117" s="158"/>
      <c r="C117" s="158"/>
      <c r="D117" s="158"/>
      <c r="E117" s="158"/>
    </row>
    <row r="118" spans="1:5" s="59" customFormat="1">
      <c r="A118" s="158"/>
      <c r="B118" s="158"/>
      <c r="C118" s="158"/>
      <c r="D118" s="158"/>
      <c r="E118" s="158"/>
    </row>
    <row r="119" spans="1:5" s="59" customFormat="1">
      <c r="A119" s="158"/>
      <c r="B119" s="158"/>
      <c r="C119" s="158"/>
      <c r="D119" s="158"/>
      <c r="E119" s="158"/>
    </row>
    <row r="120" spans="1:5" s="59" customFormat="1">
      <c r="A120" s="158"/>
      <c r="B120" s="158"/>
      <c r="C120" s="158"/>
      <c r="D120" s="158"/>
      <c r="E120" s="158"/>
    </row>
    <row r="121" spans="1:5" s="59" customFormat="1">
      <c r="A121" s="158"/>
      <c r="B121" s="158"/>
      <c r="C121" s="158"/>
      <c r="D121" s="158"/>
      <c r="E121" s="158"/>
    </row>
    <row r="122" spans="1:5" s="59" customFormat="1">
      <c r="A122" s="158"/>
      <c r="B122" s="158"/>
      <c r="C122" s="158"/>
      <c r="D122" s="158"/>
      <c r="E122" s="158"/>
    </row>
    <row r="123" spans="1:5" s="59" customFormat="1">
      <c r="A123" s="158"/>
      <c r="B123" s="158"/>
      <c r="C123" s="158"/>
      <c r="D123" s="158"/>
      <c r="E123" s="158"/>
    </row>
    <row r="124" spans="1:5" s="59" customFormat="1">
      <c r="A124" s="158"/>
      <c r="B124" s="158"/>
      <c r="C124" s="158"/>
      <c r="D124" s="158"/>
      <c r="E124" s="158"/>
    </row>
    <row r="125" spans="1:5" s="59" customFormat="1">
      <c r="A125" s="158"/>
      <c r="B125" s="158"/>
      <c r="C125" s="158"/>
      <c r="D125" s="158"/>
      <c r="E125" s="158"/>
    </row>
    <row r="126" spans="1:5" s="59" customFormat="1">
      <c r="A126" s="158"/>
      <c r="B126" s="158"/>
      <c r="C126" s="158"/>
      <c r="D126" s="158"/>
      <c r="E126" s="158"/>
    </row>
    <row r="127" spans="1:5" s="59" customFormat="1">
      <c r="A127" s="158"/>
      <c r="B127" s="158"/>
      <c r="C127" s="158"/>
      <c r="D127" s="158"/>
      <c r="E127" s="158"/>
    </row>
    <row r="128" spans="1:5" s="59" customFormat="1">
      <c r="A128" s="158"/>
      <c r="B128" s="158"/>
      <c r="C128" s="158"/>
      <c r="D128" s="158"/>
      <c r="E128" s="158"/>
    </row>
    <row r="129" spans="1:5" s="59" customFormat="1">
      <c r="A129" s="158"/>
      <c r="B129" s="158"/>
      <c r="C129" s="158"/>
      <c r="D129" s="158"/>
      <c r="E129" s="158"/>
    </row>
    <row r="130" spans="1:5" s="59" customFormat="1">
      <c r="A130" s="158"/>
      <c r="B130" s="158"/>
      <c r="C130" s="158"/>
      <c r="D130" s="158"/>
      <c r="E130" s="158"/>
    </row>
    <row r="131" spans="1:5" s="59" customFormat="1">
      <c r="A131" s="158"/>
      <c r="B131" s="158"/>
      <c r="C131" s="158"/>
      <c r="D131" s="158"/>
      <c r="E131" s="158"/>
    </row>
    <row r="132" spans="1:5" s="59" customFormat="1">
      <c r="A132" s="158"/>
      <c r="B132" s="158"/>
      <c r="C132" s="158"/>
      <c r="D132" s="158"/>
      <c r="E132" s="158"/>
    </row>
    <row r="133" spans="1:5" s="59" customFormat="1">
      <c r="A133" s="158"/>
      <c r="B133" s="158"/>
      <c r="C133" s="158"/>
      <c r="D133" s="158"/>
      <c r="E133" s="158"/>
    </row>
    <row r="134" spans="1:5" s="59" customFormat="1">
      <c r="A134" s="158"/>
      <c r="B134" s="158"/>
      <c r="C134" s="158"/>
      <c r="D134" s="158"/>
      <c r="E134" s="158"/>
    </row>
    <row r="135" spans="1:5" s="59" customFormat="1">
      <c r="A135" s="158"/>
      <c r="B135" s="158"/>
      <c r="C135" s="158"/>
      <c r="D135" s="158"/>
      <c r="E135" s="158"/>
    </row>
    <row r="136" spans="1:5" s="59" customFormat="1">
      <c r="A136" s="158"/>
      <c r="B136" s="158"/>
      <c r="C136" s="158"/>
      <c r="D136" s="158"/>
      <c r="E136" s="158"/>
    </row>
    <row r="137" spans="1:5" s="59" customFormat="1">
      <c r="A137" s="158"/>
      <c r="B137" s="158"/>
      <c r="C137" s="158"/>
      <c r="D137" s="158"/>
      <c r="E137" s="158"/>
    </row>
    <row r="138" spans="1:5" s="59" customFormat="1">
      <c r="A138" s="158"/>
      <c r="B138" s="158"/>
      <c r="C138" s="158"/>
      <c r="D138" s="158"/>
      <c r="E138" s="158"/>
    </row>
    <row r="139" spans="1:5" s="59" customFormat="1">
      <c r="A139" s="158"/>
      <c r="B139" s="158"/>
      <c r="C139" s="158"/>
      <c r="D139" s="158"/>
      <c r="E139" s="158"/>
    </row>
    <row r="140" spans="1:5" s="59" customFormat="1">
      <c r="A140" s="158"/>
      <c r="B140" s="158"/>
      <c r="C140" s="158"/>
      <c r="D140" s="158"/>
      <c r="E140" s="158"/>
    </row>
    <row r="141" spans="1:5" s="59" customFormat="1">
      <c r="A141" s="158"/>
      <c r="B141" s="158"/>
      <c r="C141" s="158"/>
      <c r="D141" s="158"/>
      <c r="E141" s="158"/>
    </row>
    <row r="142" spans="1:5" s="59" customFormat="1">
      <c r="A142" s="158"/>
      <c r="B142" s="158"/>
      <c r="C142" s="158"/>
      <c r="D142" s="158"/>
      <c r="E142" s="158"/>
    </row>
    <row r="143" spans="1:5" s="59" customFormat="1">
      <c r="A143" s="158"/>
      <c r="B143" s="158"/>
      <c r="C143" s="158"/>
      <c r="D143" s="158"/>
      <c r="E143" s="158"/>
    </row>
    <row r="144" spans="1:5" s="59" customFormat="1">
      <c r="A144" s="158"/>
      <c r="B144" s="158"/>
      <c r="C144" s="158"/>
      <c r="D144" s="158"/>
      <c r="E144" s="158"/>
    </row>
    <row r="145" spans="1:5" s="59" customFormat="1">
      <c r="A145" s="158"/>
      <c r="B145" s="158"/>
      <c r="C145" s="158"/>
      <c r="D145" s="158"/>
      <c r="E145" s="158"/>
    </row>
    <row r="146" spans="1:5" s="59" customFormat="1">
      <c r="A146" s="158"/>
      <c r="B146" s="158"/>
      <c r="C146" s="158"/>
      <c r="D146" s="158"/>
      <c r="E146" s="158"/>
    </row>
    <row r="147" spans="1:5" s="59" customFormat="1">
      <c r="A147" s="158"/>
      <c r="B147" s="158"/>
      <c r="C147" s="158"/>
      <c r="D147" s="158"/>
      <c r="E147" s="158"/>
    </row>
    <row r="148" spans="1:5" s="59" customFormat="1">
      <c r="A148" s="158"/>
      <c r="B148" s="158"/>
      <c r="C148" s="158"/>
      <c r="D148" s="158"/>
      <c r="E148" s="158"/>
    </row>
    <row r="149" spans="1:5" s="59" customFormat="1">
      <c r="A149" s="158"/>
      <c r="B149" s="158"/>
      <c r="C149" s="158"/>
      <c r="D149" s="158"/>
      <c r="E149" s="158"/>
    </row>
    <row r="150" spans="1:5" s="59" customFormat="1">
      <c r="A150" s="158"/>
      <c r="B150" s="158"/>
      <c r="C150" s="158"/>
      <c r="D150" s="158"/>
      <c r="E150" s="158"/>
    </row>
    <row r="151" spans="1:5" s="59" customFormat="1">
      <c r="A151" s="158"/>
      <c r="B151" s="158"/>
      <c r="C151" s="158"/>
      <c r="D151" s="158"/>
      <c r="E151" s="158"/>
    </row>
    <row r="152" spans="1:5" s="59" customFormat="1">
      <c r="A152" s="158"/>
      <c r="B152" s="158"/>
      <c r="C152" s="158"/>
      <c r="D152" s="158"/>
      <c r="E152" s="158"/>
    </row>
    <row r="153" spans="1:5" s="59" customFormat="1">
      <c r="A153" s="158"/>
      <c r="B153" s="158"/>
      <c r="C153" s="158"/>
      <c r="D153" s="158"/>
      <c r="E153" s="158"/>
    </row>
    <row r="154" spans="1:5" s="59" customFormat="1">
      <c r="A154" s="158"/>
      <c r="B154" s="158"/>
      <c r="C154" s="158"/>
      <c r="D154" s="158"/>
      <c r="E154" s="158"/>
    </row>
    <row r="155" spans="1:5" s="59" customFormat="1">
      <c r="A155" s="158"/>
      <c r="B155" s="158"/>
      <c r="C155" s="158"/>
      <c r="D155" s="158"/>
      <c r="E155" s="158"/>
    </row>
    <row r="156" spans="1:5" s="59" customFormat="1">
      <c r="A156" s="158"/>
      <c r="B156" s="158"/>
      <c r="C156" s="158"/>
      <c r="D156" s="158"/>
      <c r="E156" s="158"/>
    </row>
    <row r="157" spans="1:5" s="59" customFormat="1">
      <c r="A157" s="158"/>
      <c r="B157" s="158"/>
      <c r="C157" s="158"/>
      <c r="D157" s="158"/>
      <c r="E157" s="158"/>
    </row>
    <row r="158" spans="1:5" s="59" customFormat="1">
      <c r="A158" s="158"/>
      <c r="B158" s="158"/>
      <c r="C158" s="158"/>
      <c r="D158" s="158"/>
      <c r="E158" s="158"/>
    </row>
    <row r="159" spans="1:5" s="59" customFormat="1">
      <c r="A159" s="158"/>
      <c r="B159" s="158"/>
      <c r="C159" s="158"/>
      <c r="D159" s="158"/>
      <c r="E159" s="158"/>
    </row>
    <row r="160" spans="1:5" s="59" customFormat="1">
      <c r="A160" s="158"/>
      <c r="B160" s="158"/>
      <c r="C160" s="158"/>
      <c r="D160" s="158"/>
      <c r="E160" s="158"/>
    </row>
    <row r="161" spans="1:5" s="59" customFormat="1">
      <c r="A161" s="158"/>
      <c r="B161" s="158"/>
      <c r="C161" s="158"/>
      <c r="D161" s="158"/>
      <c r="E161" s="158"/>
    </row>
    <row r="162" spans="1:5" s="59" customFormat="1">
      <c r="A162" s="158"/>
      <c r="B162" s="158"/>
      <c r="C162" s="158"/>
      <c r="D162" s="158"/>
      <c r="E162" s="158"/>
    </row>
    <row r="163" spans="1:5" s="59" customFormat="1">
      <c r="A163" s="158"/>
      <c r="B163" s="158"/>
      <c r="C163" s="158"/>
      <c r="D163" s="158"/>
      <c r="E163" s="158"/>
    </row>
    <row r="164" spans="1:5" s="59" customFormat="1">
      <c r="A164" s="158"/>
      <c r="B164" s="158"/>
      <c r="C164" s="158"/>
      <c r="D164" s="158"/>
      <c r="E164" s="158"/>
    </row>
    <row r="165" spans="1:5" s="59" customFormat="1">
      <c r="A165" s="158"/>
      <c r="B165" s="158"/>
      <c r="C165" s="158"/>
      <c r="D165" s="158"/>
      <c r="E165" s="158"/>
    </row>
    <row r="166" spans="1:5" s="59" customFormat="1">
      <c r="A166" s="158"/>
      <c r="B166" s="158"/>
      <c r="C166" s="158"/>
      <c r="D166" s="158"/>
      <c r="E166" s="158"/>
    </row>
    <row r="167" spans="1:5" s="59" customFormat="1">
      <c r="A167" s="158"/>
      <c r="B167" s="158"/>
      <c r="C167" s="158"/>
      <c r="D167" s="158"/>
      <c r="E167" s="158"/>
    </row>
    <row r="168" spans="1:5" s="59" customFormat="1">
      <c r="A168" s="158"/>
      <c r="B168" s="158"/>
      <c r="C168" s="158"/>
      <c r="D168" s="158"/>
      <c r="E168" s="158"/>
    </row>
    <row r="169" spans="1:5" s="59" customFormat="1">
      <c r="A169" s="158"/>
      <c r="B169" s="158"/>
      <c r="C169" s="158"/>
      <c r="D169" s="158"/>
      <c r="E169" s="158"/>
    </row>
    <row r="170" spans="1:5" s="59" customFormat="1">
      <c r="A170" s="158"/>
      <c r="B170" s="158"/>
      <c r="C170" s="158"/>
      <c r="D170" s="158"/>
      <c r="E170" s="158"/>
    </row>
    <row r="171" spans="1:5" s="59" customFormat="1">
      <c r="A171" s="158"/>
      <c r="B171" s="158"/>
      <c r="C171" s="158"/>
      <c r="D171" s="158"/>
      <c r="E171" s="158"/>
    </row>
    <row r="172" spans="1:5" s="59" customFormat="1">
      <c r="A172" s="158"/>
      <c r="B172" s="158"/>
      <c r="C172" s="158"/>
      <c r="D172" s="158"/>
      <c r="E172" s="158"/>
    </row>
    <row r="173" spans="1:5" s="59" customFormat="1">
      <c r="A173" s="158"/>
      <c r="B173" s="158"/>
      <c r="C173" s="158"/>
      <c r="D173" s="158"/>
      <c r="E173" s="158"/>
    </row>
    <row r="174" spans="1:5" s="59" customFormat="1">
      <c r="A174" s="158"/>
      <c r="B174" s="158"/>
      <c r="C174" s="158"/>
      <c r="D174" s="158"/>
      <c r="E174" s="158"/>
    </row>
    <row r="175" spans="1:5" s="59" customFormat="1">
      <c r="A175" s="158"/>
      <c r="B175" s="158"/>
      <c r="C175" s="158"/>
      <c r="D175" s="158"/>
      <c r="E175" s="158"/>
    </row>
    <row r="176" spans="1:5" s="59" customFormat="1">
      <c r="A176" s="158"/>
      <c r="B176" s="158"/>
      <c r="C176" s="158"/>
      <c r="D176" s="158"/>
      <c r="E176" s="158"/>
    </row>
    <row r="177" spans="1:5" s="59" customFormat="1">
      <c r="A177" s="158"/>
      <c r="B177" s="158"/>
      <c r="C177" s="158"/>
      <c r="D177" s="158"/>
      <c r="E177" s="158"/>
    </row>
    <row r="178" spans="1:5" s="59" customFormat="1">
      <c r="A178" s="158"/>
      <c r="B178" s="158"/>
      <c r="C178" s="158"/>
      <c r="D178" s="158"/>
      <c r="E178" s="158"/>
    </row>
    <row r="179" spans="1:5" s="59" customFormat="1">
      <c r="A179" s="158"/>
      <c r="B179" s="158"/>
      <c r="C179" s="158"/>
      <c r="D179" s="158"/>
      <c r="E179" s="158"/>
    </row>
    <row r="180" spans="1:5" s="59" customFormat="1">
      <c r="A180" s="158"/>
      <c r="B180" s="158"/>
      <c r="C180" s="158"/>
      <c r="D180" s="158"/>
      <c r="E180" s="158"/>
    </row>
    <row r="181" spans="1:5" s="59" customFormat="1">
      <c r="A181" s="158"/>
      <c r="B181" s="158"/>
      <c r="C181" s="158"/>
      <c r="D181" s="158"/>
      <c r="E181" s="158"/>
    </row>
    <row r="182" spans="1:5" s="59" customFormat="1">
      <c r="A182" s="158"/>
      <c r="B182" s="158"/>
      <c r="C182" s="158"/>
      <c r="D182" s="158"/>
      <c r="E182" s="158"/>
    </row>
    <row r="183" spans="1:5" s="59" customFormat="1">
      <c r="A183" s="158"/>
      <c r="B183" s="158"/>
      <c r="C183" s="158"/>
      <c r="D183" s="158"/>
      <c r="E183" s="158"/>
    </row>
    <row r="184" spans="1:5" s="59" customFormat="1">
      <c r="A184" s="158"/>
      <c r="B184" s="158"/>
      <c r="C184" s="158"/>
      <c r="D184" s="158"/>
      <c r="E184" s="158"/>
    </row>
    <row r="185" spans="1:5" s="59" customFormat="1">
      <c r="A185" s="158"/>
      <c r="B185" s="158"/>
      <c r="C185" s="158"/>
      <c r="D185" s="158"/>
      <c r="E185" s="158"/>
    </row>
    <row r="186" spans="1:5" s="59" customFormat="1">
      <c r="A186" s="158"/>
      <c r="B186" s="158"/>
      <c r="C186" s="158"/>
      <c r="D186" s="158"/>
      <c r="E186" s="158"/>
    </row>
    <row r="187" spans="1:5" s="59" customFormat="1">
      <c r="A187" s="158"/>
      <c r="B187" s="158"/>
      <c r="C187" s="158"/>
      <c r="D187" s="158"/>
      <c r="E187" s="158"/>
    </row>
    <row r="188" spans="1:5" s="59" customFormat="1">
      <c r="A188" s="158"/>
      <c r="B188" s="158"/>
      <c r="C188" s="158"/>
      <c r="D188" s="158"/>
      <c r="E188" s="158"/>
    </row>
    <row r="189" spans="1:5" s="59" customFormat="1">
      <c r="A189" s="158"/>
      <c r="B189" s="158"/>
      <c r="C189" s="158"/>
      <c r="D189" s="158"/>
      <c r="E189" s="158"/>
    </row>
    <row r="190" spans="1:5" s="59" customFormat="1">
      <c r="A190" s="158"/>
      <c r="B190" s="158"/>
      <c r="C190" s="158"/>
      <c r="D190" s="158"/>
      <c r="E190" s="158"/>
    </row>
    <row r="191" spans="1:5" s="59" customFormat="1">
      <c r="A191" s="158"/>
      <c r="B191" s="158"/>
      <c r="C191" s="158"/>
      <c r="D191" s="158"/>
      <c r="E191" s="158"/>
    </row>
    <row r="192" spans="1:5" s="59" customFormat="1">
      <c r="A192" s="158"/>
      <c r="B192" s="158"/>
      <c r="C192" s="158"/>
      <c r="D192" s="158"/>
      <c r="E192" s="158"/>
    </row>
    <row r="193" spans="1:5" s="59" customFormat="1">
      <c r="A193" s="158"/>
      <c r="B193" s="158"/>
      <c r="C193" s="158"/>
      <c r="D193" s="158"/>
      <c r="E193" s="158"/>
    </row>
    <row r="194" spans="1:5" s="59" customFormat="1">
      <c r="A194" s="158"/>
      <c r="B194" s="158"/>
      <c r="C194" s="158"/>
      <c r="D194" s="158"/>
      <c r="E194" s="158"/>
    </row>
    <row r="195" spans="1:5" s="59" customFormat="1">
      <c r="A195" s="158"/>
      <c r="B195" s="158"/>
      <c r="C195" s="158"/>
      <c r="D195" s="158"/>
      <c r="E195" s="158"/>
    </row>
    <row r="196" spans="1:5" s="59" customFormat="1">
      <c r="A196" s="158"/>
      <c r="B196" s="158"/>
      <c r="C196" s="158"/>
      <c r="D196" s="158"/>
      <c r="E196" s="158"/>
    </row>
    <row r="197" spans="1:5" s="59" customFormat="1">
      <c r="A197" s="158"/>
      <c r="B197" s="158"/>
      <c r="C197" s="158"/>
      <c r="D197" s="158"/>
      <c r="E197" s="158"/>
    </row>
    <row r="198" spans="1:5" s="59" customFormat="1">
      <c r="A198" s="158"/>
      <c r="B198" s="158"/>
      <c r="C198" s="158"/>
      <c r="D198" s="158"/>
      <c r="E198" s="158"/>
    </row>
    <row r="199" spans="1:5" s="59" customFormat="1">
      <c r="A199" s="158"/>
      <c r="B199" s="158"/>
      <c r="C199" s="158"/>
      <c r="D199" s="158"/>
      <c r="E199" s="158"/>
    </row>
    <row r="200" spans="1:5" s="59" customFormat="1">
      <c r="A200" s="158"/>
      <c r="B200" s="158"/>
      <c r="C200" s="158"/>
      <c r="D200" s="158"/>
      <c r="E200" s="158"/>
    </row>
    <row r="201" spans="1:5" s="59" customFormat="1">
      <c r="A201" s="158"/>
      <c r="B201" s="158"/>
      <c r="C201" s="158"/>
      <c r="D201" s="158"/>
      <c r="E201" s="158"/>
    </row>
    <row r="202" spans="1:5" s="59" customFormat="1">
      <c r="A202" s="158"/>
      <c r="B202" s="158"/>
      <c r="C202" s="158"/>
      <c r="D202" s="158"/>
      <c r="E202" s="158"/>
    </row>
    <row r="203" spans="1:5" s="59" customFormat="1">
      <c r="A203" s="158"/>
      <c r="B203" s="158"/>
      <c r="C203" s="158"/>
      <c r="D203" s="158"/>
      <c r="E203" s="158"/>
    </row>
    <row r="204" spans="1:5" s="59" customFormat="1">
      <c r="A204" s="158"/>
      <c r="B204" s="158"/>
      <c r="C204" s="158"/>
      <c r="D204" s="158"/>
      <c r="E204" s="158"/>
    </row>
    <row r="205" spans="1:5" s="59" customFormat="1">
      <c r="A205" s="158"/>
      <c r="B205" s="158"/>
      <c r="C205" s="158"/>
      <c r="D205" s="158"/>
      <c r="E205" s="158"/>
    </row>
    <row r="206" spans="1:5" s="59" customFormat="1">
      <c r="A206" s="158"/>
      <c r="B206" s="158"/>
      <c r="C206" s="158"/>
      <c r="D206" s="158"/>
      <c r="E206" s="158"/>
    </row>
    <row r="207" spans="1:5" s="59" customFormat="1">
      <c r="A207" s="158"/>
      <c r="B207" s="158"/>
      <c r="C207" s="158"/>
      <c r="D207" s="158"/>
      <c r="E207" s="158"/>
    </row>
    <row r="208" spans="1:5" s="59" customFormat="1">
      <c r="A208" s="158"/>
      <c r="B208" s="158"/>
      <c r="C208" s="158"/>
      <c r="D208" s="158"/>
      <c r="E208" s="158"/>
    </row>
    <row r="209" spans="1:5" s="59" customFormat="1">
      <c r="A209" s="158"/>
      <c r="B209" s="158"/>
      <c r="C209" s="158"/>
      <c r="D209" s="158"/>
      <c r="E209" s="158"/>
    </row>
    <row r="210" spans="1:5" s="59" customFormat="1">
      <c r="A210" s="158"/>
      <c r="B210" s="158"/>
      <c r="C210" s="158"/>
      <c r="D210" s="158"/>
      <c r="E210" s="158"/>
    </row>
    <row r="211" spans="1:5" s="59" customFormat="1">
      <c r="A211" s="158"/>
      <c r="B211" s="158"/>
      <c r="C211" s="158"/>
      <c r="D211" s="158"/>
      <c r="E211" s="158"/>
    </row>
    <row r="212" spans="1:5" s="59" customFormat="1">
      <c r="A212" s="158"/>
      <c r="B212" s="158"/>
      <c r="C212" s="158"/>
      <c r="D212" s="158"/>
      <c r="E212" s="158"/>
    </row>
    <row r="213" spans="1:5" s="59" customFormat="1">
      <c r="A213" s="158"/>
      <c r="B213" s="158"/>
      <c r="C213" s="158"/>
      <c r="D213" s="158"/>
      <c r="E213" s="158"/>
    </row>
    <row r="214" spans="1:5" s="59" customFormat="1">
      <c r="A214" s="158"/>
      <c r="B214" s="158"/>
      <c r="C214" s="158"/>
      <c r="D214" s="158"/>
      <c r="E214" s="158"/>
    </row>
    <row r="215" spans="1:5" s="59" customFormat="1">
      <c r="A215" s="158"/>
      <c r="B215" s="158"/>
      <c r="C215" s="158"/>
      <c r="D215" s="158"/>
      <c r="E215" s="158"/>
    </row>
    <row r="216" spans="1:5" s="59" customFormat="1">
      <c r="A216" s="158"/>
      <c r="B216" s="158"/>
      <c r="C216" s="158"/>
      <c r="D216" s="158"/>
      <c r="E216" s="158"/>
    </row>
    <row r="217" spans="1:5" s="59" customFormat="1">
      <c r="A217" s="158"/>
      <c r="B217" s="158"/>
      <c r="C217" s="158"/>
      <c r="D217" s="158"/>
      <c r="E217" s="158"/>
    </row>
    <row r="218" spans="1:5" s="59" customFormat="1">
      <c r="A218" s="158"/>
      <c r="B218" s="158"/>
      <c r="C218" s="158"/>
      <c r="D218" s="158"/>
      <c r="E218" s="158"/>
    </row>
    <row r="219" spans="1:5" s="59" customFormat="1">
      <c r="A219" s="158"/>
      <c r="B219" s="158"/>
      <c r="C219" s="158"/>
      <c r="D219" s="158"/>
      <c r="E219" s="158"/>
    </row>
    <row r="220" spans="1:5" s="59" customFormat="1">
      <c r="A220" s="158"/>
      <c r="B220" s="158"/>
      <c r="C220" s="158"/>
      <c r="D220" s="158"/>
      <c r="E220" s="158"/>
    </row>
    <row r="221" spans="1:5" s="59" customFormat="1">
      <c r="A221" s="158"/>
      <c r="B221" s="158"/>
      <c r="C221" s="158"/>
      <c r="D221" s="158"/>
      <c r="E221" s="158"/>
    </row>
    <row r="222" spans="1:5" s="59" customFormat="1">
      <c r="A222" s="158"/>
      <c r="B222" s="158"/>
      <c r="C222" s="158"/>
      <c r="D222" s="158"/>
      <c r="E222" s="158"/>
    </row>
    <row r="223" spans="1:5" s="59" customFormat="1">
      <c r="A223" s="158"/>
      <c r="B223" s="158"/>
      <c r="C223" s="158"/>
      <c r="D223" s="158"/>
      <c r="E223" s="158"/>
    </row>
    <row r="224" spans="1:5" s="59" customFormat="1">
      <c r="A224" s="158"/>
      <c r="B224" s="158"/>
      <c r="C224" s="158"/>
      <c r="D224" s="158"/>
      <c r="E224" s="158"/>
    </row>
    <row r="225" spans="1:5" s="59" customFormat="1">
      <c r="A225" s="158"/>
      <c r="B225" s="158"/>
      <c r="C225" s="158"/>
      <c r="D225" s="158"/>
      <c r="E225" s="158"/>
    </row>
    <row r="226" spans="1:5" s="59" customFormat="1">
      <c r="A226" s="158"/>
      <c r="B226" s="158"/>
      <c r="C226" s="158"/>
      <c r="D226" s="158"/>
      <c r="E226" s="158"/>
    </row>
    <row r="227" spans="1:5" s="59" customFormat="1">
      <c r="A227" s="158"/>
      <c r="B227" s="158"/>
      <c r="C227" s="158"/>
      <c r="D227" s="158"/>
      <c r="E227" s="158"/>
    </row>
    <row r="228" spans="1:5" s="59" customFormat="1">
      <c r="A228" s="158"/>
      <c r="B228" s="158"/>
      <c r="C228" s="158"/>
      <c r="D228" s="158"/>
      <c r="E228" s="158"/>
    </row>
    <row r="229" spans="1:5" s="59" customFormat="1">
      <c r="A229" s="158"/>
      <c r="B229" s="158"/>
      <c r="C229" s="158"/>
      <c r="D229" s="158"/>
      <c r="E229" s="158"/>
    </row>
    <row r="230" spans="1:5" s="59" customFormat="1">
      <c r="A230" s="158"/>
      <c r="B230" s="158"/>
      <c r="C230" s="158"/>
      <c r="D230" s="158"/>
      <c r="E230" s="158"/>
    </row>
    <row r="231" spans="1:5" s="59" customFormat="1">
      <c r="A231" s="158"/>
      <c r="B231" s="158"/>
      <c r="C231" s="158"/>
      <c r="D231" s="158"/>
      <c r="E231" s="158"/>
    </row>
    <row r="232" spans="1:5" s="59" customFormat="1">
      <c r="A232" s="158"/>
      <c r="B232" s="158"/>
      <c r="C232" s="158"/>
      <c r="D232" s="158"/>
      <c r="E232" s="158"/>
    </row>
    <row r="233" spans="1:5" s="59" customFormat="1">
      <c r="A233" s="158"/>
      <c r="B233" s="158"/>
      <c r="C233" s="158"/>
      <c r="D233" s="158"/>
      <c r="E233" s="158"/>
    </row>
    <row r="234" spans="1:5" s="59" customFormat="1">
      <c r="A234" s="158"/>
      <c r="B234" s="158"/>
      <c r="C234" s="158"/>
      <c r="D234" s="158"/>
      <c r="E234" s="158"/>
    </row>
    <row r="235" spans="1:5" s="59" customFormat="1">
      <c r="A235" s="158"/>
      <c r="B235" s="158"/>
      <c r="C235" s="158"/>
      <c r="D235" s="158"/>
      <c r="E235" s="158"/>
    </row>
    <row r="236" spans="1:5" s="59" customFormat="1">
      <c r="A236" s="158"/>
      <c r="B236" s="158"/>
      <c r="C236" s="158"/>
      <c r="D236" s="158"/>
      <c r="E236" s="158"/>
    </row>
    <row r="237" spans="1:5" s="59" customFormat="1">
      <c r="A237" s="158"/>
      <c r="B237" s="158"/>
      <c r="C237" s="158"/>
      <c r="D237" s="158"/>
      <c r="E237" s="158"/>
    </row>
    <row r="238" spans="1:5" s="59" customFormat="1">
      <c r="A238" s="158"/>
      <c r="B238" s="158"/>
      <c r="C238" s="158"/>
      <c r="D238" s="158"/>
      <c r="E238" s="158"/>
    </row>
    <row r="239" spans="1:5" s="59" customFormat="1">
      <c r="A239" s="158"/>
      <c r="B239" s="158"/>
      <c r="C239" s="158"/>
      <c r="D239" s="158"/>
      <c r="E239" s="158"/>
    </row>
    <row r="240" spans="1:5" s="59" customFormat="1">
      <c r="A240" s="158"/>
      <c r="B240" s="158"/>
      <c r="C240" s="158"/>
      <c r="D240" s="158"/>
      <c r="E240" s="158"/>
    </row>
    <row r="241" spans="1:5" s="59" customFormat="1">
      <c r="A241" s="158"/>
      <c r="B241" s="158"/>
      <c r="C241" s="158"/>
      <c r="D241" s="158"/>
      <c r="E241" s="158"/>
    </row>
    <row r="242" spans="1:5" s="59" customFormat="1">
      <c r="A242" s="158"/>
      <c r="B242" s="158"/>
      <c r="C242" s="158"/>
      <c r="D242" s="158"/>
      <c r="E242" s="158"/>
    </row>
    <row r="243" spans="1:5" s="59" customFormat="1">
      <c r="A243" s="158"/>
      <c r="B243" s="158"/>
      <c r="C243" s="158"/>
      <c r="D243" s="158"/>
      <c r="E243" s="158"/>
    </row>
    <row r="244" spans="1:5" s="59" customFormat="1">
      <c r="A244" s="158"/>
      <c r="B244" s="158"/>
      <c r="C244" s="158"/>
      <c r="D244" s="158"/>
      <c r="E244" s="158"/>
    </row>
    <row r="245" spans="1:5" s="59" customFormat="1">
      <c r="A245" s="158"/>
      <c r="B245" s="158"/>
      <c r="C245" s="158"/>
      <c r="D245" s="158"/>
      <c r="E245" s="158"/>
    </row>
    <row r="246" spans="1:5" s="59" customFormat="1">
      <c r="A246" s="158"/>
      <c r="B246" s="158"/>
      <c r="C246" s="158"/>
      <c r="D246" s="158"/>
      <c r="E246" s="158"/>
    </row>
    <row r="247" spans="1:5" s="59" customFormat="1">
      <c r="A247" s="158"/>
      <c r="B247" s="158"/>
      <c r="C247" s="158"/>
      <c r="D247" s="158"/>
      <c r="E247" s="158"/>
    </row>
    <row r="248" spans="1:5" s="59" customFormat="1">
      <c r="A248" s="158"/>
      <c r="B248" s="158"/>
      <c r="C248" s="158"/>
      <c r="D248" s="158"/>
      <c r="E248" s="158"/>
    </row>
    <row r="249" spans="1:5" s="59" customFormat="1">
      <c r="A249" s="158"/>
      <c r="B249" s="158"/>
      <c r="C249" s="158"/>
      <c r="D249" s="158"/>
      <c r="E249" s="158"/>
    </row>
    <row r="250" spans="1:5" s="59" customFormat="1">
      <c r="A250" s="158"/>
      <c r="B250" s="158"/>
      <c r="C250" s="158"/>
      <c r="D250" s="158"/>
      <c r="E250" s="158"/>
    </row>
    <row r="251" spans="1:5" s="59" customFormat="1">
      <c r="A251" s="158"/>
      <c r="B251" s="158"/>
      <c r="C251" s="158"/>
      <c r="D251" s="158"/>
      <c r="E251" s="158"/>
    </row>
    <row r="252" spans="1:5" s="59" customFormat="1">
      <c r="A252" s="158"/>
      <c r="B252" s="158"/>
      <c r="C252" s="158"/>
      <c r="D252" s="158"/>
      <c r="E252" s="158"/>
    </row>
    <row r="253" spans="1:5" s="59" customFormat="1">
      <c r="A253" s="158"/>
      <c r="B253" s="158"/>
      <c r="C253" s="158"/>
      <c r="D253" s="158"/>
      <c r="E253" s="158"/>
    </row>
    <row r="254" spans="1:5" s="59" customFormat="1">
      <c r="A254" s="158"/>
      <c r="B254" s="158"/>
      <c r="C254" s="158"/>
      <c r="D254" s="158"/>
      <c r="E254" s="158"/>
    </row>
    <row r="255" spans="1:5" s="59" customFormat="1">
      <c r="A255" s="158"/>
      <c r="B255" s="158"/>
      <c r="C255" s="158"/>
      <c r="D255" s="158"/>
      <c r="E255" s="158"/>
    </row>
    <row r="256" spans="1:5" s="59" customFormat="1">
      <c r="A256" s="158"/>
      <c r="B256" s="158"/>
      <c r="C256" s="158"/>
      <c r="D256" s="158"/>
      <c r="E256" s="158"/>
    </row>
    <row r="257" spans="1:5" s="59" customFormat="1">
      <c r="A257" s="158"/>
      <c r="B257" s="158"/>
      <c r="C257" s="158"/>
      <c r="D257" s="158"/>
      <c r="E257" s="158"/>
    </row>
    <row r="258" spans="1:5" s="59" customFormat="1">
      <c r="A258" s="158"/>
      <c r="B258" s="158"/>
      <c r="C258" s="158"/>
      <c r="D258" s="158"/>
      <c r="E258" s="158"/>
    </row>
    <row r="259" spans="1:5" s="59" customFormat="1">
      <c r="A259" s="158"/>
      <c r="B259" s="158"/>
      <c r="C259" s="158"/>
      <c r="D259" s="158"/>
      <c r="E259" s="158"/>
    </row>
    <row r="260" spans="1:5" s="59" customFormat="1">
      <c r="A260" s="158"/>
      <c r="B260" s="158"/>
      <c r="C260" s="158"/>
      <c r="D260" s="158"/>
      <c r="E260" s="158"/>
    </row>
    <row r="261" spans="1:5" s="59" customFormat="1">
      <c r="A261" s="158"/>
      <c r="B261" s="158"/>
      <c r="C261" s="158"/>
      <c r="D261" s="158"/>
      <c r="E261" s="158"/>
    </row>
    <row r="262" spans="1:5" s="59" customFormat="1">
      <c r="A262" s="158"/>
      <c r="B262" s="158"/>
      <c r="C262" s="158"/>
      <c r="D262" s="158"/>
      <c r="E262" s="158"/>
    </row>
    <row r="263" spans="1:5" s="59" customFormat="1">
      <c r="A263" s="158"/>
      <c r="B263" s="158"/>
      <c r="C263" s="158"/>
      <c r="D263" s="158"/>
      <c r="E263" s="158"/>
    </row>
    <row r="264" spans="1:5" s="59" customFormat="1">
      <c r="A264" s="158"/>
      <c r="B264" s="158"/>
      <c r="C264" s="158"/>
      <c r="D264" s="158"/>
      <c r="E264" s="158"/>
    </row>
    <row r="265" spans="1:5" s="59" customFormat="1">
      <c r="A265" s="158"/>
      <c r="B265" s="158"/>
      <c r="C265" s="158"/>
      <c r="D265" s="158"/>
      <c r="E265" s="158"/>
    </row>
    <row r="266" spans="1:5" s="59" customFormat="1">
      <c r="A266" s="158"/>
      <c r="B266" s="158"/>
      <c r="C266" s="158"/>
      <c r="D266" s="158"/>
      <c r="E266" s="158"/>
    </row>
    <row r="267" spans="1:5" s="59" customFormat="1">
      <c r="A267" s="158"/>
      <c r="B267" s="158"/>
      <c r="C267" s="158"/>
      <c r="D267" s="158"/>
      <c r="E267" s="158"/>
    </row>
    <row r="268" spans="1:5" s="59" customFormat="1">
      <c r="A268" s="158"/>
      <c r="B268" s="158"/>
      <c r="C268" s="158"/>
      <c r="D268" s="158"/>
      <c r="E268" s="158"/>
    </row>
    <row r="269" spans="1:5" s="59" customFormat="1">
      <c r="A269" s="158"/>
      <c r="B269" s="158"/>
      <c r="C269" s="158"/>
      <c r="D269" s="158"/>
      <c r="E269" s="158"/>
    </row>
    <row r="270" spans="1:5" s="59" customFormat="1">
      <c r="A270" s="158"/>
      <c r="B270" s="158"/>
      <c r="C270" s="158"/>
      <c r="D270" s="158"/>
      <c r="E270" s="158"/>
    </row>
    <row r="271" spans="1:5" s="59" customFormat="1">
      <c r="A271" s="158"/>
      <c r="B271" s="158"/>
      <c r="C271" s="158"/>
      <c r="D271" s="158"/>
      <c r="E271" s="158"/>
    </row>
    <row r="272" spans="1:5" s="59" customFormat="1">
      <c r="A272" s="158"/>
      <c r="B272" s="158"/>
      <c r="C272" s="158"/>
      <c r="D272" s="158"/>
      <c r="E272" s="158"/>
    </row>
    <row r="273" spans="1:5" s="59" customFormat="1">
      <c r="A273" s="158"/>
      <c r="B273" s="158"/>
      <c r="C273" s="158"/>
      <c r="D273" s="158"/>
      <c r="E273" s="158"/>
    </row>
    <row r="274" spans="1:5" s="59" customFormat="1">
      <c r="A274" s="158"/>
      <c r="B274" s="158"/>
      <c r="C274" s="158"/>
      <c r="D274" s="158"/>
      <c r="E274" s="158"/>
    </row>
    <row r="275" spans="1:5" s="59" customFormat="1">
      <c r="A275" s="158"/>
      <c r="B275" s="158"/>
      <c r="C275" s="158"/>
      <c r="D275" s="158"/>
      <c r="E275" s="158"/>
    </row>
    <row r="276" spans="1:5" s="59" customFormat="1">
      <c r="A276" s="158"/>
      <c r="B276" s="158"/>
      <c r="C276" s="158"/>
      <c r="D276" s="158"/>
      <c r="E276" s="158"/>
    </row>
    <row r="277" spans="1:5" s="59" customFormat="1">
      <c r="A277" s="158"/>
      <c r="B277" s="158"/>
      <c r="C277" s="158"/>
      <c r="D277" s="158"/>
      <c r="E277" s="158"/>
    </row>
    <row r="278" spans="1:5" s="59" customFormat="1">
      <c r="A278" s="158"/>
      <c r="B278" s="158"/>
      <c r="C278" s="158"/>
      <c r="D278" s="158"/>
      <c r="E278" s="158"/>
    </row>
    <row r="279" spans="1:5" s="59" customFormat="1">
      <c r="A279" s="158"/>
      <c r="B279" s="158"/>
      <c r="C279" s="158"/>
      <c r="D279" s="158"/>
      <c r="E279" s="158"/>
    </row>
    <row r="280" spans="1:5" s="59" customFormat="1">
      <c r="A280" s="158"/>
      <c r="B280" s="158"/>
      <c r="C280" s="158"/>
      <c r="D280" s="158"/>
      <c r="E280" s="158"/>
    </row>
    <row r="281" spans="1:5" s="59" customFormat="1">
      <c r="A281" s="158"/>
      <c r="B281" s="158"/>
      <c r="C281" s="158"/>
      <c r="D281" s="158"/>
      <c r="E281" s="158"/>
    </row>
    <row r="282" spans="1:5" s="59" customFormat="1">
      <c r="A282" s="158"/>
      <c r="B282" s="158"/>
      <c r="C282" s="158"/>
      <c r="D282" s="158"/>
      <c r="E282" s="158"/>
    </row>
    <row r="283" spans="1:5" s="59" customFormat="1">
      <c r="A283" s="158"/>
      <c r="B283" s="158"/>
      <c r="C283" s="158"/>
      <c r="D283" s="158"/>
      <c r="E283" s="158"/>
    </row>
    <row r="284" spans="1:5" s="59" customFormat="1">
      <c r="A284" s="158"/>
      <c r="B284" s="158"/>
      <c r="C284" s="158"/>
      <c r="D284" s="158"/>
      <c r="E284" s="158"/>
    </row>
    <row r="285" spans="1:5" s="59" customFormat="1">
      <c r="A285" s="158"/>
      <c r="B285" s="158"/>
      <c r="C285" s="158"/>
      <c r="D285" s="158"/>
      <c r="E285" s="158"/>
    </row>
    <row r="286" spans="1:5" s="59" customFormat="1">
      <c r="A286" s="158"/>
      <c r="B286" s="158"/>
      <c r="C286" s="158"/>
      <c r="D286" s="158"/>
      <c r="E286" s="158"/>
    </row>
    <row r="287" spans="1:5" s="59" customFormat="1">
      <c r="A287" s="158"/>
      <c r="B287" s="158"/>
      <c r="C287" s="158"/>
      <c r="D287" s="158"/>
      <c r="E287" s="158"/>
    </row>
    <row r="288" spans="1:5" s="59" customFormat="1">
      <c r="A288" s="158"/>
      <c r="B288" s="158"/>
      <c r="C288" s="158"/>
      <c r="D288" s="158"/>
      <c r="E288" s="158"/>
    </row>
    <row r="289" spans="1:5" s="59" customFormat="1">
      <c r="A289" s="158"/>
      <c r="B289" s="158"/>
      <c r="C289" s="158"/>
      <c r="D289" s="158"/>
      <c r="E289" s="158"/>
    </row>
    <row r="290" spans="1:5" s="59" customFormat="1">
      <c r="A290" s="158"/>
      <c r="B290" s="158"/>
      <c r="C290" s="158"/>
      <c r="D290" s="158"/>
      <c r="E290" s="158"/>
    </row>
    <row r="291" spans="1:5" s="59" customFormat="1">
      <c r="A291" s="158"/>
      <c r="B291" s="158"/>
      <c r="C291" s="158"/>
      <c r="D291" s="158"/>
      <c r="E291" s="158"/>
    </row>
    <row r="292" spans="1:5" s="59" customFormat="1">
      <c r="A292" s="158"/>
      <c r="B292" s="158"/>
      <c r="C292" s="158"/>
      <c r="D292" s="158"/>
      <c r="E292" s="158"/>
    </row>
    <row r="293" spans="1:5" s="59" customFormat="1">
      <c r="A293" s="158"/>
      <c r="B293" s="158"/>
      <c r="C293" s="158"/>
      <c r="D293" s="158"/>
      <c r="E293" s="158"/>
    </row>
    <row r="294" spans="1:5" s="59" customFormat="1">
      <c r="A294" s="158"/>
      <c r="B294" s="158"/>
      <c r="C294" s="158"/>
      <c r="D294" s="158"/>
      <c r="E294" s="158"/>
    </row>
    <row r="295" spans="1:5" s="59" customFormat="1">
      <c r="A295" s="158"/>
      <c r="B295" s="158"/>
      <c r="C295" s="158"/>
      <c r="D295" s="158"/>
      <c r="E295" s="158"/>
    </row>
    <row r="296" spans="1:5" s="59" customFormat="1">
      <c r="A296" s="158"/>
      <c r="B296" s="158"/>
      <c r="C296" s="158"/>
      <c r="D296" s="158"/>
      <c r="E296" s="158"/>
    </row>
    <row r="297" spans="1:5" s="59" customFormat="1">
      <c r="A297" s="158"/>
      <c r="B297" s="158"/>
      <c r="C297" s="158"/>
      <c r="D297" s="158"/>
      <c r="E297" s="158"/>
    </row>
    <row r="298" spans="1:5" s="59" customFormat="1">
      <c r="A298" s="158"/>
      <c r="B298" s="158"/>
      <c r="C298" s="158"/>
      <c r="D298" s="158"/>
      <c r="E298" s="158"/>
    </row>
    <row r="299" spans="1:5" s="59" customFormat="1">
      <c r="A299" s="158"/>
      <c r="B299" s="158"/>
      <c r="C299" s="158"/>
      <c r="D299" s="158"/>
      <c r="E299" s="158"/>
    </row>
    <row r="300" spans="1:5" s="59" customFormat="1">
      <c r="A300" s="158"/>
      <c r="B300" s="158"/>
      <c r="C300" s="158"/>
      <c r="D300" s="158"/>
      <c r="E300" s="158"/>
    </row>
    <row r="301" spans="1:5" s="59" customFormat="1">
      <c r="A301" s="158"/>
      <c r="B301" s="158"/>
      <c r="C301" s="158"/>
      <c r="D301" s="158"/>
      <c r="E301" s="158"/>
    </row>
    <row r="302" spans="1:5" s="59" customFormat="1">
      <c r="A302" s="158"/>
      <c r="B302" s="158"/>
      <c r="C302" s="158"/>
      <c r="D302" s="158"/>
      <c r="E302" s="158"/>
    </row>
    <row r="303" spans="1:5" s="59" customFormat="1">
      <c r="A303" s="158"/>
      <c r="B303" s="158"/>
      <c r="C303" s="158"/>
      <c r="D303" s="158"/>
      <c r="E303" s="158"/>
    </row>
    <row r="304" spans="1:5" s="59" customFormat="1">
      <c r="A304" s="158"/>
      <c r="B304" s="158"/>
      <c r="C304" s="158"/>
      <c r="D304" s="158"/>
      <c r="E304" s="158"/>
    </row>
    <row r="305" spans="1:5" s="59" customFormat="1">
      <c r="A305" s="158"/>
      <c r="B305" s="158"/>
      <c r="C305" s="158"/>
      <c r="D305" s="158"/>
      <c r="E305" s="158"/>
    </row>
    <row r="306" spans="1:5" s="59" customFormat="1">
      <c r="A306" s="158"/>
      <c r="B306" s="158"/>
      <c r="C306" s="158"/>
      <c r="D306" s="158"/>
      <c r="E306" s="158"/>
    </row>
    <row r="307" spans="1:5" s="59" customFormat="1">
      <c r="A307" s="158"/>
      <c r="B307" s="158"/>
      <c r="C307" s="158"/>
      <c r="D307" s="158"/>
      <c r="E307" s="158"/>
    </row>
    <row r="308" spans="1:5" s="59" customFormat="1">
      <c r="A308" s="158"/>
      <c r="B308" s="158"/>
      <c r="C308" s="158"/>
      <c r="D308" s="158"/>
      <c r="E308" s="158"/>
    </row>
    <row r="309" spans="1:5" s="59" customFormat="1">
      <c r="A309" s="158"/>
      <c r="B309" s="158"/>
      <c r="C309" s="158"/>
      <c r="D309" s="158"/>
      <c r="E309" s="158"/>
    </row>
    <row r="310" spans="1:5" s="59" customFormat="1">
      <c r="A310" s="158"/>
      <c r="B310" s="158"/>
      <c r="C310" s="158"/>
      <c r="D310" s="158"/>
      <c r="E310" s="158"/>
    </row>
    <row r="311" spans="1:5" s="59" customFormat="1">
      <c r="A311" s="158"/>
      <c r="B311" s="158"/>
      <c r="C311" s="158"/>
      <c r="D311" s="158"/>
      <c r="E311" s="158"/>
    </row>
    <row r="312" spans="1:5" s="59" customFormat="1">
      <c r="A312" s="158"/>
      <c r="B312" s="158"/>
      <c r="C312" s="158"/>
      <c r="D312" s="158"/>
      <c r="E312" s="158"/>
    </row>
    <row r="313" spans="1:5" s="59" customFormat="1">
      <c r="A313" s="158"/>
      <c r="B313" s="158"/>
      <c r="C313" s="158"/>
      <c r="D313" s="158"/>
      <c r="E313" s="158"/>
    </row>
    <row r="314" spans="1:5" s="59" customFormat="1">
      <c r="A314" s="158"/>
      <c r="B314" s="158"/>
      <c r="C314" s="158"/>
      <c r="D314" s="158"/>
      <c r="E314" s="158"/>
    </row>
    <row r="315" spans="1:5" s="59" customFormat="1">
      <c r="A315" s="158"/>
      <c r="B315" s="158"/>
      <c r="C315" s="158"/>
      <c r="D315" s="158"/>
      <c r="E315" s="158"/>
    </row>
    <row r="316" spans="1:5" s="59" customFormat="1">
      <c r="A316" s="158"/>
      <c r="B316" s="158"/>
      <c r="C316" s="158"/>
      <c r="D316" s="158"/>
      <c r="E316" s="158"/>
    </row>
    <row r="317" spans="1:5" s="59" customFormat="1">
      <c r="A317" s="158"/>
      <c r="B317" s="158"/>
      <c r="C317" s="158"/>
      <c r="D317" s="158"/>
      <c r="E317" s="158"/>
    </row>
    <row r="318" spans="1:5" s="59" customFormat="1">
      <c r="A318" s="158"/>
      <c r="B318" s="158"/>
      <c r="C318" s="158"/>
      <c r="D318" s="158"/>
      <c r="E318" s="158"/>
    </row>
    <row r="319" spans="1:5" s="59" customFormat="1">
      <c r="A319" s="158"/>
      <c r="B319" s="158"/>
      <c r="C319" s="158"/>
      <c r="D319" s="158"/>
      <c r="E319" s="158"/>
    </row>
    <row r="320" spans="1:5" s="59" customFormat="1">
      <c r="A320" s="158"/>
      <c r="B320" s="158"/>
      <c r="C320" s="158"/>
      <c r="D320" s="158"/>
      <c r="E320" s="158"/>
    </row>
    <row r="321" spans="1:5" s="59" customFormat="1">
      <c r="A321" s="158"/>
      <c r="B321" s="158"/>
      <c r="C321" s="158"/>
      <c r="D321" s="158"/>
      <c r="E321" s="158"/>
    </row>
    <row r="322" spans="1:5" s="59" customFormat="1">
      <c r="A322" s="158"/>
      <c r="B322" s="158"/>
      <c r="C322" s="158"/>
      <c r="D322" s="158"/>
      <c r="E322" s="158"/>
    </row>
    <row r="323" spans="1:5" s="59" customFormat="1">
      <c r="A323" s="158"/>
      <c r="B323" s="158"/>
      <c r="C323" s="158"/>
      <c r="D323" s="158"/>
      <c r="E323" s="158"/>
    </row>
    <row r="324" spans="1:5" s="59" customFormat="1">
      <c r="A324" s="158"/>
      <c r="B324" s="158"/>
      <c r="C324" s="158"/>
      <c r="D324" s="158"/>
      <c r="E324" s="158"/>
    </row>
    <row r="325" spans="1:5" s="59" customFormat="1">
      <c r="A325" s="158"/>
      <c r="B325" s="158"/>
      <c r="C325" s="158"/>
      <c r="D325" s="158"/>
      <c r="E325" s="158"/>
    </row>
    <row r="326" spans="1:5" s="59" customFormat="1">
      <c r="A326" s="158"/>
      <c r="B326" s="158"/>
      <c r="C326" s="158"/>
      <c r="D326" s="158"/>
      <c r="E326" s="158"/>
    </row>
    <row r="327" spans="1:5" s="59" customFormat="1">
      <c r="A327" s="158"/>
      <c r="B327" s="158"/>
      <c r="C327" s="158"/>
      <c r="D327" s="158"/>
      <c r="E327" s="158"/>
    </row>
    <row r="328" spans="1:5" s="59" customFormat="1">
      <c r="A328" s="158"/>
      <c r="B328" s="158"/>
      <c r="C328" s="158"/>
      <c r="D328" s="158"/>
      <c r="E328" s="158"/>
    </row>
    <row r="329" spans="1:5" s="59" customFormat="1">
      <c r="A329" s="158"/>
      <c r="B329" s="158"/>
      <c r="C329" s="158"/>
      <c r="D329" s="158"/>
      <c r="E329" s="158"/>
    </row>
    <row r="330" spans="1:5" s="59" customFormat="1">
      <c r="A330" s="158"/>
      <c r="B330" s="158"/>
      <c r="C330" s="158"/>
      <c r="D330" s="158"/>
      <c r="E330" s="158"/>
    </row>
    <row r="331" spans="1:5" s="59" customFormat="1">
      <c r="A331" s="158"/>
      <c r="B331" s="158"/>
      <c r="C331" s="158"/>
      <c r="D331" s="158"/>
      <c r="E331" s="158"/>
    </row>
    <row r="332" spans="1:5" s="59" customFormat="1">
      <c r="A332" s="158"/>
      <c r="B332" s="158"/>
      <c r="C332" s="158"/>
      <c r="D332" s="158"/>
      <c r="E332" s="158"/>
    </row>
    <row r="333" spans="1:5" s="59" customFormat="1">
      <c r="A333" s="158"/>
      <c r="B333" s="158"/>
      <c r="C333" s="158"/>
      <c r="D333" s="158"/>
      <c r="E333" s="158"/>
    </row>
    <row r="334" spans="1:5" s="59" customFormat="1">
      <c r="A334" s="158"/>
      <c r="B334" s="158"/>
      <c r="C334" s="158"/>
      <c r="D334" s="158"/>
      <c r="E334" s="158"/>
    </row>
    <row r="335" spans="1:5" s="59" customFormat="1">
      <c r="A335" s="158"/>
      <c r="B335" s="158"/>
      <c r="C335" s="158"/>
      <c r="D335" s="158"/>
      <c r="E335" s="158"/>
    </row>
    <row r="336" spans="1:5" s="59" customFormat="1">
      <c r="A336" s="158"/>
      <c r="B336" s="158"/>
      <c r="C336" s="158"/>
      <c r="D336" s="158"/>
      <c r="E336" s="158"/>
    </row>
    <row r="337" spans="1:5" s="59" customFormat="1">
      <c r="A337" s="158"/>
      <c r="B337" s="158"/>
      <c r="C337" s="158"/>
      <c r="D337" s="158"/>
      <c r="E337" s="158"/>
    </row>
    <row r="338" spans="1:5" s="59" customFormat="1">
      <c r="A338" s="158"/>
      <c r="B338" s="158"/>
      <c r="C338" s="158"/>
      <c r="D338" s="158"/>
      <c r="E338" s="158"/>
    </row>
    <row r="339" spans="1:5" s="59" customFormat="1">
      <c r="A339" s="158"/>
      <c r="B339" s="158"/>
      <c r="C339" s="158"/>
      <c r="D339" s="158"/>
      <c r="E339" s="158"/>
    </row>
    <row r="340" spans="1:5" s="59" customFormat="1">
      <c r="A340" s="158"/>
      <c r="B340" s="158"/>
      <c r="C340" s="158"/>
      <c r="D340" s="158"/>
      <c r="E340" s="158"/>
    </row>
    <row r="341" spans="1:5" s="59" customFormat="1">
      <c r="A341" s="158"/>
      <c r="B341" s="158"/>
      <c r="C341" s="158"/>
      <c r="D341" s="158"/>
      <c r="E341" s="158"/>
    </row>
    <row r="342" spans="1:5" s="59" customFormat="1">
      <c r="A342" s="158"/>
      <c r="B342" s="158"/>
      <c r="C342" s="158"/>
      <c r="D342" s="158"/>
      <c r="E342" s="158"/>
    </row>
    <row r="343" spans="1:5" s="59" customFormat="1">
      <c r="A343" s="158"/>
      <c r="B343" s="158"/>
      <c r="C343" s="158"/>
      <c r="D343" s="158"/>
      <c r="E343" s="158"/>
    </row>
    <row r="344" spans="1:5" s="59" customFormat="1">
      <c r="A344" s="158"/>
      <c r="B344" s="158"/>
      <c r="C344" s="158"/>
      <c r="D344" s="158"/>
      <c r="E344" s="158"/>
    </row>
    <row r="345" spans="1:5" s="59" customFormat="1">
      <c r="A345" s="158"/>
      <c r="B345" s="158"/>
      <c r="C345" s="158"/>
      <c r="D345" s="158"/>
      <c r="E345" s="158"/>
    </row>
    <row r="346" spans="1:5" s="59" customFormat="1">
      <c r="A346" s="158"/>
      <c r="B346" s="158"/>
      <c r="C346" s="158"/>
      <c r="D346" s="158"/>
      <c r="E346" s="158"/>
    </row>
    <row r="347" spans="1:5" s="59" customFormat="1">
      <c r="A347" s="158"/>
      <c r="B347" s="158"/>
      <c r="C347" s="158"/>
      <c r="D347" s="158"/>
      <c r="E347" s="158"/>
    </row>
    <row r="348" spans="1:5" s="59" customFormat="1">
      <c r="A348" s="158"/>
      <c r="B348" s="158"/>
      <c r="C348" s="158"/>
      <c r="D348" s="158"/>
      <c r="E348" s="158"/>
    </row>
    <row r="349" spans="1:5" s="59" customFormat="1">
      <c r="A349" s="158"/>
      <c r="B349" s="158"/>
      <c r="C349" s="158"/>
      <c r="D349" s="158"/>
      <c r="E349" s="158"/>
    </row>
    <row r="350" spans="1:5" s="59" customFormat="1">
      <c r="A350" s="158"/>
      <c r="B350" s="158"/>
      <c r="C350" s="158"/>
      <c r="D350" s="158"/>
      <c r="E350" s="158"/>
    </row>
    <row r="351" spans="1:5" s="59" customFormat="1">
      <c r="A351" s="158"/>
      <c r="B351" s="158"/>
      <c r="C351" s="158"/>
      <c r="D351" s="158"/>
      <c r="E351" s="158"/>
    </row>
    <row r="352" spans="1:5" s="59" customFormat="1">
      <c r="A352" s="158"/>
      <c r="B352" s="158"/>
      <c r="C352" s="158"/>
      <c r="D352" s="158"/>
      <c r="E352" s="158"/>
    </row>
    <row r="353" spans="1:5" s="59" customFormat="1">
      <c r="A353" s="158"/>
      <c r="B353" s="158"/>
      <c r="C353" s="158"/>
      <c r="D353" s="158"/>
      <c r="E353" s="158"/>
    </row>
    <row r="354" spans="1:5" s="59" customFormat="1">
      <c r="A354" s="158"/>
      <c r="B354" s="158"/>
      <c r="C354" s="158"/>
      <c r="D354" s="158"/>
      <c r="E354" s="158"/>
    </row>
    <row r="355" spans="1:5" s="59" customFormat="1">
      <c r="A355" s="158"/>
      <c r="B355" s="158"/>
      <c r="C355" s="158"/>
      <c r="D355" s="158"/>
      <c r="E355" s="158"/>
    </row>
    <row r="356" spans="1:5" s="59" customFormat="1">
      <c r="A356" s="158"/>
      <c r="B356" s="158"/>
      <c r="C356" s="158"/>
      <c r="D356" s="158"/>
      <c r="E356" s="158"/>
    </row>
    <row r="357" spans="1:5" s="59" customFormat="1">
      <c r="A357" s="158"/>
      <c r="B357" s="158"/>
      <c r="C357" s="158"/>
      <c r="D357" s="158"/>
      <c r="E357" s="158"/>
    </row>
    <row r="358" spans="1:5" s="59" customFormat="1">
      <c r="A358" s="158"/>
      <c r="B358" s="158"/>
      <c r="C358" s="158"/>
      <c r="D358" s="158"/>
      <c r="E358" s="158"/>
    </row>
    <row r="359" spans="1:5" s="59" customFormat="1">
      <c r="A359" s="158"/>
      <c r="B359" s="158"/>
      <c r="C359" s="158"/>
      <c r="D359" s="158"/>
      <c r="E359" s="158"/>
    </row>
    <row r="360" spans="1:5" s="59" customFormat="1">
      <c r="A360" s="158"/>
      <c r="B360" s="158"/>
      <c r="C360" s="158"/>
      <c r="D360" s="158"/>
      <c r="E360" s="158"/>
    </row>
    <row r="361" spans="1:5" s="59" customFormat="1">
      <c r="A361" s="158"/>
      <c r="B361" s="158"/>
      <c r="C361" s="158"/>
      <c r="D361" s="158"/>
      <c r="E361" s="158"/>
    </row>
    <row r="362" spans="1:5" s="59" customFormat="1">
      <c r="A362" s="158"/>
      <c r="B362" s="158"/>
      <c r="C362" s="158"/>
      <c r="D362" s="158"/>
      <c r="E362" s="158"/>
    </row>
    <row r="363" spans="1:5" s="59" customFormat="1">
      <c r="A363" s="158"/>
      <c r="B363" s="158"/>
      <c r="C363" s="158"/>
      <c r="D363" s="158"/>
      <c r="E363" s="158"/>
    </row>
    <row r="364" spans="1:5" s="59" customFormat="1">
      <c r="A364" s="158"/>
      <c r="B364" s="158"/>
      <c r="C364" s="158"/>
      <c r="D364" s="158"/>
      <c r="E364" s="158"/>
    </row>
    <row r="365" spans="1:5" s="59" customFormat="1">
      <c r="A365" s="158"/>
      <c r="B365" s="158"/>
      <c r="C365" s="158"/>
      <c r="D365" s="158"/>
      <c r="E365" s="158"/>
    </row>
    <row r="366" spans="1:5" s="59" customFormat="1">
      <c r="A366" s="158"/>
      <c r="B366" s="158"/>
      <c r="C366" s="158"/>
      <c r="D366" s="158"/>
      <c r="E366" s="158"/>
    </row>
    <row r="367" spans="1:5" s="59" customFormat="1">
      <c r="A367" s="158"/>
      <c r="B367" s="158"/>
      <c r="C367" s="158"/>
      <c r="D367" s="158"/>
      <c r="E367" s="158"/>
    </row>
    <row r="368" spans="1:5" s="59" customFormat="1">
      <c r="A368" s="158"/>
      <c r="B368" s="158"/>
      <c r="C368" s="158"/>
      <c r="D368" s="158"/>
      <c r="E368" s="158"/>
    </row>
    <row r="369" spans="1:5" s="59" customFormat="1">
      <c r="A369" s="158"/>
      <c r="B369" s="158"/>
      <c r="C369" s="158"/>
      <c r="D369" s="158"/>
      <c r="E369" s="158"/>
    </row>
    <row r="370" spans="1:5" s="59" customFormat="1">
      <c r="A370" s="158"/>
      <c r="B370" s="158"/>
      <c r="C370" s="158"/>
      <c r="D370" s="158"/>
      <c r="E370" s="158"/>
    </row>
    <row r="371" spans="1:5" s="59" customFormat="1">
      <c r="A371" s="158"/>
      <c r="B371" s="158"/>
      <c r="C371" s="158"/>
      <c r="D371" s="158"/>
      <c r="E371" s="158"/>
    </row>
    <row r="372" spans="1:5" s="59" customFormat="1">
      <c r="A372" s="158"/>
      <c r="B372" s="158"/>
      <c r="C372" s="158"/>
      <c r="D372" s="158"/>
      <c r="E372" s="158"/>
    </row>
    <row r="373" spans="1:5" s="59" customFormat="1">
      <c r="A373" s="158"/>
      <c r="B373" s="158"/>
      <c r="C373" s="158"/>
      <c r="D373" s="158"/>
      <c r="E373" s="158"/>
    </row>
    <row r="374" spans="1:5" s="59" customFormat="1">
      <c r="A374" s="158"/>
      <c r="B374" s="158"/>
      <c r="C374" s="158"/>
      <c r="D374" s="158"/>
      <c r="E374" s="158"/>
    </row>
    <row r="375" spans="1:5" s="59" customFormat="1">
      <c r="A375" s="158"/>
      <c r="B375" s="158"/>
      <c r="C375" s="158"/>
      <c r="D375" s="158"/>
      <c r="E375" s="158"/>
    </row>
    <row r="376" spans="1:5" s="59" customFormat="1">
      <c r="A376" s="158"/>
      <c r="B376" s="158"/>
      <c r="C376" s="158"/>
      <c r="D376" s="158"/>
      <c r="E376" s="158"/>
    </row>
    <row r="377" spans="1:5" s="59" customFormat="1">
      <c r="A377" s="158"/>
      <c r="B377" s="158"/>
      <c r="C377" s="158"/>
      <c r="D377" s="158"/>
      <c r="E377" s="158"/>
    </row>
    <row r="378" spans="1:5" s="59" customFormat="1">
      <c r="A378" s="158"/>
      <c r="B378" s="158"/>
      <c r="C378" s="158"/>
      <c r="D378" s="158"/>
      <c r="E378" s="158"/>
    </row>
    <row r="379" spans="1:5" s="59" customFormat="1">
      <c r="A379" s="158"/>
      <c r="B379" s="158"/>
      <c r="C379" s="158"/>
      <c r="D379" s="158"/>
      <c r="E379" s="158"/>
    </row>
    <row r="380" spans="1:5" s="59" customFormat="1">
      <c r="A380" s="158"/>
      <c r="B380" s="158"/>
      <c r="C380" s="158"/>
      <c r="D380" s="158"/>
      <c r="E380" s="158"/>
    </row>
    <row r="381" spans="1:5" s="59" customFormat="1">
      <c r="A381" s="158"/>
      <c r="B381" s="158"/>
      <c r="C381" s="158"/>
      <c r="D381" s="158"/>
      <c r="E381" s="158"/>
    </row>
    <row r="382" spans="1:5" s="59" customFormat="1">
      <c r="A382" s="158"/>
      <c r="B382" s="158"/>
      <c r="C382" s="158"/>
      <c r="D382" s="158"/>
      <c r="E382" s="158"/>
    </row>
    <row r="383" spans="1:5" s="59" customFormat="1">
      <c r="A383" s="158"/>
      <c r="B383" s="158"/>
      <c r="C383" s="158"/>
      <c r="D383" s="158"/>
      <c r="E383" s="158"/>
    </row>
    <row r="384" spans="1:5" s="59" customFormat="1">
      <c r="A384" s="158"/>
      <c r="B384" s="158"/>
      <c r="C384" s="158"/>
      <c r="D384" s="158"/>
      <c r="E384" s="158"/>
    </row>
    <row r="385" spans="1:5" s="59" customFormat="1">
      <c r="A385" s="158"/>
      <c r="B385" s="158"/>
      <c r="C385" s="158"/>
      <c r="D385" s="158"/>
      <c r="E385" s="158"/>
    </row>
    <row r="386" spans="1:5" s="59" customFormat="1">
      <c r="A386" s="158"/>
      <c r="B386" s="158"/>
      <c r="C386" s="158"/>
      <c r="D386" s="158"/>
      <c r="E386" s="158"/>
    </row>
    <row r="387" spans="1:5" s="59" customFormat="1">
      <c r="A387" s="158"/>
      <c r="B387" s="158"/>
      <c r="C387" s="158"/>
      <c r="D387" s="158"/>
      <c r="E387" s="158"/>
    </row>
    <row r="388" spans="1:5" s="59" customFormat="1">
      <c r="A388" s="158"/>
      <c r="B388" s="158"/>
      <c r="C388" s="158"/>
      <c r="D388" s="158"/>
      <c r="E388" s="158"/>
    </row>
    <row r="389" spans="1:5" s="59" customFormat="1">
      <c r="A389" s="158"/>
      <c r="B389" s="158"/>
      <c r="C389" s="158"/>
      <c r="D389" s="158"/>
      <c r="E389" s="158"/>
    </row>
    <row r="390" spans="1:5" s="59" customFormat="1">
      <c r="A390" s="158"/>
      <c r="B390" s="158"/>
      <c r="C390" s="158"/>
      <c r="D390" s="158"/>
      <c r="E390" s="158"/>
    </row>
    <row r="391" spans="1:5" s="59" customFormat="1">
      <c r="A391" s="158"/>
      <c r="B391" s="158"/>
      <c r="C391" s="158"/>
      <c r="D391" s="158"/>
      <c r="E391" s="158"/>
    </row>
    <row r="392" spans="1:5" s="59" customFormat="1">
      <c r="A392" s="158"/>
      <c r="B392" s="158"/>
      <c r="C392" s="158"/>
      <c r="D392" s="158"/>
      <c r="E392" s="158"/>
    </row>
    <row r="393" spans="1:5" s="59" customFormat="1">
      <c r="A393" s="158"/>
      <c r="B393" s="158"/>
      <c r="C393" s="158"/>
      <c r="D393" s="158"/>
      <c r="E393" s="158"/>
    </row>
    <row r="394" spans="1:5" s="59" customFormat="1">
      <c r="A394" s="158"/>
      <c r="B394" s="158"/>
      <c r="C394" s="158"/>
      <c r="D394" s="158"/>
      <c r="E394" s="158"/>
    </row>
    <row r="395" spans="1:5" s="59" customFormat="1">
      <c r="A395" s="158"/>
      <c r="B395" s="158"/>
      <c r="C395" s="158"/>
      <c r="D395" s="158"/>
      <c r="E395" s="158"/>
    </row>
    <row r="396" spans="1:5" s="59" customFormat="1">
      <c r="A396" s="158"/>
      <c r="B396" s="158"/>
      <c r="C396" s="158"/>
      <c r="D396" s="158"/>
      <c r="E396" s="158"/>
    </row>
    <row r="397" spans="1:5" s="59" customFormat="1">
      <c r="A397" s="158"/>
      <c r="B397" s="158"/>
      <c r="C397" s="158"/>
      <c r="D397" s="158"/>
      <c r="E397" s="158"/>
    </row>
    <row r="398" spans="1:5" s="59" customFormat="1">
      <c r="A398" s="158"/>
      <c r="B398" s="158"/>
      <c r="C398" s="158"/>
      <c r="D398" s="158"/>
      <c r="E398" s="158"/>
    </row>
    <row r="399" spans="1:5" s="59" customFormat="1">
      <c r="A399" s="158"/>
      <c r="B399" s="158"/>
      <c r="C399" s="158"/>
      <c r="D399" s="158"/>
      <c r="E399" s="158"/>
    </row>
    <row r="400" spans="1:5" s="59" customFormat="1">
      <c r="A400" s="158"/>
      <c r="B400" s="158"/>
      <c r="C400" s="158"/>
      <c r="D400" s="158"/>
      <c r="E400" s="158"/>
    </row>
    <row r="401" spans="1:5" s="59" customFormat="1">
      <c r="A401" s="158"/>
      <c r="B401" s="158"/>
      <c r="C401" s="158"/>
      <c r="D401" s="158"/>
      <c r="E401" s="158"/>
    </row>
    <row r="402" spans="1:5" s="59" customFormat="1">
      <c r="A402" s="158"/>
      <c r="B402" s="158"/>
      <c r="C402" s="158"/>
      <c r="D402" s="158"/>
      <c r="E402" s="158"/>
    </row>
    <row r="403" spans="1:5" s="59" customFormat="1">
      <c r="A403" s="158"/>
      <c r="B403" s="158"/>
      <c r="C403" s="158"/>
      <c r="D403" s="158"/>
      <c r="E403" s="158"/>
    </row>
    <row r="404" spans="1:5" s="59" customFormat="1">
      <c r="A404" s="158"/>
      <c r="B404" s="158"/>
      <c r="C404" s="158"/>
      <c r="D404" s="158"/>
      <c r="E404" s="158"/>
    </row>
    <row r="405" spans="1:5" s="59" customFormat="1">
      <c r="A405" s="158"/>
      <c r="B405" s="158"/>
      <c r="C405" s="158"/>
      <c r="D405" s="158"/>
      <c r="E405" s="158"/>
    </row>
    <row r="406" spans="1:5" s="59" customFormat="1">
      <c r="A406" s="158"/>
      <c r="B406" s="158"/>
      <c r="C406" s="158"/>
      <c r="D406" s="158"/>
      <c r="E406" s="158"/>
    </row>
    <row r="407" spans="1:5" s="59" customFormat="1">
      <c r="A407" s="158"/>
      <c r="B407" s="158"/>
      <c r="C407" s="158"/>
      <c r="D407" s="158"/>
      <c r="E407" s="158"/>
    </row>
    <row r="408" spans="1:5" s="59" customFormat="1">
      <c r="A408" s="158"/>
      <c r="B408" s="158"/>
      <c r="C408" s="158"/>
      <c r="D408" s="158"/>
      <c r="E408" s="158"/>
    </row>
    <row r="409" spans="1:5" s="59" customFormat="1">
      <c r="A409" s="158"/>
      <c r="B409" s="158"/>
      <c r="C409" s="158"/>
      <c r="D409" s="158"/>
      <c r="E409" s="158"/>
    </row>
    <row r="410" spans="1:5" s="59" customFormat="1">
      <c r="A410" s="158"/>
      <c r="B410" s="158"/>
      <c r="C410" s="158"/>
      <c r="D410" s="158"/>
      <c r="E410" s="158"/>
    </row>
    <row r="411" spans="1:5" s="59" customFormat="1">
      <c r="A411" s="158"/>
      <c r="B411" s="158"/>
      <c r="C411" s="158"/>
      <c r="D411" s="158"/>
      <c r="E411" s="158"/>
    </row>
    <row r="412" spans="1:5" s="59" customFormat="1">
      <c r="A412" s="158"/>
      <c r="B412" s="158"/>
      <c r="C412" s="158"/>
      <c r="D412" s="158"/>
      <c r="E412" s="158"/>
    </row>
    <row r="413" spans="1:5" s="59" customFormat="1">
      <c r="A413" s="158"/>
      <c r="B413" s="158"/>
      <c r="C413" s="158"/>
      <c r="D413" s="158"/>
      <c r="E413" s="158"/>
    </row>
    <row r="414" spans="1:5" s="59" customFormat="1">
      <c r="A414" s="158"/>
      <c r="B414" s="158"/>
      <c r="C414" s="158"/>
      <c r="D414" s="158"/>
      <c r="E414" s="158"/>
    </row>
    <row r="415" spans="1:5" s="59" customFormat="1">
      <c r="A415" s="158"/>
      <c r="B415" s="158"/>
      <c r="C415" s="158"/>
      <c r="D415" s="158"/>
      <c r="E415" s="158"/>
    </row>
    <row r="416" spans="1:5" s="59" customFormat="1">
      <c r="A416" s="158"/>
      <c r="B416" s="158"/>
      <c r="C416" s="158"/>
      <c r="D416" s="158"/>
      <c r="E416" s="158"/>
    </row>
    <row r="417" spans="1:5" s="59" customFormat="1">
      <c r="A417" s="158"/>
      <c r="B417" s="158"/>
      <c r="C417" s="158"/>
      <c r="D417" s="158"/>
      <c r="E417" s="158"/>
    </row>
    <row r="418" spans="1:5" s="59" customFormat="1">
      <c r="A418" s="158"/>
      <c r="B418" s="158"/>
      <c r="C418" s="158"/>
      <c r="D418" s="158"/>
      <c r="E418" s="158"/>
    </row>
    <row r="419" spans="1:5" s="59" customFormat="1">
      <c r="A419" s="158"/>
      <c r="B419" s="158"/>
      <c r="C419" s="158"/>
      <c r="D419" s="158"/>
      <c r="E419" s="158"/>
    </row>
    <row r="420" spans="1:5" s="59" customFormat="1">
      <c r="A420" s="158"/>
      <c r="B420" s="158"/>
      <c r="C420" s="158"/>
      <c r="D420" s="158"/>
      <c r="E420" s="158"/>
    </row>
    <row r="421" spans="1:5" s="59" customFormat="1">
      <c r="A421" s="158"/>
      <c r="B421" s="158"/>
      <c r="C421" s="158"/>
      <c r="D421" s="158"/>
      <c r="E421" s="158"/>
    </row>
    <row r="422" spans="1:5" s="59" customFormat="1">
      <c r="A422" s="158"/>
      <c r="B422" s="158"/>
      <c r="C422" s="158"/>
      <c r="D422" s="158"/>
      <c r="E422" s="158"/>
    </row>
    <row r="423" spans="1:5" s="59" customFormat="1">
      <c r="A423" s="158"/>
      <c r="B423" s="158"/>
      <c r="C423" s="158"/>
      <c r="D423" s="158"/>
      <c r="E423" s="158"/>
    </row>
    <row r="424" spans="1:5" s="59" customFormat="1">
      <c r="A424" s="158"/>
      <c r="B424" s="158"/>
      <c r="C424" s="158"/>
      <c r="D424" s="158"/>
      <c r="E424" s="158"/>
    </row>
    <row r="425" spans="1:5" s="59" customFormat="1">
      <c r="A425" s="158"/>
      <c r="B425" s="158"/>
      <c r="C425" s="158"/>
      <c r="D425" s="158"/>
      <c r="E425" s="158"/>
    </row>
    <row r="426" spans="1:5" s="59" customFormat="1">
      <c r="A426" s="158"/>
      <c r="B426" s="158"/>
      <c r="C426" s="158"/>
      <c r="D426" s="158"/>
      <c r="E426" s="158"/>
    </row>
    <row r="427" spans="1:5" s="59" customFormat="1">
      <c r="A427" s="158"/>
      <c r="B427" s="158"/>
      <c r="C427" s="158"/>
      <c r="D427" s="158"/>
      <c r="E427" s="158"/>
    </row>
    <row r="428" spans="1:5" s="59" customFormat="1">
      <c r="A428" s="158"/>
      <c r="B428" s="158"/>
      <c r="C428" s="158"/>
      <c r="D428" s="158"/>
      <c r="E428" s="158"/>
    </row>
    <row r="429" spans="1:5" s="59" customFormat="1">
      <c r="A429" s="158"/>
      <c r="B429" s="158"/>
      <c r="C429" s="158"/>
      <c r="D429" s="158"/>
      <c r="E429" s="158"/>
    </row>
    <row r="430" spans="1:5" s="59" customFormat="1">
      <c r="A430" s="158"/>
      <c r="B430" s="158"/>
      <c r="C430" s="158"/>
      <c r="D430" s="158"/>
      <c r="E430" s="158"/>
    </row>
    <row r="431" spans="1:5" s="59" customFormat="1">
      <c r="A431" s="158"/>
      <c r="B431" s="158"/>
      <c r="C431" s="158"/>
      <c r="D431" s="158"/>
      <c r="E431" s="158"/>
    </row>
    <row r="432" spans="1:5" s="59" customFormat="1">
      <c r="A432" s="158"/>
      <c r="B432" s="158"/>
      <c r="C432" s="158"/>
      <c r="D432" s="158"/>
      <c r="E432" s="158"/>
    </row>
    <row r="433" spans="1:5" s="59" customFormat="1">
      <c r="A433" s="158"/>
      <c r="B433" s="158"/>
      <c r="C433" s="158"/>
      <c r="D433" s="158"/>
      <c r="E433" s="158"/>
    </row>
    <row r="434" spans="1:5" s="59" customFormat="1">
      <c r="A434" s="158"/>
      <c r="B434" s="158"/>
      <c r="C434" s="158"/>
      <c r="D434" s="158"/>
      <c r="E434" s="158"/>
    </row>
    <row r="435" spans="1:5" s="59" customFormat="1">
      <c r="A435" s="158"/>
      <c r="B435" s="158"/>
      <c r="C435" s="158"/>
      <c r="D435" s="158"/>
      <c r="E435" s="158"/>
    </row>
    <row r="436" spans="1:5" s="59" customFormat="1">
      <c r="A436" s="158"/>
      <c r="B436" s="158"/>
      <c r="C436" s="158"/>
      <c r="D436" s="158"/>
      <c r="E436" s="158"/>
    </row>
    <row r="437" spans="1:5" s="59" customFormat="1">
      <c r="A437" s="158"/>
      <c r="B437" s="158"/>
      <c r="C437" s="158"/>
      <c r="D437" s="158"/>
      <c r="E437" s="158"/>
    </row>
    <row r="438" spans="1:5" s="59" customFormat="1">
      <c r="A438" s="158"/>
      <c r="B438" s="158"/>
      <c r="C438" s="158"/>
      <c r="D438" s="158"/>
      <c r="E438" s="158"/>
    </row>
    <row r="439" spans="1:5" s="59" customFormat="1">
      <c r="A439" s="158"/>
      <c r="B439" s="158"/>
      <c r="C439" s="158"/>
      <c r="D439" s="158"/>
      <c r="E439" s="158"/>
    </row>
    <row r="440" spans="1:5" s="59" customFormat="1">
      <c r="A440" s="158"/>
      <c r="B440" s="158"/>
      <c r="C440" s="158"/>
      <c r="D440" s="158"/>
      <c r="E440" s="158"/>
    </row>
    <row r="441" spans="1:5" s="59" customFormat="1">
      <c r="A441" s="158"/>
      <c r="B441" s="158"/>
      <c r="C441" s="158"/>
      <c r="D441" s="158"/>
      <c r="E441" s="158"/>
    </row>
    <row r="442" spans="1:5" s="59" customFormat="1">
      <c r="A442" s="158"/>
      <c r="B442" s="158"/>
      <c r="C442" s="158"/>
      <c r="D442" s="158"/>
      <c r="E442" s="158"/>
    </row>
    <row r="443" spans="1:5" s="59" customFormat="1">
      <c r="A443" s="158"/>
      <c r="B443" s="158"/>
      <c r="C443" s="158"/>
      <c r="D443" s="158"/>
      <c r="E443" s="158"/>
    </row>
    <row r="444" spans="1:5" s="59" customFormat="1">
      <c r="A444" s="158"/>
      <c r="B444" s="158"/>
      <c r="C444" s="158"/>
      <c r="D444" s="158"/>
      <c r="E444" s="158"/>
    </row>
    <row r="445" spans="1:5" s="59" customFormat="1">
      <c r="A445" s="158"/>
      <c r="B445" s="158"/>
      <c r="C445" s="158"/>
      <c r="D445" s="158"/>
      <c r="E445" s="158"/>
    </row>
    <row r="446" spans="1:5" s="59" customFormat="1">
      <c r="A446" s="158"/>
      <c r="B446" s="158"/>
      <c r="C446" s="158"/>
      <c r="D446" s="158"/>
      <c r="E446" s="158"/>
    </row>
    <row r="447" spans="1:5" s="59" customFormat="1">
      <c r="A447" s="158"/>
      <c r="B447" s="158"/>
      <c r="C447" s="158"/>
      <c r="D447" s="158"/>
      <c r="E447" s="158"/>
    </row>
    <row r="448" spans="1:5" s="59" customFormat="1">
      <c r="A448" s="158"/>
      <c r="B448" s="158"/>
      <c r="C448" s="158"/>
      <c r="D448" s="158"/>
      <c r="E448" s="158"/>
    </row>
    <row r="449" spans="1:5" s="59" customFormat="1">
      <c r="A449" s="158"/>
      <c r="B449" s="158"/>
      <c r="C449" s="158"/>
      <c r="D449" s="158"/>
      <c r="E449" s="158"/>
    </row>
    <row r="450" spans="1:5" s="59" customFormat="1">
      <c r="A450" s="158"/>
      <c r="B450" s="158"/>
      <c r="C450" s="158"/>
      <c r="D450" s="158"/>
      <c r="E450" s="158"/>
    </row>
    <row r="451" spans="1:5" s="59" customFormat="1">
      <c r="A451" s="158"/>
      <c r="B451" s="158"/>
      <c r="C451" s="158"/>
      <c r="D451" s="158"/>
      <c r="E451" s="158"/>
    </row>
    <row r="452" spans="1:5" s="59" customFormat="1">
      <c r="A452" s="158"/>
      <c r="B452" s="158"/>
      <c r="C452" s="158"/>
      <c r="D452" s="158"/>
      <c r="E452" s="158"/>
    </row>
    <row r="453" spans="1:5" s="59" customFormat="1">
      <c r="A453" s="158"/>
      <c r="B453" s="158"/>
      <c r="C453" s="158"/>
      <c r="D453" s="158"/>
      <c r="E453" s="158"/>
    </row>
    <row r="454" spans="1:5" s="59" customFormat="1">
      <c r="A454" s="158"/>
      <c r="B454" s="158"/>
      <c r="C454" s="158"/>
      <c r="D454" s="158"/>
      <c r="E454" s="158"/>
    </row>
    <row r="455" spans="1:5" s="59" customFormat="1">
      <c r="A455" s="158"/>
      <c r="B455" s="158"/>
      <c r="C455" s="158"/>
      <c r="D455" s="158"/>
      <c r="E455" s="158"/>
    </row>
    <row r="456" spans="1:5" s="59" customFormat="1">
      <c r="A456" s="158"/>
      <c r="B456" s="158"/>
      <c r="C456" s="158"/>
      <c r="D456" s="158"/>
      <c r="E456" s="158"/>
    </row>
    <row r="457" spans="1:5" s="59" customFormat="1">
      <c r="A457" s="158"/>
      <c r="B457" s="158"/>
      <c r="C457" s="158"/>
      <c r="D457" s="158"/>
      <c r="E457" s="158"/>
    </row>
    <row r="458" spans="1:5" s="59" customFormat="1">
      <c r="A458" s="158"/>
      <c r="B458" s="158"/>
      <c r="C458" s="158"/>
      <c r="D458" s="158"/>
      <c r="E458" s="158"/>
    </row>
    <row r="459" spans="1:5" s="59" customFormat="1">
      <c r="A459" s="158"/>
      <c r="B459" s="158"/>
      <c r="C459" s="158"/>
      <c r="D459" s="158"/>
      <c r="E459" s="158"/>
    </row>
    <row r="460" spans="1:5" s="59" customFormat="1">
      <c r="A460" s="158"/>
      <c r="B460" s="158"/>
      <c r="C460" s="158"/>
      <c r="D460" s="158"/>
      <c r="E460" s="158"/>
    </row>
    <row r="461" spans="1:5" s="59" customFormat="1">
      <c r="A461" s="158"/>
      <c r="B461" s="158"/>
      <c r="C461" s="158"/>
      <c r="D461" s="158"/>
      <c r="E461" s="158"/>
    </row>
    <row r="462" spans="1:5" s="59" customFormat="1">
      <c r="A462" s="158"/>
      <c r="B462" s="158"/>
      <c r="C462" s="158"/>
      <c r="D462" s="158"/>
      <c r="E462" s="158"/>
    </row>
    <row r="463" spans="1:5" s="59" customFormat="1">
      <c r="A463" s="158"/>
      <c r="B463" s="158"/>
      <c r="C463" s="158"/>
      <c r="D463" s="158"/>
      <c r="E463" s="158"/>
    </row>
    <row r="464" spans="1:5" s="59" customFormat="1">
      <c r="A464" s="158"/>
      <c r="B464" s="158"/>
      <c r="C464" s="158"/>
      <c r="D464" s="158"/>
      <c r="E464" s="158"/>
    </row>
    <row r="465" spans="1:5" s="59" customFormat="1">
      <c r="A465" s="158"/>
      <c r="B465" s="158"/>
      <c r="C465" s="158"/>
      <c r="D465" s="158"/>
      <c r="E465" s="158"/>
    </row>
    <row r="466" spans="1:5" s="59" customFormat="1">
      <c r="A466" s="158"/>
      <c r="B466" s="158"/>
      <c r="C466" s="158"/>
      <c r="D466" s="158"/>
      <c r="E466" s="158"/>
    </row>
    <row r="467" spans="1:5" s="59" customFormat="1">
      <c r="A467" s="158"/>
      <c r="B467" s="158"/>
      <c r="C467" s="158"/>
      <c r="D467" s="158"/>
      <c r="E467" s="158"/>
    </row>
    <row r="468" spans="1:5" s="59" customFormat="1">
      <c r="A468" s="158"/>
      <c r="B468" s="158"/>
      <c r="C468" s="158"/>
      <c r="D468" s="158"/>
      <c r="E468" s="158"/>
    </row>
    <row r="469" spans="1:5" s="59" customFormat="1">
      <c r="A469" s="158"/>
      <c r="B469" s="158"/>
      <c r="C469" s="158"/>
      <c r="D469" s="158"/>
      <c r="E469" s="158"/>
    </row>
    <row r="470" spans="1:5" s="59" customFormat="1">
      <c r="A470" s="158"/>
      <c r="B470" s="158"/>
      <c r="C470" s="158"/>
      <c r="D470" s="158"/>
      <c r="E470" s="158"/>
    </row>
    <row r="471" spans="1:5" s="59" customFormat="1">
      <c r="A471" s="158"/>
      <c r="B471" s="158"/>
      <c r="C471" s="158"/>
      <c r="D471" s="158"/>
      <c r="E471" s="158"/>
    </row>
    <row r="472" spans="1:5" s="59" customFormat="1">
      <c r="A472" s="158"/>
      <c r="B472" s="158"/>
      <c r="C472" s="158"/>
      <c r="D472" s="158"/>
      <c r="E472" s="158"/>
    </row>
    <row r="473" spans="1:5" s="59" customFormat="1">
      <c r="A473" s="158"/>
      <c r="B473" s="158"/>
      <c r="C473" s="158"/>
      <c r="D473" s="158"/>
      <c r="E473" s="158"/>
    </row>
    <row r="474" spans="1:5" s="59" customFormat="1">
      <c r="A474" s="158"/>
      <c r="B474" s="158"/>
      <c r="C474" s="158"/>
      <c r="D474" s="158"/>
      <c r="E474" s="158"/>
    </row>
    <row r="475" spans="1:5" s="59" customFormat="1">
      <c r="A475" s="158"/>
      <c r="B475" s="158"/>
      <c r="C475" s="158"/>
      <c r="D475" s="158"/>
      <c r="E475" s="158"/>
    </row>
    <row r="476" spans="1:5" s="59" customFormat="1">
      <c r="A476" s="158"/>
      <c r="B476" s="158"/>
      <c r="C476" s="158"/>
      <c r="D476" s="158"/>
      <c r="E476" s="158"/>
    </row>
    <row r="477" spans="1:5" s="59" customFormat="1">
      <c r="A477" s="158"/>
      <c r="B477" s="158"/>
      <c r="C477" s="158"/>
      <c r="D477" s="158"/>
      <c r="E477" s="158"/>
    </row>
    <row r="478" spans="1:5" s="59" customFormat="1">
      <c r="A478" s="158"/>
      <c r="B478" s="158"/>
      <c r="C478" s="158"/>
      <c r="D478" s="158"/>
      <c r="E478" s="158"/>
    </row>
    <row r="479" spans="1:5" s="59" customFormat="1">
      <c r="A479" s="158"/>
      <c r="B479" s="158"/>
      <c r="C479" s="158"/>
      <c r="D479" s="158"/>
      <c r="E479" s="158"/>
    </row>
    <row r="480" spans="1:5" s="59" customFormat="1">
      <c r="A480" s="158"/>
      <c r="B480" s="158"/>
      <c r="C480" s="158"/>
      <c r="D480" s="158"/>
      <c r="E480" s="158"/>
    </row>
    <row r="481" spans="1:5" s="59" customFormat="1">
      <c r="A481" s="158"/>
      <c r="B481" s="158"/>
      <c r="C481" s="158"/>
      <c r="D481" s="158"/>
      <c r="E481" s="158"/>
    </row>
    <row r="482" spans="1:5" s="59" customFormat="1">
      <c r="A482" s="158"/>
      <c r="B482" s="158"/>
      <c r="C482" s="158"/>
      <c r="D482" s="158"/>
      <c r="E482" s="158"/>
    </row>
    <row r="483" spans="1:5" s="59" customFormat="1">
      <c r="A483" s="158"/>
      <c r="B483" s="158"/>
      <c r="C483" s="158"/>
      <c r="D483" s="158"/>
      <c r="E483" s="158"/>
    </row>
    <row r="484" spans="1:5" s="59" customFormat="1">
      <c r="A484" s="158"/>
      <c r="B484" s="158"/>
      <c r="C484" s="158"/>
      <c r="D484" s="158"/>
      <c r="E484" s="158"/>
    </row>
    <row r="485" spans="1:5" s="59" customFormat="1">
      <c r="A485" s="158"/>
      <c r="B485" s="158"/>
      <c r="C485" s="158"/>
      <c r="D485" s="158"/>
      <c r="E485" s="158"/>
    </row>
    <row r="486" spans="1:5" s="59" customFormat="1">
      <c r="A486" s="158"/>
      <c r="B486" s="158"/>
      <c r="C486" s="158"/>
      <c r="D486" s="158"/>
      <c r="E486" s="158"/>
    </row>
    <row r="487" spans="1:5" s="59" customFormat="1">
      <c r="A487" s="158"/>
      <c r="B487" s="158"/>
      <c r="C487" s="158"/>
      <c r="D487" s="158"/>
      <c r="E487" s="158"/>
    </row>
    <row r="488" spans="1:5" s="59" customFormat="1">
      <c r="A488" s="158"/>
      <c r="B488" s="158"/>
      <c r="C488" s="158"/>
      <c r="D488" s="158"/>
      <c r="E488" s="158"/>
    </row>
    <row r="489" spans="1:5" s="59" customFormat="1">
      <c r="A489" s="158"/>
      <c r="B489" s="158"/>
      <c r="C489" s="158"/>
      <c r="D489" s="158"/>
      <c r="E489" s="158"/>
    </row>
    <row r="490" spans="1:5" s="59" customFormat="1">
      <c r="A490" s="158"/>
      <c r="B490" s="158"/>
      <c r="C490" s="158"/>
      <c r="D490" s="158"/>
      <c r="E490" s="158"/>
    </row>
    <row r="491" spans="1:5" s="59" customFormat="1">
      <c r="A491" s="158"/>
      <c r="B491" s="158"/>
      <c r="C491" s="158"/>
      <c r="D491" s="158"/>
      <c r="E491" s="158"/>
    </row>
    <row r="492" spans="1:5" s="59" customFormat="1">
      <c r="A492" s="158"/>
      <c r="B492" s="158"/>
      <c r="C492" s="158"/>
      <c r="D492" s="158"/>
      <c r="E492" s="158"/>
    </row>
    <row r="493" spans="1:5" s="59" customFormat="1">
      <c r="A493" s="158"/>
      <c r="B493" s="158"/>
      <c r="C493" s="158"/>
      <c r="D493" s="158"/>
      <c r="E493" s="158"/>
    </row>
    <row r="494" spans="1:5" s="59" customFormat="1">
      <c r="A494" s="158"/>
      <c r="B494" s="158"/>
      <c r="C494" s="158"/>
      <c r="D494" s="158"/>
      <c r="E494" s="158"/>
    </row>
    <row r="495" spans="1:5" s="59" customFormat="1">
      <c r="A495" s="158"/>
      <c r="B495" s="158"/>
      <c r="C495" s="158"/>
      <c r="D495" s="158"/>
      <c r="E495" s="158"/>
    </row>
    <row r="496" spans="1:5" s="59" customFormat="1">
      <c r="A496" s="158"/>
      <c r="B496" s="158"/>
      <c r="C496" s="158"/>
      <c r="D496" s="158"/>
      <c r="E496" s="158"/>
    </row>
    <row r="497" spans="1:5" s="59" customFormat="1">
      <c r="A497" s="158"/>
      <c r="B497" s="158"/>
      <c r="C497" s="158"/>
      <c r="D497" s="158"/>
      <c r="E497" s="158"/>
    </row>
    <row r="498" spans="1:5" s="59" customFormat="1">
      <c r="A498" s="158"/>
      <c r="B498" s="158"/>
      <c r="C498" s="158"/>
      <c r="D498" s="158"/>
      <c r="E498" s="158"/>
    </row>
    <row r="499" spans="1:5" s="59" customFormat="1">
      <c r="A499" s="158"/>
      <c r="B499" s="158"/>
      <c r="C499" s="158"/>
      <c r="D499" s="158"/>
      <c r="E499" s="158"/>
    </row>
    <row r="500" spans="1:5" s="59" customFormat="1">
      <c r="A500" s="158"/>
      <c r="B500" s="158"/>
      <c r="C500" s="158"/>
      <c r="D500" s="158"/>
      <c r="E500" s="158"/>
    </row>
    <row r="501" spans="1:5" s="59" customFormat="1">
      <c r="A501" s="158"/>
      <c r="B501" s="158"/>
      <c r="C501" s="158"/>
      <c r="D501" s="158"/>
      <c r="E501" s="158"/>
    </row>
    <row r="502" spans="1:5" s="59" customFormat="1">
      <c r="A502" s="158"/>
      <c r="B502" s="158"/>
      <c r="C502" s="158"/>
      <c r="D502" s="158"/>
      <c r="E502" s="158"/>
    </row>
    <row r="503" spans="1:5" s="59" customFormat="1">
      <c r="A503" s="158"/>
      <c r="B503" s="158"/>
      <c r="C503" s="158"/>
      <c r="D503" s="158"/>
      <c r="E503" s="158"/>
    </row>
    <row r="504" spans="1:5" s="59" customFormat="1">
      <c r="A504" s="158"/>
      <c r="B504" s="158"/>
      <c r="C504" s="158"/>
      <c r="D504" s="158"/>
      <c r="E504" s="158"/>
    </row>
    <row r="505" spans="1:5" s="59" customFormat="1">
      <c r="A505" s="158"/>
      <c r="B505" s="158"/>
      <c r="C505" s="158"/>
      <c r="D505" s="158"/>
      <c r="E505" s="158"/>
    </row>
    <row r="506" spans="1:5" s="59" customFormat="1">
      <c r="A506" s="158"/>
      <c r="B506" s="158"/>
      <c r="C506" s="158"/>
      <c r="D506" s="158"/>
      <c r="E506" s="158"/>
    </row>
    <row r="507" spans="1:5" s="59" customFormat="1">
      <c r="A507" s="158"/>
      <c r="B507" s="158"/>
      <c r="C507" s="158"/>
      <c r="D507" s="158"/>
      <c r="E507" s="158"/>
    </row>
    <row r="508" spans="1:5" s="59" customFormat="1">
      <c r="A508" s="158"/>
      <c r="B508" s="158"/>
      <c r="C508" s="158"/>
      <c r="D508" s="158"/>
      <c r="E508" s="158"/>
    </row>
    <row r="509" spans="1:5" s="59" customFormat="1">
      <c r="A509" s="158"/>
      <c r="B509" s="158"/>
      <c r="C509" s="158"/>
      <c r="D509" s="158"/>
      <c r="E509" s="158"/>
    </row>
    <row r="510" spans="1:5" s="59" customFormat="1">
      <c r="A510" s="158"/>
      <c r="B510" s="158"/>
      <c r="C510" s="158"/>
      <c r="D510" s="158"/>
      <c r="E510" s="158"/>
    </row>
    <row r="511" spans="1:5" s="59" customFormat="1">
      <c r="A511" s="158"/>
      <c r="B511" s="158"/>
      <c r="C511" s="158"/>
      <c r="D511" s="158"/>
      <c r="E511" s="158"/>
    </row>
    <row r="512" spans="1:5" s="59" customFormat="1">
      <c r="A512" s="158"/>
      <c r="B512" s="158"/>
      <c r="C512" s="158"/>
      <c r="D512" s="158"/>
      <c r="E512" s="158"/>
    </row>
    <row r="513" spans="1:5" s="59" customFormat="1">
      <c r="A513" s="158"/>
      <c r="B513" s="158"/>
      <c r="C513" s="158"/>
      <c r="D513" s="158"/>
      <c r="E513" s="158"/>
    </row>
    <row r="514" spans="1:5" s="59" customFormat="1">
      <c r="A514" s="158"/>
      <c r="B514" s="158"/>
      <c r="C514" s="158"/>
      <c r="D514" s="158"/>
      <c r="E514" s="158"/>
    </row>
    <row r="515" spans="1:5" s="59" customFormat="1">
      <c r="A515" s="158"/>
      <c r="B515" s="158"/>
      <c r="C515" s="158"/>
      <c r="D515" s="158"/>
      <c r="E515" s="158"/>
    </row>
    <row r="516" spans="1:5" s="59" customFormat="1">
      <c r="A516" s="158"/>
      <c r="B516" s="158"/>
      <c r="C516" s="158"/>
      <c r="D516" s="158"/>
      <c r="E516" s="158"/>
    </row>
    <row r="517" spans="1:5" s="59" customFormat="1">
      <c r="A517" s="158"/>
      <c r="B517" s="158"/>
      <c r="C517" s="158"/>
      <c r="D517" s="158"/>
      <c r="E517" s="158"/>
    </row>
    <row r="518" spans="1:5" s="59" customFormat="1">
      <c r="A518" s="158"/>
      <c r="B518" s="158"/>
      <c r="C518" s="158"/>
      <c r="D518" s="158"/>
      <c r="E518" s="158"/>
    </row>
    <row r="519" spans="1:5" s="59" customFormat="1">
      <c r="A519" s="158"/>
      <c r="B519" s="158"/>
      <c r="C519" s="158"/>
      <c r="D519" s="158"/>
      <c r="E519" s="158"/>
    </row>
    <row r="520" spans="1:5" s="59" customFormat="1">
      <c r="A520" s="158"/>
      <c r="B520" s="158"/>
      <c r="C520" s="158"/>
      <c r="D520" s="158"/>
      <c r="E520" s="158"/>
    </row>
    <row r="521" spans="1:5" s="59" customFormat="1">
      <c r="A521" s="158"/>
      <c r="B521" s="158"/>
      <c r="C521" s="158"/>
      <c r="D521" s="158"/>
      <c r="E521" s="158"/>
    </row>
    <row r="522" spans="1:5" s="59" customFormat="1">
      <c r="A522" s="158"/>
      <c r="B522" s="158"/>
      <c r="C522" s="158"/>
      <c r="D522" s="158"/>
      <c r="E522" s="158"/>
    </row>
    <row r="523" spans="1:5" s="59" customFormat="1">
      <c r="A523" s="158"/>
      <c r="B523" s="158"/>
      <c r="C523" s="158"/>
      <c r="D523" s="158"/>
      <c r="E523" s="158"/>
    </row>
    <row r="524" spans="1:5" s="59" customFormat="1">
      <c r="A524" s="158"/>
      <c r="B524" s="158"/>
      <c r="C524" s="158"/>
      <c r="D524" s="158"/>
      <c r="E524" s="158"/>
    </row>
    <row r="525" spans="1:5" s="59" customFormat="1">
      <c r="A525" s="158"/>
      <c r="B525" s="158"/>
      <c r="C525" s="158"/>
      <c r="D525" s="158"/>
      <c r="E525" s="158"/>
    </row>
    <row r="526" spans="1:5" s="59" customFormat="1">
      <c r="A526" s="158"/>
      <c r="B526" s="158"/>
      <c r="C526" s="158"/>
      <c r="D526" s="158"/>
      <c r="E526" s="158"/>
    </row>
    <row r="527" spans="1:5" s="59" customFormat="1">
      <c r="A527" s="158"/>
      <c r="B527" s="158"/>
      <c r="C527" s="158"/>
      <c r="D527" s="158"/>
      <c r="E527" s="158"/>
    </row>
    <row r="528" spans="1:5" s="59" customFormat="1">
      <c r="A528" s="158"/>
      <c r="B528" s="158"/>
      <c r="C528" s="158"/>
      <c r="D528" s="158"/>
      <c r="E528" s="158"/>
    </row>
    <row r="529" spans="1:5" s="59" customFormat="1">
      <c r="A529" s="158"/>
      <c r="B529" s="158"/>
      <c r="C529" s="158"/>
      <c r="D529" s="158"/>
      <c r="E529" s="158"/>
    </row>
    <row r="530" spans="1:5" s="59" customFormat="1">
      <c r="A530" s="158"/>
      <c r="B530" s="158"/>
      <c r="C530" s="158"/>
      <c r="D530" s="158"/>
      <c r="E530" s="158"/>
    </row>
    <row r="531" spans="1:5" s="59" customFormat="1">
      <c r="A531" s="158"/>
      <c r="B531" s="158"/>
      <c r="C531" s="158"/>
      <c r="D531" s="158"/>
      <c r="E531" s="158"/>
    </row>
    <row r="532" spans="1:5" s="59" customFormat="1">
      <c r="A532" s="158"/>
      <c r="B532" s="158"/>
      <c r="C532" s="158"/>
      <c r="D532" s="158"/>
      <c r="E532" s="158"/>
    </row>
    <row r="533" spans="1:5" s="59" customFormat="1">
      <c r="A533" s="158"/>
      <c r="B533" s="158"/>
      <c r="C533" s="158"/>
      <c r="D533" s="158"/>
      <c r="E533" s="158"/>
    </row>
    <row r="534" spans="1:5" s="59" customFormat="1">
      <c r="A534" s="158"/>
      <c r="B534" s="158"/>
      <c r="C534" s="158"/>
      <c r="D534" s="158"/>
      <c r="E534" s="158"/>
    </row>
    <row r="535" spans="1:5" s="59" customFormat="1">
      <c r="A535" s="158"/>
      <c r="B535" s="158"/>
      <c r="C535" s="158"/>
      <c r="D535" s="158"/>
      <c r="E535" s="158"/>
    </row>
    <row r="536" spans="1:5" s="59" customFormat="1">
      <c r="A536" s="158"/>
      <c r="B536" s="158"/>
      <c r="C536" s="158"/>
      <c r="D536" s="158"/>
      <c r="E536" s="158"/>
    </row>
    <row r="537" spans="1:5" s="59" customFormat="1">
      <c r="A537" s="158"/>
      <c r="B537" s="158"/>
      <c r="C537" s="158"/>
      <c r="D537" s="158"/>
      <c r="E537" s="158"/>
    </row>
    <row r="538" spans="1:5" s="59" customFormat="1">
      <c r="A538" s="158"/>
      <c r="B538" s="158"/>
      <c r="C538" s="158"/>
      <c r="D538" s="158"/>
      <c r="E538" s="158"/>
    </row>
    <row r="539" spans="1:5" s="59" customFormat="1">
      <c r="A539" s="158"/>
      <c r="B539" s="158"/>
      <c r="C539" s="158"/>
      <c r="D539" s="158"/>
      <c r="E539" s="158"/>
    </row>
    <row r="540" spans="1:5" s="59" customFormat="1">
      <c r="A540" s="158"/>
      <c r="B540" s="158"/>
      <c r="C540" s="158"/>
      <c r="D540" s="158"/>
      <c r="E540" s="158"/>
    </row>
    <row r="541" spans="1:5" s="59" customFormat="1">
      <c r="A541" s="158"/>
      <c r="B541" s="158"/>
      <c r="C541" s="158"/>
      <c r="D541" s="158"/>
      <c r="E541" s="158"/>
    </row>
    <row r="542" spans="1:5" s="59" customFormat="1">
      <c r="A542" s="158"/>
      <c r="B542" s="158"/>
      <c r="C542" s="158"/>
      <c r="D542" s="158"/>
      <c r="E542" s="158"/>
    </row>
    <row r="543" spans="1:5" s="59" customFormat="1">
      <c r="A543" s="158"/>
      <c r="B543" s="158"/>
      <c r="C543" s="158"/>
      <c r="D543" s="158"/>
      <c r="E543" s="158"/>
    </row>
    <row r="544" spans="1:5" s="59" customFormat="1">
      <c r="A544" s="158"/>
      <c r="B544" s="158"/>
      <c r="C544" s="158"/>
      <c r="D544" s="158"/>
      <c r="E544" s="158"/>
    </row>
    <row r="545" spans="1:5" s="59" customFormat="1">
      <c r="A545" s="158"/>
      <c r="B545" s="158"/>
      <c r="C545" s="158"/>
      <c r="D545" s="158"/>
      <c r="E545" s="158"/>
    </row>
    <row r="546" spans="1:5" s="59" customFormat="1">
      <c r="A546" s="158"/>
      <c r="B546" s="158"/>
      <c r="C546" s="158"/>
      <c r="D546" s="158"/>
      <c r="E546" s="158"/>
    </row>
    <row r="547" spans="1:5" s="59" customFormat="1">
      <c r="A547" s="158"/>
      <c r="B547" s="158"/>
      <c r="C547" s="158"/>
      <c r="D547" s="158"/>
      <c r="E547" s="158"/>
    </row>
    <row r="548" spans="1:5" s="59" customFormat="1">
      <c r="A548" s="158"/>
      <c r="B548" s="158"/>
      <c r="C548" s="158"/>
      <c r="D548" s="158"/>
      <c r="E548" s="158"/>
    </row>
    <row r="549" spans="1:5" s="59" customFormat="1">
      <c r="A549" s="158"/>
      <c r="B549" s="158"/>
      <c r="C549" s="158"/>
      <c r="D549" s="158"/>
      <c r="E549" s="158"/>
    </row>
    <row r="550" spans="1:5" s="59" customFormat="1">
      <c r="A550" s="158"/>
      <c r="B550" s="158"/>
      <c r="C550" s="158"/>
      <c r="D550" s="158"/>
      <c r="E550" s="158"/>
    </row>
    <row r="551" spans="1:5" s="59" customFormat="1">
      <c r="A551" s="158"/>
      <c r="B551" s="158"/>
      <c r="C551" s="158"/>
      <c r="D551" s="158"/>
      <c r="E551" s="158"/>
    </row>
    <row r="552" spans="1:5" s="59" customFormat="1">
      <c r="A552" s="158"/>
      <c r="B552" s="158"/>
      <c r="C552" s="158"/>
      <c r="D552" s="158"/>
      <c r="E552" s="158"/>
    </row>
    <row r="553" spans="1:5" s="59" customFormat="1">
      <c r="A553" s="158"/>
      <c r="B553" s="158"/>
      <c r="C553" s="158"/>
      <c r="D553" s="158"/>
      <c r="E553" s="158"/>
    </row>
    <row r="554" spans="1:5" s="59" customFormat="1">
      <c r="A554" s="158"/>
      <c r="B554" s="158"/>
      <c r="C554" s="158"/>
      <c r="D554" s="158"/>
      <c r="E554" s="158"/>
    </row>
    <row r="555" spans="1:5" s="59" customFormat="1">
      <c r="A555" s="158"/>
      <c r="B555" s="158"/>
      <c r="C555" s="158"/>
      <c r="D555" s="158"/>
      <c r="E555" s="158"/>
    </row>
    <row r="556" spans="1:5" s="59" customFormat="1">
      <c r="A556" s="158"/>
      <c r="B556" s="158"/>
      <c r="C556" s="158"/>
      <c r="D556" s="158"/>
      <c r="E556" s="158"/>
    </row>
    <row r="557" spans="1:5" s="59" customFormat="1">
      <c r="A557" s="158"/>
      <c r="B557" s="158"/>
      <c r="C557" s="158"/>
      <c r="D557" s="158"/>
      <c r="E557" s="158"/>
    </row>
    <row r="558" spans="1:5" s="59" customFormat="1">
      <c r="A558" s="158"/>
      <c r="B558" s="158"/>
      <c r="C558" s="158"/>
      <c r="D558" s="158"/>
      <c r="E558" s="158"/>
    </row>
    <row r="559" spans="1:5" s="59" customFormat="1">
      <c r="A559" s="158"/>
      <c r="B559" s="158"/>
      <c r="C559" s="158"/>
      <c r="D559" s="158"/>
      <c r="E559" s="158"/>
    </row>
    <row r="560" spans="1:5" s="59" customFormat="1">
      <c r="A560" s="158"/>
      <c r="B560" s="158"/>
      <c r="C560" s="158"/>
      <c r="D560" s="158"/>
      <c r="E560" s="158"/>
    </row>
    <row r="561" spans="1:5" s="59" customFormat="1">
      <c r="A561" s="158"/>
      <c r="B561" s="158"/>
      <c r="C561" s="158"/>
      <c r="D561" s="158"/>
      <c r="E561" s="158"/>
    </row>
    <row r="562" spans="1:5" s="59" customFormat="1">
      <c r="A562" s="158"/>
      <c r="B562" s="158"/>
      <c r="C562" s="158"/>
      <c r="D562" s="158"/>
      <c r="E562" s="158"/>
    </row>
    <row r="563" spans="1:5" s="59" customFormat="1">
      <c r="A563" s="158"/>
      <c r="B563" s="158"/>
      <c r="C563" s="158"/>
      <c r="D563" s="158"/>
      <c r="E563" s="158"/>
    </row>
    <row r="564" spans="1:5" s="59" customFormat="1">
      <c r="A564" s="158"/>
      <c r="B564" s="158"/>
      <c r="C564" s="158"/>
      <c r="D564" s="158"/>
      <c r="E564" s="158"/>
    </row>
    <row r="565" spans="1:5" s="59" customFormat="1">
      <c r="A565" s="158"/>
      <c r="B565" s="158"/>
      <c r="C565" s="158"/>
      <c r="D565" s="158"/>
      <c r="E565" s="158"/>
    </row>
    <row r="566" spans="1:5" s="59" customFormat="1">
      <c r="A566" s="158"/>
      <c r="B566" s="158"/>
      <c r="C566" s="158"/>
      <c r="D566" s="158"/>
      <c r="E566" s="158"/>
    </row>
    <row r="567" spans="1:5" s="59" customFormat="1">
      <c r="A567" s="158"/>
      <c r="B567" s="158"/>
      <c r="C567" s="158"/>
      <c r="D567" s="158"/>
      <c r="E567" s="158"/>
    </row>
    <row r="568" spans="1:5" s="59" customFormat="1">
      <c r="A568" s="158"/>
      <c r="B568" s="158"/>
      <c r="C568" s="158"/>
      <c r="D568" s="158"/>
      <c r="E568" s="158"/>
    </row>
    <row r="569" spans="1:5" s="59" customFormat="1">
      <c r="A569" s="158"/>
      <c r="B569" s="158"/>
      <c r="C569" s="158"/>
      <c r="D569" s="158"/>
      <c r="E569" s="158"/>
    </row>
    <row r="570" spans="1:5" s="59" customFormat="1">
      <c r="A570" s="158"/>
      <c r="B570" s="158"/>
      <c r="C570" s="158"/>
      <c r="D570" s="158"/>
      <c r="E570" s="158"/>
    </row>
    <row r="571" spans="1:5" s="59" customFormat="1">
      <c r="A571" s="158"/>
      <c r="B571" s="158"/>
      <c r="C571" s="158"/>
      <c r="D571" s="158"/>
      <c r="E571" s="158"/>
    </row>
    <row r="572" spans="1:5" s="59" customFormat="1">
      <c r="A572" s="158"/>
      <c r="B572" s="158"/>
      <c r="C572" s="158"/>
      <c r="D572" s="158"/>
      <c r="E572" s="158"/>
    </row>
    <row r="573" spans="1:5" s="59" customFormat="1">
      <c r="A573" s="158"/>
      <c r="B573" s="158"/>
      <c r="C573" s="158"/>
      <c r="D573" s="158"/>
      <c r="E573" s="158"/>
    </row>
    <row r="574" spans="1:5" s="59" customFormat="1">
      <c r="A574" s="158"/>
      <c r="B574" s="158"/>
      <c r="C574" s="158"/>
      <c r="D574" s="158"/>
      <c r="E574" s="158"/>
    </row>
    <row r="575" spans="1:5" s="59" customFormat="1">
      <c r="A575" s="158"/>
      <c r="B575" s="158"/>
      <c r="C575" s="158"/>
      <c r="D575" s="158"/>
      <c r="E575" s="158"/>
    </row>
    <row r="576" spans="1:5" s="59" customFormat="1">
      <c r="A576" s="158"/>
      <c r="B576" s="158"/>
      <c r="C576" s="158"/>
      <c r="D576" s="158"/>
      <c r="E576" s="158"/>
    </row>
    <row r="577" spans="1:5" s="59" customFormat="1">
      <c r="A577" s="158"/>
      <c r="B577" s="158"/>
      <c r="C577" s="158"/>
      <c r="D577" s="158"/>
      <c r="E577" s="158"/>
    </row>
    <row r="578" spans="1:5" s="59" customFormat="1">
      <c r="A578" s="158"/>
      <c r="B578" s="158"/>
      <c r="C578" s="158"/>
      <c r="D578" s="158"/>
      <c r="E578" s="158"/>
    </row>
    <row r="579" spans="1:5" s="59" customFormat="1">
      <c r="A579" s="158"/>
      <c r="B579" s="158"/>
      <c r="C579" s="158"/>
      <c r="D579" s="158"/>
      <c r="E579" s="158"/>
    </row>
    <row r="580" spans="1:5" s="59" customFormat="1">
      <c r="A580" s="158"/>
      <c r="B580" s="158"/>
      <c r="C580" s="158"/>
      <c r="D580" s="158"/>
      <c r="E580" s="158"/>
    </row>
    <row r="581" spans="1:5" s="59" customFormat="1">
      <c r="A581" s="158"/>
      <c r="B581" s="158"/>
      <c r="C581" s="158"/>
      <c r="D581" s="158"/>
      <c r="E581" s="158"/>
    </row>
    <row r="582" spans="1:5" s="59" customFormat="1">
      <c r="A582" s="158"/>
      <c r="B582" s="158"/>
      <c r="C582" s="158"/>
      <c r="D582" s="158"/>
      <c r="E582" s="158"/>
    </row>
    <row r="583" spans="1:5" s="59" customFormat="1">
      <c r="A583" s="158"/>
      <c r="B583" s="158"/>
      <c r="C583" s="158"/>
      <c r="D583" s="158"/>
      <c r="E583" s="158"/>
    </row>
    <row r="584" spans="1:5" s="59" customFormat="1">
      <c r="A584" s="158"/>
      <c r="B584" s="158"/>
      <c r="C584" s="158"/>
      <c r="D584" s="158"/>
      <c r="E584" s="158"/>
    </row>
    <row r="585" spans="1:5" s="59" customFormat="1">
      <c r="A585" s="158"/>
      <c r="B585" s="158"/>
      <c r="C585" s="158"/>
      <c r="D585" s="158"/>
      <c r="E585" s="158"/>
    </row>
    <row r="586" spans="1:5" s="59" customFormat="1">
      <c r="A586" s="158"/>
      <c r="B586" s="158"/>
      <c r="C586" s="158"/>
      <c r="D586" s="158"/>
      <c r="E586" s="158"/>
    </row>
    <row r="587" spans="1:5" s="59" customFormat="1">
      <c r="A587" s="158"/>
      <c r="B587" s="158"/>
      <c r="C587" s="158"/>
      <c r="D587" s="158"/>
      <c r="E587" s="158"/>
    </row>
    <row r="588" spans="1:5" s="59" customFormat="1">
      <c r="A588" s="158"/>
      <c r="B588" s="158"/>
      <c r="C588" s="158"/>
      <c r="D588" s="158"/>
      <c r="E588" s="158"/>
    </row>
    <row r="589" spans="1:5" s="59" customFormat="1">
      <c r="A589" s="158"/>
      <c r="B589" s="158"/>
      <c r="C589" s="158"/>
      <c r="D589" s="158"/>
      <c r="E589" s="158"/>
    </row>
    <row r="590" spans="1:5" s="59" customFormat="1">
      <c r="A590" s="158"/>
      <c r="B590" s="158"/>
      <c r="C590" s="158"/>
      <c r="D590" s="158"/>
      <c r="E590" s="158"/>
    </row>
    <row r="591" spans="1:5" s="59" customFormat="1">
      <c r="A591" s="158"/>
      <c r="B591" s="158"/>
      <c r="C591" s="158"/>
      <c r="D591" s="158"/>
      <c r="E591" s="158"/>
    </row>
    <row r="592" spans="1:5" s="59" customFormat="1">
      <c r="A592" s="158"/>
      <c r="B592" s="158"/>
      <c r="C592" s="158"/>
      <c r="D592" s="158"/>
      <c r="E592" s="158"/>
    </row>
    <row r="593" spans="1:5" s="59" customFormat="1">
      <c r="A593" s="158"/>
      <c r="B593" s="158"/>
      <c r="C593" s="158"/>
      <c r="D593" s="158"/>
      <c r="E593" s="158"/>
    </row>
    <row r="594" spans="1:5" s="59" customFormat="1">
      <c r="A594" s="158"/>
      <c r="B594" s="158"/>
      <c r="C594" s="158"/>
      <c r="D594" s="158"/>
      <c r="E594" s="158"/>
    </row>
    <row r="595" spans="1:5" s="59" customFormat="1">
      <c r="A595" s="158"/>
      <c r="B595" s="158"/>
      <c r="C595" s="158"/>
      <c r="D595" s="158"/>
      <c r="E595" s="158"/>
    </row>
    <row r="596" spans="1:5" s="59" customFormat="1">
      <c r="A596" s="158"/>
      <c r="B596" s="158"/>
      <c r="C596" s="158"/>
      <c r="D596" s="158"/>
      <c r="E596" s="158"/>
    </row>
    <row r="597" spans="1:5" s="59" customFormat="1">
      <c r="A597" s="158"/>
      <c r="B597" s="158"/>
      <c r="C597" s="158"/>
      <c r="D597" s="158"/>
      <c r="E597" s="158"/>
    </row>
    <row r="598" spans="1:5" s="59" customFormat="1">
      <c r="A598" s="158"/>
      <c r="B598" s="158"/>
      <c r="C598" s="158"/>
      <c r="D598" s="158"/>
      <c r="E598" s="158"/>
    </row>
    <row r="599" spans="1:5" s="59" customFormat="1">
      <c r="A599" s="158"/>
      <c r="B599" s="158"/>
      <c r="C599" s="158"/>
      <c r="D599" s="158"/>
      <c r="E599" s="158"/>
    </row>
    <row r="600" spans="1:5" s="59" customFormat="1">
      <c r="A600" s="158"/>
      <c r="B600" s="158"/>
      <c r="C600" s="158"/>
      <c r="D600" s="158"/>
      <c r="E600" s="158"/>
    </row>
    <row r="601" spans="1:5" s="59" customFormat="1">
      <c r="A601" s="158"/>
      <c r="B601" s="158"/>
      <c r="C601" s="158"/>
      <c r="D601" s="158"/>
      <c r="E601" s="158"/>
    </row>
    <row r="602" spans="1:5" s="59" customFormat="1">
      <c r="A602" s="158"/>
      <c r="B602" s="158"/>
      <c r="C602" s="158"/>
      <c r="D602" s="158"/>
      <c r="E602" s="158"/>
    </row>
    <row r="603" spans="1:5" s="59" customFormat="1">
      <c r="A603" s="158"/>
      <c r="B603" s="158"/>
      <c r="C603" s="158"/>
      <c r="D603" s="158"/>
      <c r="E603" s="158"/>
    </row>
    <row r="604" spans="1:5" s="59" customFormat="1">
      <c r="A604" s="158"/>
      <c r="B604" s="158"/>
      <c r="C604" s="158"/>
      <c r="D604" s="158"/>
      <c r="E604" s="158"/>
    </row>
    <row r="605" spans="1:5" s="59" customFormat="1">
      <c r="A605" s="158"/>
      <c r="B605" s="158"/>
      <c r="C605" s="158"/>
      <c r="D605" s="158"/>
      <c r="E605" s="158"/>
    </row>
    <row r="606" spans="1:5" s="59" customFormat="1">
      <c r="A606" s="158"/>
      <c r="B606" s="158"/>
      <c r="C606" s="158"/>
      <c r="D606" s="158"/>
      <c r="E606" s="158"/>
    </row>
    <row r="607" spans="1:5" s="59" customFormat="1">
      <c r="A607" s="158"/>
      <c r="B607" s="158"/>
      <c r="C607" s="158"/>
      <c r="D607" s="158"/>
      <c r="E607" s="158"/>
    </row>
    <row r="608" spans="1:5" s="59" customFormat="1">
      <c r="A608" s="158"/>
      <c r="B608" s="158"/>
      <c r="C608" s="158"/>
      <c r="D608" s="158"/>
      <c r="E608" s="158"/>
    </row>
    <row r="609" spans="1:5" s="59" customFormat="1">
      <c r="A609" s="158"/>
      <c r="B609" s="158"/>
      <c r="C609" s="158"/>
      <c r="D609" s="158"/>
      <c r="E609" s="158"/>
    </row>
    <row r="610" spans="1:5" s="59" customFormat="1">
      <c r="A610" s="158"/>
      <c r="B610" s="158"/>
      <c r="C610" s="158"/>
      <c r="D610" s="158"/>
      <c r="E610" s="158"/>
    </row>
    <row r="611" spans="1:5" s="59" customFormat="1">
      <c r="A611" s="158"/>
      <c r="B611" s="158"/>
      <c r="C611" s="158"/>
      <c r="D611" s="158"/>
      <c r="E611" s="158"/>
    </row>
    <row r="612" spans="1:5" s="59" customFormat="1">
      <c r="A612" s="158"/>
      <c r="B612" s="158"/>
      <c r="C612" s="158"/>
      <c r="D612" s="158"/>
      <c r="E612" s="158"/>
    </row>
    <row r="613" spans="1:5" s="59" customFormat="1">
      <c r="A613" s="158"/>
      <c r="B613" s="158"/>
      <c r="C613" s="158"/>
      <c r="D613" s="158"/>
      <c r="E613" s="158"/>
    </row>
    <row r="614" spans="1:5" s="59" customFormat="1">
      <c r="A614" s="158"/>
      <c r="B614" s="158"/>
      <c r="C614" s="158"/>
      <c r="D614" s="158"/>
      <c r="E614" s="158"/>
    </row>
    <row r="615" spans="1:5" s="59" customFormat="1">
      <c r="A615" s="158"/>
      <c r="B615" s="158"/>
      <c r="C615" s="158"/>
      <c r="D615" s="158"/>
      <c r="E615" s="158"/>
    </row>
    <row r="616" spans="1:5" s="59" customFormat="1">
      <c r="A616" s="158"/>
      <c r="B616" s="158"/>
      <c r="C616" s="158"/>
      <c r="D616" s="158"/>
      <c r="E616" s="158"/>
    </row>
    <row r="617" spans="1:5" s="59" customFormat="1">
      <c r="A617" s="158"/>
      <c r="B617" s="158"/>
      <c r="C617" s="158"/>
      <c r="D617" s="158"/>
      <c r="E617" s="158"/>
    </row>
    <row r="618" spans="1:5" s="59" customFormat="1">
      <c r="A618" s="158"/>
      <c r="B618" s="158"/>
      <c r="C618" s="158"/>
      <c r="D618" s="158"/>
      <c r="E618" s="158"/>
    </row>
    <row r="619" spans="1:5" s="59" customFormat="1">
      <c r="A619" s="158"/>
      <c r="B619" s="158"/>
      <c r="C619" s="158"/>
      <c r="D619" s="158"/>
      <c r="E619" s="158"/>
    </row>
    <row r="620" spans="1:5" s="59" customFormat="1">
      <c r="A620" s="158"/>
      <c r="B620" s="158"/>
      <c r="C620" s="158"/>
      <c r="D620" s="158"/>
      <c r="E620" s="158"/>
    </row>
    <row r="621" spans="1:5" s="59" customFormat="1">
      <c r="A621" s="158"/>
      <c r="B621" s="158"/>
      <c r="C621" s="158"/>
      <c r="D621" s="158"/>
      <c r="E621" s="158"/>
    </row>
    <row r="622" spans="1:5" s="59" customFormat="1">
      <c r="A622" s="158"/>
      <c r="B622" s="158"/>
      <c r="C622" s="158"/>
      <c r="D622" s="158"/>
      <c r="E622" s="158"/>
    </row>
    <row r="623" spans="1:5" s="59" customFormat="1">
      <c r="A623" s="158"/>
      <c r="B623" s="158"/>
      <c r="C623" s="158"/>
      <c r="D623" s="158"/>
      <c r="E623" s="158"/>
    </row>
    <row r="624" spans="1:5" s="59" customFormat="1">
      <c r="A624" s="158"/>
      <c r="B624" s="158"/>
      <c r="C624" s="158"/>
      <c r="D624" s="158"/>
      <c r="E624" s="158"/>
    </row>
    <row r="625" spans="1:5" s="59" customFormat="1">
      <c r="A625" s="158"/>
      <c r="B625" s="158"/>
      <c r="C625" s="158"/>
      <c r="D625" s="158"/>
      <c r="E625" s="158"/>
    </row>
    <row r="626" spans="1:5" s="59" customFormat="1">
      <c r="A626" s="158"/>
      <c r="B626" s="158"/>
      <c r="C626" s="158"/>
      <c r="D626" s="158"/>
      <c r="E626" s="158"/>
    </row>
    <row r="627" spans="1:5" s="59" customFormat="1">
      <c r="A627" s="158"/>
      <c r="B627" s="158"/>
      <c r="C627" s="158"/>
      <c r="D627" s="158"/>
      <c r="E627" s="158"/>
    </row>
    <row r="628" spans="1:5" s="59" customFormat="1">
      <c r="A628" s="158"/>
      <c r="B628" s="158"/>
      <c r="C628" s="158"/>
      <c r="D628" s="158"/>
      <c r="E628" s="158"/>
    </row>
    <row r="629" spans="1:5" s="59" customFormat="1">
      <c r="A629" s="158"/>
      <c r="B629" s="158"/>
      <c r="C629" s="158"/>
      <c r="D629" s="158"/>
      <c r="E629" s="158"/>
    </row>
    <row r="630" spans="1:5" s="59" customFormat="1">
      <c r="A630" s="158"/>
      <c r="B630" s="158"/>
      <c r="C630" s="158"/>
      <c r="D630" s="158"/>
      <c r="E630" s="158"/>
    </row>
    <row r="631" spans="1:5" s="59" customFormat="1">
      <c r="A631" s="158"/>
      <c r="B631" s="158"/>
      <c r="C631" s="158"/>
      <c r="D631" s="158"/>
      <c r="E631" s="158"/>
    </row>
    <row r="632" spans="1:5" s="59" customFormat="1">
      <c r="A632" s="158"/>
      <c r="B632" s="158"/>
      <c r="C632" s="158"/>
      <c r="D632" s="158"/>
      <c r="E632" s="158"/>
    </row>
    <row r="633" spans="1:5" s="59" customFormat="1">
      <c r="A633" s="158"/>
      <c r="B633" s="158"/>
      <c r="C633" s="158"/>
      <c r="D633" s="158"/>
      <c r="E633" s="158"/>
    </row>
    <row r="634" spans="1:5" s="59" customFormat="1">
      <c r="A634" s="158"/>
      <c r="B634" s="158"/>
      <c r="C634" s="158"/>
      <c r="D634" s="158"/>
      <c r="E634" s="158"/>
    </row>
    <row r="635" spans="1:5" s="59" customFormat="1">
      <c r="A635" s="158"/>
      <c r="B635" s="158"/>
      <c r="C635" s="158"/>
      <c r="D635" s="158"/>
      <c r="E635" s="158"/>
    </row>
    <row r="636" spans="1:5" s="59" customFormat="1">
      <c r="A636" s="158"/>
      <c r="B636" s="158"/>
      <c r="C636" s="158"/>
      <c r="D636" s="158"/>
      <c r="E636" s="158"/>
    </row>
    <row r="637" spans="1:5" s="59" customFormat="1">
      <c r="A637" s="158"/>
      <c r="B637" s="158"/>
      <c r="C637" s="158"/>
      <c r="D637" s="158"/>
      <c r="E637" s="158"/>
    </row>
    <row r="638" spans="1:5" s="59" customFormat="1">
      <c r="A638" s="158"/>
      <c r="B638" s="158"/>
      <c r="C638" s="158"/>
      <c r="D638" s="158"/>
      <c r="E638" s="158"/>
    </row>
    <row r="639" spans="1:5" s="59" customFormat="1">
      <c r="A639" s="158"/>
      <c r="B639" s="158"/>
      <c r="C639" s="158"/>
      <c r="D639" s="158"/>
      <c r="E639" s="158"/>
    </row>
    <row r="640" spans="1:5" s="59" customFormat="1">
      <c r="A640" s="158"/>
      <c r="B640" s="158"/>
      <c r="C640" s="158"/>
      <c r="D640" s="158"/>
      <c r="E640" s="158"/>
    </row>
    <row r="641" spans="1:5" s="59" customFormat="1">
      <c r="A641" s="158"/>
      <c r="B641" s="158"/>
      <c r="C641" s="158"/>
      <c r="D641" s="158"/>
      <c r="E641" s="158"/>
    </row>
    <row r="642" spans="1:5" s="59" customFormat="1">
      <c r="A642" s="158"/>
      <c r="B642" s="158"/>
      <c r="C642" s="158"/>
      <c r="D642" s="158"/>
      <c r="E642" s="158"/>
    </row>
    <row r="643" spans="1:5" s="59" customFormat="1">
      <c r="A643" s="158"/>
      <c r="B643" s="158"/>
      <c r="C643" s="158"/>
      <c r="D643" s="158"/>
      <c r="E643" s="158"/>
    </row>
    <row r="644" spans="1:5" s="59" customFormat="1">
      <c r="A644" s="158"/>
      <c r="B644" s="158"/>
      <c r="C644" s="158"/>
      <c r="D644" s="158"/>
      <c r="E644" s="158"/>
    </row>
    <row r="645" spans="1:5" s="59" customFormat="1">
      <c r="A645" s="158"/>
      <c r="B645" s="158"/>
      <c r="C645" s="158"/>
      <c r="D645" s="158"/>
      <c r="E645" s="158"/>
    </row>
    <row r="646" spans="1:5" s="59" customFormat="1">
      <c r="A646" s="158"/>
      <c r="B646" s="158"/>
      <c r="C646" s="158"/>
      <c r="D646" s="158"/>
      <c r="E646" s="158"/>
    </row>
    <row r="647" spans="1:5" s="59" customFormat="1">
      <c r="A647" s="158"/>
      <c r="B647" s="158"/>
      <c r="C647" s="158"/>
      <c r="D647" s="158"/>
      <c r="E647" s="158"/>
    </row>
    <row r="648" spans="1:5" s="59" customFormat="1">
      <c r="A648" s="158"/>
      <c r="B648" s="158"/>
      <c r="C648" s="158"/>
      <c r="D648" s="158"/>
      <c r="E648" s="158"/>
    </row>
    <row r="649" spans="1:5" s="59" customFormat="1">
      <c r="A649" s="158"/>
      <c r="B649" s="158"/>
      <c r="C649" s="158"/>
      <c r="D649" s="158"/>
      <c r="E649" s="158"/>
    </row>
    <row r="650" spans="1:5" s="59" customFormat="1">
      <c r="A650" s="158"/>
      <c r="B650" s="158"/>
      <c r="C650" s="158"/>
      <c r="D650" s="158"/>
      <c r="E650" s="158"/>
    </row>
    <row r="651" spans="1:5" s="59" customFormat="1">
      <c r="A651" s="158"/>
      <c r="B651" s="158"/>
      <c r="C651" s="158"/>
      <c r="D651" s="158"/>
      <c r="E651" s="158"/>
    </row>
    <row r="652" spans="1:5" s="59" customFormat="1">
      <c r="A652" s="158"/>
      <c r="B652" s="158"/>
      <c r="C652" s="158"/>
      <c r="D652" s="158"/>
      <c r="E652" s="158"/>
    </row>
    <row r="653" spans="1:5" s="59" customFormat="1">
      <c r="A653" s="158"/>
      <c r="B653" s="158"/>
      <c r="C653" s="158"/>
      <c r="D653" s="158"/>
      <c r="E653" s="158"/>
    </row>
    <row r="654" spans="1:5" s="59" customFormat="1">
      <c r="A654" s="158"/>
      <c r="B654" s="158"/>
      <c r="C654" s="158"/>
      <c r="D654" s="158"/>
      <c r="E654" s="158"/>
    </row>
    <row r="655" spans="1:5" s="59" customFormat="1">
      <c r="A655" s="158"/>
      <c r="B655" s="158"/>
      <c r="C655" s="158"/>
      <c r="D655" s="158"/>
      <c r="E655" s="158"/>
    </row>
    <row r="656" spans="1:5" s="59" customFormat="1">
      <c r="A656" s="158"/>
      <c r="B656" s="158"/>
      <c r="C656" s="158"/>
      <c r="D656" s="158"/>
      <c r="E656" s="158"/>
    </row>
    <row r="657" spans="1:5" s="59" customFormat="1">
      <c r="A657" s="158"/>
      <c r="B657" s="158"/>
      <c r="C657" s="158"/>
      <c r="D657" s="158"/>
      <c r="E657" s="158"/>
    </row>
    <row r="658" spans="1:5" s="59" customFormat="1">
      <c r="A658" s="158"/>
      <c r="B658" s="158"/>
      <c r="C658" s="158"/>
      <c r="D658" s="158"/>
      <c r="E658" s="158"/>
    </row>
    <row r="659" spans="1:5" s="59" customFormat="1">
      <c r="A659" s="158"/>
      <c r="B659" s="158"/>
      <c r="C659" s="158"/>
      <c r="D659" s="158"/>
      <c r="E659" s="158"/>
    </row>
    <row r="660" spans="1:5" s="59" customFormat="1">
      <c r="A660" s="158"/>
      <c r="B660" s="158"/>
      <c r="C660" s="158"/>
      <c r="D660" s="158"/>
      <c r="E660" s="158"/>
    </row>
    <row r="661" spans="1:5" s="59" customFormat="1">
      <c r="A661" s="158"/>
      <c r="B661" s="158"/>
      <c r="C661" s="158"/>
      <c r="D661" s="158"/>
      <c r="E661" s="158"/>
    </row>
    <row r="662" spans="1:5" s="59" customFormat="1">
      <c r="A662" s="158"/>
      <c r="B662" s="158"/>
      <c r="C662" s="158"/>
      <c r="D662" s="158"/>
      <c r="E662" s="158"/>
    </row>
    <row r="663" spans="1:5" s="59" customFormat="1">
      <c r="A663" s="158"/>
      <c r="B663" s="158"/>
      <c r="C663" s="158"/>
      <c r="D663" s="158"/>
      <c r="E663" s="158"/>
    </row>
    <row r="664" spans="1:5" s="59" customFormat="1">
      <c r="A664" s="158"/>
      <c r="B664" s="158"/>
      <c r="C664" s="158"/>
      <c r="D664" s="158"/>
      <c r="E664" s="158"/>
    </row>
    <row r="665" spans="1:5" s="59" customFormat="1">
      <c r="A665" s="158"/>
      <c r="B665" s="158"/>
      <c r="C665" s="158"/>
      <c r="D665" s="158"/>
      <c r="E665" s="158"/>
    </row>
    <row r="666" spans="1:5" s="59" customFormat="1">
      <c r="A666" s="158"/>
      <c r="B666" s="158"/>
      <c r="C666" s="158"/>
      <c r="D666" s="158"/>
      <c r="E666" s="158"/>
    </row>
    <row r="667" spans="1:5" s="59" customFormat="1">
      <c r="A667" s="158"/>
      <c r="B667" s="158"/>
      <c r="C667" s="158"/>
      <c r="D667" s="158"/>
      <c r="E667" s="158"/>
    </row>
    <row r="668" spans="1:5" s="59" customFormat="1">
      <c r="A668" s="158"/>
      <c r="B668" s="158"/>
      <c r="C668" s="158"/>
      <c r="D668" s="158"/>
      <c r="E668" s="158"/>
    </row>
    <row r="669" spans="1:5" s="59" customFormat="1">
      <c r="A669" s="158"/>
      <c r="B669" s="158"/>
      <c r="C669" s="158"/>
      <c r="D669" s="158"/>
      <c r="E669" s="158"/>
    </row>
    <row r="670" spans="1:5" s="59" customFormat="1">
      <c r="A670" s="158"/>
      <c r="B670" s="158"/>
      <c r="C670" s="158"/>
      <c r="D670" s="158"/>
      <c r="E670" s="158"/>
    </row>
    <row r="671" spans="1:5" s="59" customFormat="1">
      <c r="A671" s="158"/>
      <c r="B671" s="158"/>
      <c r="C671" s="158"/>
      <c r="D671" s="158"/>
      <c r="E671" s="158"/>
    </row>
    <row r="672" spans="1:5" s="59" customFormat="1">
      <c r="A672" s="158"/>
      <c r="B672" s="158"/>
      <c r="C672" s="158"/>
      <c r="D672" s="158"/>
      <c r="E672" s="158"/>
    </row>
    <row r="673" spans="1:5" s="59" customFormat="1">
      <c r="A673" s="158"/>
      <c r="B673" s="158"/>
      <c r="C673" s="158"/>
      <c r="D673" s="158"/>
      <c r="E673" s="158"/>
    </row>
    <row r="674" spans="1:5" s="59" customFormat="1">
      <c r="A674" s="158"/>
      <c r="B674" s="158"/>
      <c r="C674" s="158"/>
      <c r="D674" s="158"/>
      <c r="E674" s="158"/>
    </row>
    <row r="675" spans="1:5" s="59" customFormat="1">
      <c r="A675" s="158"/>
      <c r="B675" s="158"/>
      <c r="C675" s="158"/>
      <c r="D675" s="158"/>
      <c r="E675" s="158"/>
    </row>
    <row r="676" spans="1:5" s="59" customFormat="1">
      <c r="A676" s="158"/>
      <c r="B676" s="158"/>
      <c r="C676" s="158"/>
      <c r="D676" s="158"/>
      <c r="E676" s="158"/>
    </row>
    <row r="677" spans="1:5" s="59" customFormat="1">
      <c r="A677" s="158"/>
      <c r="B677" s="158"/>
      <c r="C677" s="158"/>
      <c r="D677" s="158"/>
      <c r="E677" s="158"/>
    </row>
    <row r="678" spans="1:5" s="59" customFormat="1">
      <c r="A678" s="158"/>
      <c r="B678" s="158"/>
      <c r="C678" s="158"/>
      <c r="D678" s="158"/>
      <c r="E678" s="158"/>
    </row>
    <row r="679" spans="1:5" s="59" customFormat="1">
      <c r="A679" s="158"/>
      <c r="B679" s="158"/>
      <c r="C679" s="158"/>
      <c r="D679" s="158"/>
      <c r="E679" s="158"/>
    </row>
    <row r="680" spans="1:5" s="59" customFormat="1">
      <c r="A680" s="158"/>
      <c r="B680" s="158"/>
      <c r="C680" s="158"/>
      <c r="D680" s="158"/>
      <c r="E680" s="158"/>
    </row>
    <row r="681" spans="1:5" s="59" customFormat="1">
      <c r="A681" s="158"/>
      <c r="B681" s="158"/>
      <c r="C681" s="158"/>
      <c r="D681" s="158"/>
      <c r="E681" s="158"/>
    </row>
    <row r="682" spans="1:5" s="59" customFormat="1">
      <c r="A682" s="158"/>
      <c r="B682" s="158"/>
      <c r="C682" s="158"/>
      <c r="D682" s="158"/>
      <c r="E682" s="158"/>
    </row>
    <row r="683" spans="1:5" s="59" customFormat="1">
      <c r="A683" s="158"/>
      <c r="B683" s="158"/>
      <c r="C683" s="158"/>
      <c r="D683" s="158"/>
      <c r="E683" s="158"/>
    </row>
    <row r="684" spans="1:5" s="59" customFormat="1">
      <c r="A684" s="158"/>
      <c r="B684" s="158"/>
      <c r="C684" s="158"/>
      <c r="D684" s="158"/>
      <c r="E684" s="158"/>
    </row>
    <row r="685" spans="1:5" s="59" customFormat="1">
      <c r="A685" s="158"/>
      <c r="B685" s="158"/>
      <c r="C685" s="158"/>
      <c r="D685" s="158"/>
      <c r="E685" s="158"/>
    </row>
    <row r="686" spans="1:5" s="59" customFormat="1">
      <c r="A686" s="158"/>
      <c r="B686" s="158"/>
      <c r="C686" s="158"/>
      <c r="D686" s="158"/>
      <c r="E686" s="158"/>
    </row>
    <row r="687" spans="1:5" s="59" customFormat="1">
      <c r="A687" s="158"/>
      <c r="B687" s="158"/>
      <c r="C687" s="158"/>
      <c r="D687" s="158"/>
      <c r="E687" s="158"/>
    </row>
    <row r="688" spans="1:5" s="59" customFormat="1">
      <c r="A688" s="158"/>
      <c r="B688" s="158"/>
      <c r="C688" s="158"/>
      <c r="D688" s="158"/>
      <c r="E688" s="158"/>
    </row>
    <row r="689" spans="1:5" s="59" customFormat="1">
      <c r="A689" s="158"/>
      <c r="B689" s="158"/>
      <c r="C689" s="158"/>
      <c r="D689" s="158"/>
      <c r="E689" s="158"/>
    </row>
    <row r="690" spans="1:5" s="59" customFormat="1">
      <c r="A690" s="158"/>
      <c r="B690" s="158"/>
      <c r="C690" s="158"/>
      <c r="D690" s="158"/>
      <c r="E690" s="158"/>
    </row>
    <row r="691" spans="1:5" s="59" customFormat="1">
      <c r="A691" s="158"/>
      <c r="B691" s="158"/>
      <c r="C691" s="158"/>
      <c r="D691" s="158"/>
      <c r="E691" s="158"/>
    </row>
    <row r="692" spans="1:5" s="59" customFormat="1">
      <c r="A692" s="158"/>
      <c r="B692" s="158"/>
      <c r="C692" s="158"/>
      <c r="D692" s="158"/>
      <c r="E692" s="158"/>
    </row>
    <row r="693" spans="1:5" s="59" customFormat="1">
      <c r="A693" s="158"/>
      <c r="B693" s="158"/>
      <c r="C693" s="158"/>
      <c r="D693" s="158"/>
      <c r="E693" s="158"/>
    </row>
    <row r="694" spans="1:5" s="59" customFormat="1">
      <c r="A694" s="158"/>
      <c r="B694" s="158"/>
      <c r="C694" s="158"/>
      <c r="D694" s="158"/>
      <c r="E694" s="158"/>
    </row>
    <row r="695" spans="1:5" s="59" customFormat="1">
      <c r="A695" s="158"/>
      <c r="B695" s="158"/>
      <c r="C695" s="158"/>
      <c r="D695" s="158"/>
      <c r="E695" s="158"/>
    </row>
    <row r="696" spans="1:5" s="59" customFormat="1">
      <c r="A696" s="158"/>
      <c r="B696" s="158"/>
      <c r="C696" s="158"/>
      <c r="D696" s="158"/>
      <c r="E696" s="158"/>
    </row>
    <row r="697" spans="1:5" s="59" customFormat="1">
      <c r="A697" s="158"/>
      <c r="B697" s="158"/>
      <c r="C697" s="158"/>
      <c r="D697" s="158"/>
      <c r="E697" s="158"/>
    </row>
    <row r="698" spans="1:5" s="59" customFormat="1">
      <c r="A698" s="158"/>
      <c r="B698" s="158"/>
      <c r="C698" s="158"/>
      <c r="D698" s="158"/>
      <c r="E698" s="158"/>
    </row>
    <row r="699" spans="1:5" s="59" customFormat="1">
      <c r="A699" s="158"/>
      <c r="B699" s="158"/>
      <c r="C699" s="158"/>
      <c r="D699" s="158"/>
      <c r="E699" s="158"/>
    </row>
    <row r="700" spans="1:5" s="59" customFormat="1">
      <c r="A700" s="158"/>
      <c r="B700" s="158"/>
      <c r="C700" s="158"/>
      <c r="D700" s="158"/>
      <c r="E700" s="158"/>
    </row>
    <row r="701" spans="1:5" s="59" customFormat="1">
      <c r="A701" s="158"/>
      <c r="B701" s="158"/>
      <c r="C701" s="158"/>
      <c r="D701" s="158"/>
      <c r="E701" s="158"/>
    </row>
    <row r="702" spans="1:5" s="59" customFormat="1">
      <c r="A702" s="158"/>
      <c r="B702" s="158"/>
      <c r="C702" s="158"/>
      <c r="D702" s="158"/>
      <c r="E702" s="158"/>
    </row>
    <row r="703" spans="1:5" s="59" customFormat="1">
      <c r="A703" s="158"/>
      <c r="B703" s="158"/>
      <c r="C703" s="158"/>
      <c r="D703" s="158"/>
      <c r="E703" s="158"/>
    </row>
    <row r="704" spans="1:5" s="59" customFormat="1">
      <c r="A704" s="158"/>
      <c r="B704" s="158"/>
      <c r="C704" s="158"/>
      <c r="D704" s="158"/>
      <c r="E704" s="158"/>
    </row>
    <row r="705" spans="1:5" s="59" customFormat="1">
      <c r="A705" s="158"/>
      <c r="B705" s="158"/>
      <c r="C705" s="158"/>
      <c r="D705" s="158"/>
      <c r="E705" s="158"/>
    </row>
    <row r="706" spans="1:5" s="59" customFormat="1">
      <c r="A706" s="158"/>
      <c r="B706" s="158"/>
      <c r="C706" s="158"/>
      <c r="D706" s="158"/>
      <c r="E706" s="158"/>
    </row>
    <row r="707" spans="1:5" s="59" customFormat="1">
      <c r="A707" s="158"/>
      <c r="B707" s="158"/>
      <c r="C707" s="158"/>
      <c r="D707" s="158"/>
      <c r="E707" s="158"/>
    </row>
    <row r="708" spans="1:5" s="59" customFormat="1">
      <c r="A708" s="158"/>
      <c r="B708" s="158"/>
      <c r="C708" s="158"/>
      <c r="D708" s="158"/>
      <c r="E708" s="158"/>
    </row>
    <row r="709" spans="1:5" s="59" customFormat="1">
      <c r="A709" s="158"/>
      <c r="B709" s="158"/>
      <c r="C709" s="158"/>
      <c r="D709" s="158"/>
      <c r="E709" s="158"/>
    </row>
    <row r="710" spans="1:5" s="59" customFormat="1">
      <c r="A710" s="158"/>
      <c r="B710" s="158"/>
      <c r="C710" s="158"/>
      <c r="D710" s="158"/>
      <c r="E710" s="158"/>
    </row>
    <row r="711" spans="1:5" s="59" customFormat="1">
      <c r="A711" s="158"/>
      <c r="B711" s="158"/>
      <c r="C711" s="158"/>
      <c r="D711" s="158"/>
      <c r="E711" s="158"/>
    </row>
    <row r="712" spans="1:5" s="59" customFormat="1">
      <c r="A712" s="158"/>
      <c r="B712" s="158"/>
      <c r="C712" s="158"/>
      <c r="D712" s="158"/>
      <c r="E712" s="158"/>
    </row>
    <row r="713" spans="1:5" s="59" customFormat="1">
      <c r="A713" s="158"/>
      <c r="B713" s="158"/>
      <c r="C713" s="158"/>
      <c r="D713" s="158"/>
      <c r="E713" s="158"/>
    </row>
    <row r="714" spans="1:5" s="59" customFormat="1">
      <c r="A714" s="158"/>
      <c r="B714" s="158"/>
      <c r="C714" s="158"/>
      <c r="D714" s="158"/>
      <c r="E714" s="158"/>
    </row>
    <row r="715" spans="1:5" s="59" customFormat="1">
      <c r="A715" s="158"/>
      <c r="B715" s="158"/>
      <c r="C715" s="158"/>
      <c r="D715" s="158"/>
      <c r="E715" s="158"/>
    </row>
    <row r="716" spans="1:5" s="59" customFormat="1">
      <c r="A716" s="158"/>
      <c r="B716" s="158"/>
      <c r="C716" s="158"/>
      <c r="D716" s="158"/>
      <c r="E716" s="158"/>
    </row>
    <row r="717" spans="1:5" s="59" customFormat="1">
      <c r="A717" s="158"/>
      <c r="B717" s="158"/>
      <c r="C717" s="158"/>
      <c r="D717" s="158"/>
      <c r="E717" s="158"/>
    </row>
    <row r="718" spans="1:5" s="59" customFormat="1">
      <c r="A718" s="158"/>
      <c r="B718" s="158"/>
      <c r="C718" s="158"/>
      <c r="D718" s="158"/>
      <c r="E718" s="158"/>
    </row>
    <row r="719" spans="1:5" s="59" customFormat="1">
      <c r="A719" s="158"/>
      <c r="B719" s="158"/>
      <c r="C719" s="158"/>
      <c r="D719" s="158"/>
      <c r="E719" s="158"/>
    </row>
    <row r="720" spans="1:5" s="59" customFormat="1">
      <c r="A720" s="158"/>
      <c r="B720" s="158"/>
      <c r="C720" s="158"/>
      <c r="D720" s="158"/>
      <c r="E720" s="158"/>
    </row>
    <row r="721" spans="1:5" s="59" customFormat="1">
      <c r="A721" s="158"/>
      <c r="B721" s="158"/>
      <c r="C721" s="158"/>
      <c r="D721" s="158"/>
      <c r="E721" s="158"/>
    </row>
    <row r="722" spans="1:5" s="59" customFormat="1">
      <c r="A722" s="158"/>
      <c r="B722" s="158"/>
      <c r="C722" s="158"/>
      <c r="D722" s="158"/>
      <c r="E722" s="158"/>
    </row>
    <row r="723" spans="1:5" s="59" customFormat="1">
      <c r="A723" s="158"/>
      <c r="B723" s="158"/>
      <c r="C723" s="158"/>
      <c r="D723" s="158"/>
      <c r="E723" s="158"/>
    </row>
    <row r="724" spans="1:5" s="59" customFormat="1">
      <c r="A724" s="158"/>
      <c r="B724" s="158"/>
      <c r="C724" s="158"/>
      <c r="D724" s="158"/>
      <c r="E724" s="158"/>
    </row>
    <row r="725" spans="1:5" s="59" customFormat="1">
      <c r="A725" s="158"/>
      <c r="B725" s="158"/>
      <c r="C725" s="158"/>
      <c r="D725" s="158"/>
      <c r="E725" s="158"/>
    </row>
    <row r="726" spans="1:5" s="59" customFormat="1">
      <c r="A726" s="158"/>
      <c r="B726" s="158"/>
      <c r="C726" s="158"/>
      <c r="D726" s="158"/>
      <c r="E726" s="158"/>
    </row>
    <row r="727" spans="1:5" s="59" customFormat="1">
      <c r="A727" s="158"/>
      <c r="B727" s="158"/>
      <c r="C727" s="158"/>
      <c r="D727" s="158"/>
      <c r="E727" s="158"/>
    </row>
    <row r="728" spans="1:5" s="59" customFormat="1">
      <c r="A728" s="158"/>
      <c r="B728" s="158"/>
      <c r="C728" s="158"/>
      <c r="D728" s="158"/>
      <c r="E728" s="158"/>
    </row>
    <row r="729" spans="1:5" s="59" customFormat="1">
      <c r="A729" s="158"/>
      <c r="B729" s="158"/>
      <c r="C729" s="158"/>
      <c r="D729" s="158"/>
      <c r="E729" s="158"/>
    </row>
    <row r="730" spans="1:5" s="59" customFormat="1">
      <c r="A730" s="158"/>
      <c r="B730" s="158"/>
      <c r="C730" s="158"/>
      <c r="D730" s="158"/>
      <c r="E730" s="158"/>
    </row>
    <row r="731" spans="1:5" s="59" customFormat="1">
      <c r="A731" s="158"/>
      <c r="B731" s="158"/>
      <c r="C731" s="158"/>
      <c r="D731" s="158"/>
      <c r="E731" s="158"/>
    </row>
    <row r="732" spans="1:5" s="59" customFormat="1">
      <c r="A732" s="158"/>
      <c r="B732" s="158"/>
      <c r="C732" s="158"/>
      <c r="D732" s="158"/>
      <c r="E732" s="158"/>
    </row>
    <row r="733" spans="1:5" s="59" customFormat="1">
      <c r="A733" s="158"/>
      <c r="B733" s="158"/>
      <c r="C733" s="158"/>
      <c r="D733" s="158"/>
      <c r="E733" s="158"/>
    </row>
    <row r="734" spans="1:5" s="59" customFormat="1">
      <c r="A734" s="158"/>
      <c r="B734" s="158"/>
      <c r="C734" s="158"/>
      <c r="D734" s="158"/>
      <c r="E734" s="158"/>
    </row>
    <row r="735" spans="1:5" s="59" customFormat="1">
      <c r="A735" s="158"/>
      <c r="B735" s="158"/>
      <c r="C735" s="158"/>
      <c r="D735" s="158"/>
      <c r="E735" s="158"/>
    </row>
    <row r="736" spans="1:5" s="59" customFormat="1">
      <c r="A736" s="158"/>
      <c r="B736" s="158"/>
      <c r="C736" s="158"/>
      <c r="D736" s="158"/>
      <c r="E736" s="158"/>
    </row>
    <row r="737" spans="1:5" s="59" customFormat="1">
      <c r="A737" s="158"/>
      <c r="B737" s="158"/>
      <c r="C737" s="158"/>
      <c r="D737" s="158"/>
      <c r="E737" s="158"/>
    </row>
    <row r="738" spans="1:5" s="59" customFormat="1">
      <c r="A738" s="158"/>
      <c r="B738" s="158"/>
      <c r="C738" s="158"/>
      <c r="D738" s="158"/>
      <c r="E738" s="158"/>
    </row>
    <row r="739" spans="1:5" s="59" customFormat="1">
      <c r="A739" s="158"/>
      <c r="B739" s="158"/>
      <c r="C739" s="158"/>
      <c r="D739" s="158"/>
      <c r="E739" s="158"/>
    </row>
    <row r="740" spans="1:5" s="59" customFormat="1">
      <c r="A740" s="158"/>
      <c r="B740" s="158"/>
      <c r="C740" s="158"/>
      <c r="D740" s="158"/>
      <c r="E740" s="158"/>
    </row>
    <row r="741" spans="1:5" s="59" customFormat="1">
      <c r="A741" s="158"/>
      <c r="B741" s="158"/>
      <c r="C741" s="158"/>
      <c r="D741" s="158"/>
      <c r="E741" s="158"/>
    </row>
    <row r="742" spans="1:5" s="59" customFormat="1">
      <c r="A742" s="158"/>
      <c r="B742" s="158"/>
      <c r="C742" s="158"/>
      <c r="D742" s="158"/>
      <c r="E742" s="158"/>
    </row>
    <row r="743" spans="1:5" s="59" customFormat="1">
      <c r="A743" s="158"/>
      <c r="B743" s="158"/>
      <c r="C743" s="158"/>
      <c r="D743" s="158"/>
      <c r="E743" s="158"/>
    </row>
    <row r="744" spans="1:5" s="59" customFormat="1">
      <c r="A744" s="158"/>
      <c r="B744" s="158"/>
      <c r="C744" s="158"/>
      <c r="D744" s="158"/>
      <c r="E744" s="158"/>
    </row>
    <row r="745" spans="1:5" s="59" customFormat="1">
      <c r="A745" s="158"/>
      <c r="B745" s="158"/>
      <c r="C745" s="158"/>
      <c r="D745" s="158"/>
      <c r="E745" s="158"/>
    </row>
    <row r="746" spans="1:5" s="59" customFormat="1">
      <c r="A746" s="158"/>
      <c r="B746" s="158"/>
      <c r="C746" s="158"/>
      <c r="D746" s="158"/>
      <c r="E746" s="158"/>
    </row>
    <row r="747" spans="1:5" s="59" customFormat="1">
      <c r="A747" s="158"/>
      <c r="B747" s="158"/>
      <c r="C747" s="158"/>
      <c r="D747" s="158"/>
      <c r="E747" s="158"/>
    </row>
    <row r="748" spans="1:5" s="59" customFormat="1">
      <c r="A748" s="158"/>
      <c r="B748" s="158"/>
      <c r="C748" s="158"/>
      <c r="D748" s="158"/>
      <c r="E748" s="158"/>
    </row>
    <row r="749" spans="1:5" s="59" customFormat="1">
      <c r="A749" s="158"/>
      <c r="B749" s="158"/>
      <c r="C749" s="158"/>
      <c r="D749" s="158"/>
      <c r="E749" s="158"/>
    </row>
    <row r="750" spans="1:5" s="59" customFormat="1">
      <c r="A750" s="158"/>
      <c r="B750" s="158"/>
      <c r="C750" s="158"/>
      <c r="D750" s="158"/>
      <c r="E750" s="158"/>
    </row>
    <row r="751" spans="1:5" s="59" customFormat="1">
      <c r="A751" s="158"/>
      <c r="B751" s="158"/>
      <c r="C751" s="158"/>
      <c r="D751" s="158"/>
      <c r="E751" s="158"/>
    </row>
    <row r="752" spans="1:5" s="59" customFormat="1">
      <c r="A752" s="158"/>
      <c r="B752" s="158"/>
      <c r="C752" s="158"/>
      <c r="D752" s="158"/>
      <c r="E752" s="158"/>
    </row>
    <row r="753" spans="1:5" s="59" customFormat="1">
      <c r="A753" s="158"/>
      <c r="B753" s="158"/>
      <c r="C753" s="158"/>
      <c r="D753" s="158"/>
      <c r="E753" s="158"/>
    </row>
    <row r="754" spans="1:5" s="59" customFormat="1">
      <c r="A754" s="158"/>
      <c r="B754" s="158"/>
      <c r="C754" s="158"/>
      <c r="D754" s="158"/>
      <c r="E754" s="158"/>
    </row>
    <row r="755" spans="1:5" s="59" customFormat="1">
      <c r="A755" s="158"/>
      <c r="B755" s="158"/>
      <c r="C755" s="158"/>
      <c r="D755" s="158"/>
      <c r="E755" s="158"/>
    </row>
    <row r="756" spans="1:5" s="59" customFormat="1">
      <c r="A756" s="158"/>
      <c r="B756" s="158"/>
      <c r="C756" s="158"/>
      <c r="D756" s="158"/>
      <c r="E756" s="158"/>
    </row>
    <row r="757" spans="1:5" s="59" customFormat="1">
      <c r="A757" s="158"/>
      <c r="B757" s="158"/>
      <c r="C757" s="158"/>
      <c r="D757" s="158"/>
      <c r="E757" s="158"/>
    </row>
    <row r="758" spans="1:5" s="59" customFormat="1">
      <c r="A758" s="158"/>
      <c r="B758" s="158"/>
      <c r="C758" s="158"/>
      <c r="D758" s="158"/>
      <c r="E758" s="158"/>
    </row>
    <row r="759" spans="1:5" s="59" customFormat="1">
      <c r="A759" s="158"/>
      <c r="B759" s="158"/>
      <c r="C759" s="158"/>
      <c r="D759" s="158"/>
      <c r="E759" s="158"/>
    </row>
    <row r="760" spans="1:5" s="59" customFormat="1">
      <c r="A760" s="158"/>
      <c r="B760" s="158"/>
      <c r="C760" s="158"/>
      <c r="D760" s="158"/>
      <c r="E760" s="158"/>
    </row>
    <row r="761" spans="1:5" s="59" customFormat="1">
      <c r="A761" s="158"/>
      <c r="B761" s="158"/>
      <c r="C761" s="158"/>
      <c r="D761" s="158"/>
      <c r="E761" s="158"/>
    </row>
    <row r="762" spans="1:5" s="59" customFormat="1">
      <c r="A762" s="158"/>
      <c r="B762" s="158"/>
      <c r="C762" s="158"/>
      <c r="D762" s="158"/>
      <c r="E762" s="158"/>
    </row>
    <row r="763" spans="1:5" s="59" customFormat="1">
      <c r="A763" s="158"/>
      <c r="B763" s="158"/>
      <c r="C763" s="158"/>
      <c r="D763" s="158"/>
      <c r="E763" s="158"/>
    </row>
    <row r="764" spans="1:5" s="59" customFormat="1">
      <c r="A764" s="158"/>
      <c r="B764" s="158"/>
      <c r="C764" s="158"/>
      <c r="D764" s="158"/>
      <c r="E764" s="158"/>
    </row>
    <row r="765" spans="1:5" s="59" customFormat="1">
      <c r="A765" s="158"/>
      <c r="B765" s="158"/>
      <c r="C765" s="158"/>
      <c r="D765" s="158"/>
      <c r="E765" s="158"/>
    </row>
    <row r="766" spans="1:5" s="59" customFormat="1">
      <c r="A766" s="158"/>
      <c r="B766" s="158"/>
      <c r="C766" s="158"/>
      <c r="D766" s="158"/>
      <c r="E766" s="158"/>
    </row>
    <row r="767" spans="1:5" s="59" customFormat="1">
      <c r="A767" s="158"/>
      <c r="B767" s="158"/>
      <c r="C767" s="158"/>
      <c r="D767" s="158"/>
      <c r="E767" s="158"/>
    </row>
    <row r="768" spans="1:5" s="59" customFormat="1">
      <c r="A768" s="158"/>
      <c r="B768" s="158"/>
      <c r="C768" s="158"/>
      <c r="D768" s="158"/>
      <c r="E768" s="158"/>
    </row>
    <row r="769" spans="1:5" s="59" customFormat="1">
      <c r="A769" s="158"/>
      <c r="B769" s="158"/>
      <c r="C769" s="158"/>
      <c r="D769" s="158"/>
      <c r="E769" s="158"/>
    </row>
    <row r="770" spans="1:5" s="59" customFormat="1">
      <c r="A770" s="158"/>
      <c r="B770" s="158"/>
      <c r="C770" s="158"/>
      <c r="D770" s="158"/>
      <c r="E770" s="158"/>
    </row>
    <row r="771" spans="1:5" s="59" customFormat="1">
      <c r="A771" s="158"/>
      <c r="B771" s="158"/>
      <c r="C771" s="158"/>
      <c r="D771" s="158"/>
      <c r="E771" s="158"/>
    </row>
    <row r="772" spans="1:5" s="59" customFormat="1">
      <c r="A772" s="158"/>
      <c r="B772" s="158"/>
      <c r="C772" s="158"/>
      <c r="D772" s="158"/>
      <c r="E772" s="158"/>
    </row>
    <row r="773" spans="1:5" s="59" customFormat="1">
      <c r="A773" s="158"/>
      <c r="B773" s="158"/>
      <c r="C773" s="158"/>
      <c r="D773" s="158"/>
      <c r="E773" s="158"/>
    </row>
    <row r="774" spans="1:5" s="59" customFormat="1">
      <c r="A774" s="158"/>
      <c r="B774" s="158"/>
      <c r="C774" s="158"/>
      <c r="D774" s="158"/>
      <c r="E774" s="158"/>
    </row>
    <row r="775" spans="1:5" s="59" customFormat="1">
      <c r="A775" s="158"/>
      <c r="B775" s="158"/>
      <c r="C775" s="158"/>
      <c r="D775" s="158"/>
      <c r="E775" s="158"/>
    </row>
    <row r="776" spans="1:5" s="59" customFormat="1">
      <c r="A776" s="158"/>
      <c r="B776" s="158"/>
      <c r="C776" s="158"/>
      <c r="D776" s="158"/>
      <c r="E776" s="158"/>
    </row>
    <row r="777" spans="1:5" s="59" customFormat="1">
      <c r="A777" s="158"/>
      <c r="B777" s="158"/>
      <c r="C777" s="158"/>
      <c r="D777" s="158"/>
      <c r="E777" s="158"/>
    </row>
    <row r="778" spans="1:5" s="59" customFormat="1">
      <c r="A778" s="158"/>
      <c r="B778" s="158"/>
      <c r="C778" s="158"/>
      <c r="D778" s="158"/>
      <c r="E778" s="158"/>
    </row>
    <row r="779" spans="1:5" s="59" customFormat="1">
      <c r="A779" s="158"/>
      <c r="B779" s="158"/>
      <c r="C779" s="158"/>
      <c r="D779" s="158"/>
      <c r="E779" s="158"/>
    </row>
    <row r="780" spans="1:5" s="59" customFormat="1">
      <c r="A780" s="158"/>
      <c r="B780" s="158"/>
      <c r="C780" s="158"/>
      <c r="D780" s="158"/>
      <c r="E780" s="158"/>
    </row>
    <row r="781" spans="1:5" s="59" customFormat="1">
      <c r="A781" s="158"/>
      <c r="B781" s="158"/>
      <c r="C781" s="158"/>
      <c r="D781" s="158"/>
      <c r="E781" s="158"/>
    </row>
    <row r="782" spans="1:5" s="59" customFormat="1">
      <c r="A782" s="158"/>
      <c r="B782" s="158"/>
      <c r="C782" s="158"/>
      <c r="D782" s="158"/>
      <c r="E782" s="158"/>
    </row>
    <row r="783" spans="1:5" s="59" customFormat="1">
      <c r="A783" s="158"/>
      <c r="B783" s="158"/>
      <c r="C783" s="158"/>
      <c r="D783" s="158"/>
      <c r="E783" s="158"/>
    </row>
    <row r="784" spans="1:5" s="59" customFormat="1">
      <c r="A784" s="158"/>
      <c r="B784" s="158"/>
      <c r="C784" s="158"/>
      <c r="D784" s="158"/>
      <c r="E784" s="158"/>
    </row>
    <row r="785" spans="1:5" s="59" customFormat="1">
      <c r="A785" s="158"/>
      <c r="B785" s="158"/>
      <c r="C785" s="158"/>
      <c r="D785" s="158"/>
      <c r="E785" s="158"/>
    </row>
    <row r="786" spans="1:5" s="59" customFormat="1">
      <c r="A786" s="158"/>
      <c r="B786" s="158"/>
      <c r="C786" s="158"/>
      <c r="D786" s="158"/>
      <c r="E786" s="158"/>
    </row>
    <row r="787" spans="1:5" s="59" customFormat="1">
      <c r="A787" s="158"/>
      <c r="B787" s="158"/>
      <c r="C787" s="158"/>
      <c r="D787" s="158"/>
      <c r="E787" s="158"/>
    </row>
    <row r="788" spans="1:5" s="59" customFormat="1">
      <c r="A788" s="158"/>
      <c r="B788" s="158"/>
      <c r="C788" s="158"/>
      <c r="D788" s="158"/>
      <c r="E788" s="158"/>
    </row>
    <row r="789" spans="1:5" s="59" customFormat="1">
      <c r="A789" s="158"/>
      <c r="B789" s="158"/>
      <c r="C789" s="158"/>
      <c r="D789" s="158"/>
      <c r="E789" s="158"/>
    </row>
    <row r="790" spans="1:5" s="59" customFormat="1">
      <c r="A790" s="158"/>
      <c r="B790" s="158"/>
      <c r="C790" s="158"/>
      <c r="D790" s="158"/>
      <c r="E790" s="158"/>
    </row>
    <row r="791" spans="1:5" s="59" customFormat="1">
      <c r="A791" s="158"/>
      <c r="B791" s="158"/>
      <c r="C791" s="158"/>
      <c r="D791" s="158"/>
      <c r="E791" s="158"/>
    </row>
    <row r="792" spans="1:5" s="59" customFormat="1">
      <c r="A792" s="158"/>
      <c r="B792" s="158"/>
      <c r="C792" s="158"/>
      <c r="D792" s="158"/>
      <c r="E792" s="158"/>
    </row>
    <row r="793" spans="1:5" s="59" customFormat="1">
      <c r="A793" s="158"/>
      <c r="B793" s="158"/>
      <c r="C793" s="158"/>
      <c r="D793" s="158"/>
      <c r="E793" s="158"/>
    </row>
    <row r="794" spans="1:5" s="59" customFormat="1">
      <c r="A794" s="158"/>
      <c r="B794" s="158"/>
      <c r="C794" s="158"/>
      <c r="D794" s="158"/>
      <c r="E794" s="158"/>
    </row>
    <row r="795" spans="1:5" s="59" customFormat="1">
      <c r="A795" s="158"/>
      <c r="B795" s="158"/>
      <c r="C795" s="158"/>
      <c r="D795" s="158"/>
      <c r="E795" s="158"/>
    </row>
    <row r="796" spans="1:5" s="59" customFormat="1">
      <c r="A796" s="158"/>
      <c r="B796" s="158"/>
      <c r="C796" s="158"/>
      <c r="D796" s="158"/>
      <c r="E796" s="158"/>
    </row>
    <row r="797" spans="1:5" s="59" customFormat="1">
      <c r="A797" s="158"/>
      <c r="B797" s="158"/>
      <c r="C797" s="158"/>
      <c r="D797" s="158"/>
      <c r="E797" s="158"/>
    </row>
    <row r="798" spans="1:5" s="59" customFormat="1">
      <c r="A798" s="158"/>
      <c r="B798" s="158"/>
      <c r="C798" s="158"/>
      <c r="D798" s="158"/>
      <c r="E798" s="158"/>
    </row>
    <row r="799" spans="1:5" s="59" customFormat="1">
      <c r="A799" s="158"/>
      <c r="B799" s="158"/>
      <c r="C799" s="158"/>
      <c r="D799" s="158"/>
      <c r="E799" s="158"/>
    </row>
    <row r="800" spans="1:5" s="59" customFormat="1">
      <c r="A800" s="158"/>
      <c r="B800" s="158"/>
      <c r="C800" s="158"/>
      <c r="D800" s="158"/>
      <c r="E800" s="158"/>
    </row>
    <row r="801" spans="1:5" s="59" customFormat="1">
      <c r="A801" s="158"/>
      <c r="B801" s="158"/>
      <c r="C801" s="158"/>
      <c r="D801" s="158"/>
      <c r="E801" s="158"/>
    </row>
    <row r="802" spans="1:5" s="59" customFormat="1">
      <c r="A802" s="158"/>
      <c r="B802" s="158"/>
      <c r="C802" s="158"/>
      <c r="D802" s="158"/>
      <c r="E802" s="158"/>
    </row>
    <row r="803" spans="1:5" s="59" customFormat="1">
      <c r="A803" s="158"/>
      <c r="B803" s="158"/>
      <c r="C803" s="158"/>
      <c r="D803" s="158"/>
      <c r="E803" s="158"/>
    </row>
    <row r="804" spans="1:5" s="59" customFormat="1">
      <c r="A804" s="158"/>
      <c r="B804" s="158"/>
      <c r="C804" s="158"/>
      <c r="D804" s="158"/>
      <c r="E804" s="158"/>
    </row>
    <row r="805" spans="1:5" s="59" customFormat="1">
      <c r="A805" s="158"/>
      <c r="B805" s="158"/>
      <c r="C805" s="158"/>
      <c r="D805" s="158"/>
      <c r="E805" s="158"/>
    </row>
    <row r="806" spans="1:5" s="59" customFormat="1">
      <c r="A806" s="158"/>
      <c r="B806" s="158"/>
      <c r="C806" s="158"/>
      <c r="D806" s="158"/>
      <c r="E806" s="158"/>
    </row>
    <row r="807" spans="1:5" s="59" customFormat="1">
      <c r="A807" s="158"/>
      <c r="B807" s="158"/>
      <c r="C807" s="158"/>
      <c r="D807" s="158"/>
      <c r="E807" s="158"/>
    </row>
    <row r="808" spans="1:5" s="59" customFormat="1">
      <c r="A808" s="158"/>
      <c r="B808" s="158"/>
      <c r="C808" s="158"/>
      <c r="D808" s="158"/>
      <c r="E808" s="158"/>
    </row>
    <row r="809" spans="1:5" s="59" customFormat="1">
      <c r="A809" s="158"/>
      <c r="B809" s="158"/>
      <c r="C809" s="158"/>
      <c r="D809" s="158"/>
      <c r="E809" s="158"/>
    </row>
    <row r="810" spans="1:5" s="59" customFormat="1">
      <c r="A810" s="158"/>
      <c r="B810" s="158"/>
      <c r="C810" s="158"/>
      <c r="D810" s="158"/>
      <c r="E810" s="158"/>
    </row>
    <row r="811" spans="1:5" s="59" customFormat="1">
      <c r="A811" s="158"/>
      <c r="B811" s="158"/>
      <c r="C811" s="158"/>
      <c r="D811" s="158"/>
      <c r="E811" s="158"/>
    </row>
    <row r="812" spans="1:5" s="59" customFormat="1">
      <c r="A812" s="158"/>
      <c r="B812" s="158"/>
      <c r="C812" s="158"/>
      <c r="D812" s="158"/>
      <c r="E812" s="158"/>
    </row>
    <row r="813" spans="1:5" s="59" customFormat="1">
      <c r="A813" s="158"/>
      <c r="B813" s="158"/>
      <c r="C813" s="158"/>
      <c r="D813" s="158"/>
      <c r="E813" s="158"/>
    </row>
    <row r="814" spans="1:5" s="59" customFormat="1">
      <c r="A814" s="158"/>
      <c r="B814" s="158"/>
      <c r="C814" s="158"/>
      <c r="D814" s="158"/>
      <c r="E814" s="158"/>
    </row>
    <row r="815" spans="1:5" s="59" customFormat="1">
      <c r="A815" s="158"/>
      <c r="B815" s="158"/>
      <c r="C815" s="158"/>
      <c r="D815" s="158"/>
      <c r="E815" s="158"/>
    </row>
    <row r="816" spans="1:5" s="59" customFormat="1">
      <c r="A816" s="158"/>
      <c r="B816" s="158"/>
      <c r="C816" s="158"/>
      <c r="D816" s="158"/>
      <c r="E816" s="158"/>
    </row>
    <row r="817" spans="1:5" s="59" customFormat="1">
      <c r="A817" s="158"/>
      <c r="B817" s="158"/>
      <c r="C817" s="158"/>
      <c r="D817" s="158"/>
      <c r="E817" s="158"/>
    </row>
    <row r="818" spans="1:5" s="59" customFormat="1">
      <c r="A818" s="158"/>
      <c r="B818" s="158"/>
      <c r="C818" s="158"/>
      <c r="D818" s="158"/>
      <c r="E818" s="158"/>
    </row>
    <row r="819" spans="1:5" s="59" customFormat="1">
      <c r="A819" s="158"/>
      <c r="B819" s="158"/>
      <c r="C819" s="158"/>
      <c r="D819" s="158"/>
      <c r="E819" s="158"/>
    </row>
    <row r="820" spans="1:5" s="59" customFormat="1">
      <c r="A820" s="158"/>
      <c r="B820" s="158"/>
      <c r="C820" s="158"/>
      <c r="D820" s="158"/>
      <c r="E820" s="158"/>
    </row>
    <row r="821" spans="1:5" s="59" customFormat="1">
      <c r="A821" s="158"/>
      <c r="B821" s="158"/>
      <c r="C821" s="158"/>
      <c r="D821" s="158"/>
      <c r="E821" s="158"/>
    </row>
    <row r="822" spans="1:5" s="59" customFormat="1">
      <c r="A822" s="158"/>
      <c r="B822" s="158"/>
      <c r="C822" s="158"/>
      <c r="D822" s="158"/>
      <c r="E822" s="158"/>
    </row>
    <row r="823" spans="1:5" s="59" customFormat="1">
      <c r="A823" s="158"/>
      <c r="B823" s="158"/>
      <c r="C823" s="158"/>
      <c r="D823" s="158"/>
      <c r="E823" s="158"/>
    </row>
    <row r="824" spans="1:5" s="59" customFormat="1">
      <c r="A824" s="158"/>
      <c r="B824" s="158"/>
      <c r="C824" s="158"/>
      <c r="D824" s="158"/>
      <c r="E824" s="158"/>
    </row>
    <row r="825" spans="1:5" s="59" customFormat="1">
      <c r="A825" s="158"/>
      <c r="B825" s="158"/>
      <c r="C825" s="158"/>
      <c r="D825" s="158"/>
      <c r="E825" s="158"/>
    </row>
    <row r="826" spans="1:5" s="59" customFormat="1">
      <c r="A826" s="158"/>
      <c r="B826" s="158"/>
      <c r="C826" s="158"/>
      <c r="D826" s="158"/>
      <c r="E826" s="158"/>
    </row>
    <row r="827" spans="1:5" s="59" customFormat="1">
      <c r="A827" s="158"/>
      <c r="B827" s="158"/>
      <c r="C827" s="158"/>
      <c r="D827" s="158"/>
      <c r="E827" s="158"/>
    </row>
    <row r="828" spans="1:5" s="59" customFormat="1">
      <c r="A828" s="158"/>
      <c r="B828" s="158"/>
      <c r="C828" s="158"/>
      <c r="D828" s="158"/>
      <c r="E828" s="158"/>
    </row>
    <row r="829" spans="1:5" s="59" customFormat="1">
      <c r="A829" s="158"/>
      <c r="B829" s="158"/>
      <c r="C829" s="158"/>
      <c r="D829" s="158"/>
      <c r="E829" s="158"/>
    </row>
    <row r="830" spans="1:5" s="59" customFormat="1">
      <c r="A830" s="158"/>
      <c r="B830" s="158"/>
      <c r="C830" s="158"/>
      <c r="D830" s="158"/>
      <c r="E830" s="158"/>
    </row>
    <row r="831" spans="1:5" s="59" customFormat="1">
      <c r="A831" s="158"/>
      <c r="B831" s="158"/>
      <c r="C831" s="158"/>
      <c r="D831" s="158"/>
      <c r="E831" s="158"/>
    </row>
    <row r="832" spans="1:5" s="59" customFormat="1">
      <c r="A832" s="158"/>
      <c r="B832" s="158"/>
      <c r="C832" s="158"/>
      <c r="D832" s="158"/>
      <c r="E832" s="158"/>
    </row>
    <row r="833" spans="1:5" s="59" customFormat="1">
      <c r="A833" s="158"/>
      <c r="B833" s="158"/>
      <c r="C833" s="158"/>
      <c r="D833" s="158"/>
      <c r="E833" s="158"/>
    </row>
    <row r="834" spans="1:5" s="59" customFormat="1">
      <c r="A834" s="158"/>
      <c r="B834" s="158"/>
      <c r="C834" s="158"/>
      <c r="D834" s="158"/>
      <c r="E834" s="158"/>
    </row>
    <row r="835" spans="1:5" s="59" customFormat="1">
      <c r="A835" s="158"/>
      <c r="B835" s="158"/>
      <c r="C835" s="158"/>
      <c r="D835" s="158"/>
      <c r="E835" s="158"/>
    </row>
    <row r="836" spans="1:5" s="59" customFormat="1">
      <c r="A836" s="158"/>
      <c r="B836" s="158"/>
      <c r="C836" s="158"/>
      <c r="D836" s="158"/>
      <c r="E836" s="158"/>
    </row>
    <row r="837" spans="1:5" s="59" customFormat="1">
      <c r="A837" s="158"/>
      <c r="B837" s="158"/>
      <c r="C837" s="158"/>
      <c r="D837" s="158"/>
      <c r="E837" s="158"/>
    </row>
    <row r="838" spans="1:5" s="59" customFormat="1">
      <c r="A838" s="158"/>
      <c r="B838" s="158"/>
      <c r="C838" s="158"/>
      <c r="D838" s="158"/>
      <c r="E838" s="158"/>
    </row>
    <row r="839" spans="1:5" s="59" customFormat="1">
      <c r="A839" s="158"/>
      <c r="B839" s="158"/>
      <c r="C839" s="158"/>
      <c r="D839" s="158"/>
      <c r="E839" s="158"/>
    </row>
    <row r="840" spans="1:5" s="59" customFormat="1">
      <c r="A840" s="158"/>
      <c r="B840" s="158"/>
      <c r="C840" s="158"/>
      <c r="D840" s="158"/>
      <c r="E840" s="158"/>
    </row>
    <row r="841" spans="1:5" s="59" customFormat="1">
      <c r="A841" s="158"/>
      <c r="B841" s="158"/>
      <c r="C841" s="158"/>
      <c r="D841" s="158"/>
      <c r="E841" s="158"/>
    </row>
    <row r="842" spans="1:5" s="59" customFormat="1">
      <c r="A842" s="158"/>
      <c r="B842" s="158"/>
      <c r="C842" s="158"/>
      <c r="D842" s="158"/>
      <c r="E842" s="158"/>
    </row>
    <row r="843" spans="1:5" s="59" customFormat="1">
      <c r="A843" s="158"/>
      <c r="B843" s="158"/>
      <c r="C843" s="158"/>
      <c r="D843" s="158"/>
      <c r="E843" s="158"/>
    </row>
    <row r="844" spans="1:5" s="59" customFormat="1">
      <c r="A844" s="158"/>
      <c r="B844" s="158"/>
      <c r="C844" s="158"/>
      <c r="D844" s="158"/>
      <c r="E844" s="158"/>
    </row>
    <row r="845" spans="1:5" s="59" customFormat="1">
      <c r="A845" s="158"/>
      <c r="B845" s="158"/>
      <c r="C845" s="158"/>
      <c r="D845" s="158"/>
      <c r="E845" s="158"/>
    </row>
    <row r="846" spans="1:5" s="59" customFormat="1">
      <c r="A846" s="158"/>
      <c r="B846" s="158"/>
      <c r="C846" s="158"/>
      <c r="D846" s="158"/>
      <c r="E846" s="158"/>
    </row>
    <row r="847" spans="1:5" s="59" customFormat="1">
      <c r="A847" s="158"/>
      <c r="B847" s="158"/>
      <c r="C847" s="158"/>
      <c r="D847" s="158"/>
      <c r="E847" s="158"/>
    </row>
    <row r="848" spans="1:5" s="59" customFormat="1">
      <c r="A848" s="158"/>
      <c r="B848" s="158"/>
      <c r="C848" s="158"/>
      <c r="D848" s="158"/>
      <c r="E848" s="158"/>
    </row>
    <row r="849" spans="1:5" s="59" customFormat="1">
      <c r="A849" s="158"/>
      <c r="B849" s="158"/>
      <c r="C849" s="158"/>
      <c r="D849" s="158"/>
      <c r="E849" s="158"/>
    </row>
    <row r="850" spans="1:5" s="59" customFormat="1">
      <c r="A850" s="158"/>
      <c r="B850" s="158"/>
      <c r="C850" s="158"/>
      <c r="D850" s="158"/>
      <c r="E850" s="158"/>
    </row>
    <row r="851" spans="1:5" s="59" customFormat="1">
      <c r="A851" s="158"/>
      <c r="B851" s="158"/>
      <c r="C851" s="158"/>
      <c r="D851" s="158"/>
      <c r="E851" s="158"/>
    </row>
    <row r="852" spans="1:5" s="59" customFormat="1">
      <c r="A852" s="158"/>
      <c r="B852" s="158"/>
      <c r="C852" s="158"/>
      <c r="D852" s="158"/>
      <c r="E852" s="158"/>
    </row>
    <row r="853" spans="1:5" s="59" customFormat="1">
      <c r="A853" s="158"/>
      <c r="B853" s="158"/>
      <c r="C853" s="158"/>
      <c r="D853" s="158"/>
      <c r="E853" s="158"/>
    </row>
    <row r="854" spans="1:5" s="59" customFormat="1">
      <c r="A854" s="158"/>
      <c r="B854" s="158"/>
      <c r="C854" s="158"/>
      <c r="D854" s="158"/>
      <c r="E854" s="158"/>
    </row>
    <row r="855" spans="1:5" s="59" customFormat="1">
      <c r="A855" s="158"/>
      <c r="B855" s="158"/>
      <c r="C855" s="158"/>
      <c r="D855" s="158"/>
      <c r="E855" s="158"/>
    </row>
    <row r="856" spans="1:5" s="59" customFormat="1">
      <c r="A856" s="158"/>
      <c r="B856" s="158"/>
      <c r="C856" s="158"/>
      <c r="D856" s="158"/>
      <c r="E856" s="158"/>
    </row>
    <row r="857" spans="1:5" s="59" customFormat="1">
      <c r="A857" s="158"/>
      <c r="B857" s="158"/>
      <c r="C857" s="158"/>
      <c r="D857" s="158"/>
      <c r="E857" s="158"/>
    </row>
    <row r="858" spans="1:5" s="59" customFormat="1">
      <c r="A858" s="158"/>
      <c r="B858" s="158"/>
      <c r="C858" s="158"/>
      <c r="D858" s="158"/>
      <c r="E858" s="158"/>
    </row>
    <row r="859" spans="1:5" s="59" customFormat="1">
      <c r="A859" s="158"/>
      <c r="B859" s="158"/>
      <c r="C859" s="158"/>
      <c r="D859" s="158"/>
      <c r="E859" s="158"/>
    </row>
    <row r="860" spans="1:5" s="59" customFormat="1">
      <c r="A860" s="158"/>
      <c r="B860" s="158"/>
      <c r="C860" s="158"/>
      <c r="D860" s="158"/>
      <c r="E860" s="158"/>
    </row>
    <row r="861" spans="1:5" s="59" customFormat="1">
      <c r="A861" s="158"/>
      <c r="B861" s="158"/>
      <c r="C861" s="158"/>
      <c r="D861" s="158"/>
      <c r="E861" s="158"/>
    </row>
    <row r="862" spans="1:5" s="59" customFormat="1">
      <c r="A862" s="158"/>
      <c r="B862" s="158"/>
      <c r="C862" s="158"/>
      <c r="D862" s="158"/>
      <c r="E862" s="158"/>
    </row>
    <row r="863" spans="1:5" s="59" customFormat="1">
      <c r="A863" s="158"/>
      <c r="B863" s="158"/>
      <c r="C863" s="158"/>
      <c r="D863" s="158"/>
      <c r="E863" s="158"/>
    </row>
    <row r="864" spans="1:5" s="59" customFormat="1">
      <c r="A864" s="158"/>
      <c r="B864" s="158"/>
      <c r="C864" s="158"/>
      <c r="D864" s="158"/>
      <c r="E864" s="158"/>
    </row>
    <row r="865" spans="1:5" s="59" customFormat="1">
      <c r="A865" s="158"/>
      <c r="B865" s="158"/>
      <c r="C865" s="158"/>
      <c r="D865" s="158"/>
      <c r="E865" s="158"/>
    </row>
    <row r="866" spans="1:5" s="59" customFormat="1">
      <c r="A866" s="158"/>
      <c r="B866" s="158"/>
      <c r="C866" s="158"/>
      <c r="D866" s="158"/>
      <c r="E866" s="158"/>
    </row>
    <row r="867" spans="1:5" s="59" customFormat="1">
      <c r="A867" s="158"/>
      <c r="B867" s="158"/>
      <c r="C867" s="158"/>
      <c r="D867" s="158"/>
      <c r="E867" s="158"/>
    </row>
    <row r="868" spans="1:5" s="59" customFormat="1">
      <c r="A868" s="158"/>
      <c r="B868" s="158"/>
      <c r="C868" s="158"/>
      <c r="D868" s="158"/>
      <c r="E868" s="158"/>
    </row>
    <row r="869" spans="1:5" s="59" customFormat="1">
      <c r="A869" s="158"/>
      <c r="B869" s="158"/>
      <c r="C869" s="158"/>
      <c r="D869" s="158"/>
      <c r="E869" s="158"/>
    </row>
    <row r="870" spans="1:5" s="59" customFormat="1">
      <c r="A870" s="158"/>
      <c r="B870" s="158"/>
      <c r="C870" s="158"/>
      <c r="D870" s="158"/>
      <c r="E870" s="158"/>
    </row>
    <row r="871" spans="1:5" s="59" customFormat="1">
      <c r="A871" s="158"/>
      <c r="B871" s="158"/>
      <c r="C871" s="158"/>
      <c r="D871" s="158"/>
      <c r="E871" s="158"/>
    </row>
    <row r="872" spans="1:5" s="59" customFormat="1">
      <c r="A872" s="158"/>
      <c r="B872" s="158"/>
      <c r="C872" s="158"/>
      <c r="D872" s="158"/>
      <c r="E872" s="158"/>
    </row>
    <row r="873" spans="1:5" s="59" customFormat="1">
      <c r="A873" s="158"/>
      <c r="B873" s="158"/>
      <c r="C873" s="158"/>
      <c r="D873" s="158"/>
      <c r="E873" s="158"/>
    </row>
    <row r="874" spans="1:5" s="59" customFormat="1">
      <c r="A874" s="158"/>
      <c r="B874" s="158"/>
      <c r="C874" s="158"/>
      <c r="D874" s="158"/>
      <c r="E874" s="158"/>
    </row>
    <row r="875" spans="1:5" s="59" customFormat="1">
      <c r="A875" s="158"/>
      <c r="B875" s="158"/>
      <c r="C875" s="158"/>
      <c r="D875" s="158"/>
      <c r="E875" s="158"/>
    </row>
    <row r="876" spans="1:5" s="59" customFormat="1">
      <c r="A876" s="158"/>
      <c r="B876" s="158"/>
      <c r="C876" s="158"/>
      <c r="D876" s="158"/>
      <c r="E876" s="158"/>
    </row>
    <row r="877" spans="1:5" s="59" customFormat="1">
      <c r="A877" s="158"/>
      <c r="B877" s="158"/>
      <c r="C877" s="158"/>
      <c r="D877" s="158"/>
      <c r="E877" s="158"/>
    </row>
    <row r="878" spans="1:5" s="59" customFormat="1">
      <c r="A878" s="158"/>
      <c r="B878" s="158"/>
      <c r="C878" s="158"/>
      <c r="D878" s="158"/>
      <c r="E878" s="158"/>
    </row>
    <row r="879" spans="1:5" s="59" customFormat="1">
      <c r="A879" s="158"/>
      <c r="B879" s="158"/>
      <c r="C879" s="158"/>
      <c r="D879" s="158"/>
      <c r="E879" s="158"/>
    </row>
    <row r="880" spans="1:5" s="59" customFormat="1">
      <c r="A880" s="158"/>
      <c r="B880" s="158"/>
      <c r="C880" s="158"/>
      <c r="D880" s="158"/>
      <c r="E880" s="158"/>
    </row>
    <row r="881" spans="1:5" s="59" customFormat="1">
      <c r="A881" s="158"/>
      <c r="B881" s="158"/>
      <c r="C881" s="158"/>
      <c r="D881" s="158"/>
      <c r="E881" s="158"/>
    </row>
    <row r="882" spans="1:5" s="59" customFormat="1">
      <c r="A882" s="158"/>
      <c r="B882" s="158"/>
      <c r="C882" s="158"/>
      <c r="D882" s="158"/>
      <c r="E882" s="158"/>
    </row>
    <row r="883" spans="1:5" s="59" customFormat="1">
      <c r="A883" s="158"/>
      <c r="B883" s="158"/>
      <c r="C883" s="158"/>
      <c r="D883" s="158"/>
      <c r="E883" s="158"/>
    </row>
    <row r="884" spans="1:5" s="59" customFormat="1">
      <c r="A884" s="158"/>
      <c r="B884" s="158"/>
      <c r="C884" s="158"/>
      <c r="D884" s="158"/>
      <c r="E884" s="158"/>
    </row>
    <row r="885" spans="1:5" s="59" customFormat="1">
      <c r="A885" s="158"/>
      <c r="B885" s="158"/>
      <c r="C885" s="158"/>
      <c r="D885" s="158"/>
      <c r="E885" s="158"/>
    </row>
    <row r="886" spans="1:5" s="59" customFormat="1">
      <c r="A886" s="158"/>
      <c r="B886" s="158"/>
      <c r="C886" s="158"/>
      <c r="D886" s="158"/>
      <c r="E886" s="158"/>
    </row>
    <row r="887" spans="1:5" s="59" customFormat="1">
      <c r="A887" s="158"/>
      <c r="B887" s="158"/>
      <c r="C887" s="158"/>
      <c r="D887" s="158"/>
      <c r="E887" s="158"/>
    </row>
    <row r="888" spans="1:5" s="59" customFormat="1">
      <c r="A888" s="158"/>
      <c r="B888" s="158"/>
      <c r="C888" s="158"/>
      <c r="D888" s="158"/>
      <c r="E888" s="158"/>
    </row>
    <row r="889" spans="1:5" s="59" customFormat="1">
      <c r="A889" s="158"/>
      <c r="B889" s="158"/>
      <c r="C889" s="158"/>
      <c r="D889" s="158"/>
      <c r="E889" s="158"/>
    </row>
    <row r="890" spans="1:5" s="59" customFormat="1">
      <c r="A890" s="158"/>
      <c r="B890" s="158"/>
      <c r="C890" s="158"/>
      <c r="D890" s="158"/>
      <c r="E890" s="158"/>
    </row>
    <row r="891" spans="1:5" s="59" customFormat="1">
      <c r="A891" s="158"/>
      <c r="B891" s="158"/>
      <c r="C891" s="158"/>
      <c r="D891" s="158"/>
      <c r="E891" s="158"/>
    </row>
    <row r="892" spans="1:5" s="59" customFormat="1">
      <c r="A892" s="158"/>
      <c r="B892" s="158"/>
      <c r="C892" s="158"/>
      <c r="D892" s="158"/>
      <c r="E892" s="158"/>
    </row>
    <row r="893" spans="1:5" s="59" customFormat="1">
      <c r="A893" s="158"/>
      <c r="B893" s="158"/>
      <c r="C893" s="158"/>
      <c r="D893" s="158"/>
      <c r="E893" s="158"/>
    </row>
    <row r="894" spans="1:5" s="59" customFormat="1">
      <c r="A894" s="158"/>
      <c r="B894" s="158"/>
      <c r="C894" s="158"/>
      <c r="D894" s="158"/>
      <c r="E894" s="158"/>
    </row>
    <row r="895" spans="1:5" s="59" customFormat="1">
      <c r="A895" s="158"/>
      <c r="B895" s="158"/>
      <c r="C895" s="158"/>
      <c r="D895" s="158"/>
      <c r="E895" s="158"/>
    </row>
    <row r="896" spans="1:5" s="59" customFormat="1">
      <c r="A896" s="158"/>
      <c r="B896" s="158"/>
      <c r="C896" s="158"/>
      <c r="D896" s="158"/>
      <c r="E896" s="158"/>
    </row>
    <row r="897" spans="1:5" s="59" customFormat="1">
      <c r="A897" s="158"/>
      <c r="B897" s="158"/>
      <c r="C897" s="158"/>
      <c r="D897" s="158"/>
      <c r="E897" s="158"/>
    </row>
    <row r="898" spans="1:5" s="59" customFormat="1">
      <c r="A898" s="158"/>
      <c r="B898" s="158"/>
      <c r="C898" s="158"/>
      <c r="D898" s="158"/>
      <c r="E898" s="158"/>
    </row>
    <row r="899" spans="1:5" s="59" customFormat="1">
      <c r="A899" s="158"/>
      <c r="B899" s="158"/>
      <c r="C899" s="158"/>
      <c r="D899" s="158"/>
      <c r="E899" s="158"/>
    </row>
    <row r="900" spans="1:5" s="59" customFormat="1">
      <c r="A900" s="158"/>
      <c r="B900" s="158"/>
      <c r="C900" s="158"/>
      <c r="D900" s="158"/>
      <c r="E900" s="158"/>
    </row>
    <row r="901" spans="1:5" s="59" customFormat="1">
      <c r="A901" s="158"/>
      <c r="B901" s="158"/>
      <c r="C901" s="158"/>
      <c r="D901" s="158"/>
      <c r="E901" s="158"/>
    </row>
    <row r="902" spans="1:5" s="59" customFormat="1">
      <c r="A902" s="158"/>
      <c r="B902" s="158"/>
      <c r="C902" s="158"/>
      <c r="D902" s="158"/>
      <c r="E902" s="158"/>
    </row>
    <row r="903" spans="1:5" s="59" customFormat="1">
      <c r="A903" s="158"/>
      <c r="B903" s="158"/>
      <c r="C903" s="158"/>
      <c r="D903" s="158"/>
      <c r="E903" s="158"/>
    </row>
    <row r="904" spans="1:5" s="59" customFormat="1">
      <c r="A904" s="158"/>
      <c r="B904" s="158"/>
      <c r="C904" s="158"/>
      <c r="D904" s="158"/>
      <c r="E904" s="158"/>
    </row>
    <row r="905" spans="1:5" s="59" customFormat="1">
      <c r="A905" s="158"/>
      <c r="B905" s="158"/>
      <c r="C905" s="158"/>
      <c r="D905" s="158"/>
      <c r="E905" s="158"/>
    </row>
    <row r="906" spans="1:5" s="59" customFormat="1">
      <c r="A906" s="158"/>
      <c r="B906" s="158"/>
      <c r="C906" s="158"/>
      <c r="D906" s="158"/>
      <c r="E906" s="158"/>
    </row>
    <row r="907" spans="1:5" s="59" customFormat="1">
      <c r="A907" s="158"/>
      <c r="B907" s="158"/>
      <c r="C907" s="158"/>
      <c r="D907" s="158"/>
      <c r="E907" s="158"/>
    </row>
    <row r="908" spans="1:5" s="59" customFormat="1">
      <c r="A908" s="158"/>
      <c r="B908" s="158"/>
      <c r="C908" s="158"/>
      <c r="D908" s="158"/>
      <c r="E908" s="158"/>
    </row>
    <row r="909" spans="1:5" s="59" customFormat="1">
      <c r="A909" s="158"/>
      <c r="B909" s="158"/>
      <c r="C909" s="158"/>
      <c r="D909" s="158"/>
      <c r="E909" s="158"/>
    </row>
    <row r="910" spans="1:5" s="59" customFormat="1">
      <c r="A910" s="158"/>
      <c r="B910" s="158"/>
      <c r="C910" s="158"/>
      <c r="D910" s="158"/>
      <c r="E910" s="158"/>
    </row>
    <row r="911" spans="1:5" s="59" customFormat="1">
      <c r="A911" s="158"/>
      <c r="B911" s="158"/>
      <c r="C911" s="158"/>
      <c r="D911" s="158"/>
      <c r="E911" s="158"/>
    </row>
    <row r="912" spans="1:5" s="59" customFormat="1">
      <c r="A912" s="158"/>
      <c r="B912" s="158"/>
      <c r="C912" s="158"/>
      <c r="D912" s="158"/>
      <c r="E912" s="158"/>
    </row>
    <row r="913" spans="1:5" s="59" customFormat="1">
      <c r="A913" s="158"/>
      <c r="B913" s="158"/>
      <c r="C913" s="158"/>
      <c r="D913" s="158"/>
      <c r="E913" s="158"/>
    </row>
    <row r="914" spans="1:5" s="59" customFormat="1">
      <c r="A914" s="158"/>
      <c r="B914" s="158"/>
      <c r="C914" s="158"/>
      <c r="D914" s="158"/>
      <c r="E914" s="158"/>
    </row>
    <row r="915" spans="1:5" s="59" customFormat="1">
      <c r="A915" s="158"/>
      <c r="B915" s="158"/>
      <c r="C915" s="158"/>
      <c r="D915" s="158"/>
      <c r="E915" s="158"/>
    </row>
    <row r="916" spans="1:5" s="59" customFormat="1">
      <c r="A916" s="158"/>
      <c r="B916" s="158"/>
      <c r="C916" s="158"/>
      <c r="D916" s="158"/>
      <c r="E916" s="158"/>
    </row>
    <row r="917" spans="1:5" s="59" customFormat="1">
      <c r="A917" s="158"/>
      <c r="B917" s="158"/>
      <c r="C917" s="158"/>
      <c r="D917" s="158"/>
      <c r="E917" s="158"/>
    </row>
    <row r="918" spans="1:5" s="59" customFormat="1">
      <c r="A918" s="158"/>
      <c r="B918" s="158"/>
      <c r="C918" s="158"/>
      <c r="D918" s="158"/>
      <c r="E918" s="158"/>
    </row>
    <row r="919" spans="1:5" s="59" customFormat="1">
      <c r="A919" s="158"/>
      <c r="B919" s="158"/>
      <c r="C919" s="158"/>
      <c r="D919" s="158"/>
      <c r="E919" s="158"/>
    </row>
    <row r="920" spans="1:5" s="59" customFormat="1">
      <c r="A920" s="158"/>
      <c r="B920" s="158"/>
      <c r="C920" s="158"/>
      <c r="D920" s="158"/>
      <c r="E920" s="158"/>
    </row>
    <row r="921" spans="1:5" s="59" customFormat="1">
      <c r="A921" s="158"/>
      <c r="B921" s="158"/>
      <c r="C921" s="158"/>
      <c r="D921" s="158"/>
      <c r="E921" s="158"/>
    </row>
    <row r="922" spans="1:5" s="59" customFormat="1">
      <c r="A922" s="158"/>
      <c r="B922" s="158"/>
      <c r="C922" s="158"/>
      <c r="D922" s="158"/>
      <c r="E922" s="158"/>
    </row>
    <row r="923" spans="1:5" s="59" customFormat="1">
      <c r="A923" s="158"/>
      <c r="B923" s="158"/>
      <c r="C923" s="158"/>
      <c r="D923" s="158"/>
      <c r="E923" s="158"/>
    </row>
    <row r="924" spans="1:5" s="59" customFormat="1">
      <c r="A924" s="158"/>
      <c r="B924" s="158"/>
      <c r="C924" s="158"/>
      <c r="D924" s="158"/>
      <c r="E924" s="158"/>
    </row>
    <row r="925" spans="1:5" s="59" customFormat="1">
      <c r="A925" s="158"/>
      <c r="B925" s="158"/>
      <c r="C925" s="158"/>
      <c r="D925" s="158"/>
      <c r="E925" s="158"/>
    </row>
    <row r="926" spans="1:5" s="59" customFormat="1">
      <c r="A926" s="158"/>
      <c r="B926" s="158"/>
      <c r="C926" s="158"/>
      <c r="D926" s="158"/>
      <c r="E926" s="158"/>
    </row>
    <row r="927" spans="1:5" s="59" customFormat="1">
      <c r="A927" s="158"/>
      <c r="B927" s="158"/>
      <c r="C927" s="158"/>
      <c r="D927" s="158"/>
      <c r="E927" s="158"/>
    </row>
    <row r="928" spans="1:5" s="59" customFormat="1">
      <c r="A928" s="158"/>
      <c r="B928" s="158"/>
      <c r="C928" s="158"/>
      <c r="D928" s="158"/>
      <c r="E928" s="158"/>
    </row>
    <row r="929" spans="1:5" s="59" customFormat="1">
      <c r="A929" s="158"/>
      <c r="B929" s="158"/>
      <c r="C929" s="158"/>
      <c r="D929" s="158"/>
      <c r="E929" s="158"/>
    </row>
    <row r="930" spans="1:5" s="59" customFormat="1">
      <c r="A930" s="158"/>
      <c r="B930" s="158"/>
      <c r="C930" s="158"/>
      <c r="D930" s="158"/>
      <c r="E930" s="158"/>
    </row>
    <row r="931" spans="1:5" s="59" customFormat="1">
      <c r="A931" s="158"/>
      <c r="B931" s="158"/>
      <c r="C931" s="158"/>
      <c r="D931" s="158"/>
      <c r="E931" s="158"/>
    </row>
    <row r="932" spans="1:5" s="59" customFormat="1">
      <c r="A932" s="158"/>
      <c r="B932" s="158"/>
      <c r="C932" s="158"/>
      <c r="D932" s="158"/>
      <c r="E932" s="158"/>
    </row>
    <row r="933" spans="1:5" s="59" customFormat="1">
      <c r="A933" s="158"/>
      <c r="B933" s="158"/>
      <c r="C933" s="158"/>
      <c r="D933" s="158"/>
      <c r="E933" s="158"/>
    </row>
    <row r="934" spans="1:5" s="59" customFormat="1">
      <c r="A934" s="158"/>
      <c r="B934" s="158"/>
      <c r="C934" s="158"/>
      <c r="D934" s="158"/>
      <c r="E934" s="158"/>
    </row>
    <row r="935" spans="1:5" s="59" customFormat="1">
      <c r="A935" s="158"/>
      <c r="B935" s="158"/>
      <c r="C935" s="158"/>
      <c r="D935" s="158"/>
      <c r="E935" s="158"/>
    </row>
    <row r="936" spans="1:5" s="59" customFormat="1">
      <c r="A936" s="158"/>
      <c r="B936" s="158"/>
      <c r="C936" s="158"/>
      <c r="D936" s="158"/>
      <c r="E936" s="158"/>
    </row>
    <row r="937" spans="1:5" s="59" customFormat="1">
      <c r="A937" s="158"/>
      <c r="B937" s="158"/>
      <c r="C937" s="158"/>
      <c r="D937" s="158"/>
      <c r="E937" s="158"/>
    </row>
    <row r="938" spans="1:5" s="59" customFormat="1">
      <c r="A938" s="158"/>
      <c r="B938" s="158"/>
      <c r="C938" s="158"/>
      <c r="D938" s="158"/>
      <c r="E938" s="158"/>
    </row>
    <row r="939" spans="1:5" s="59" customFormat="1">
      <c r="A939" s="158"/>
      <c r="B939" s="158"/>
      <c r="C939" s="158"/>
      <c r="D939" s="158"/>
      <c r="E939" s="158"/>
    </row>
    <row r="940" spans="1:5" s="59" customFormat="1">
      <c r="A940" s="158"/>
      <c r="B940" s="158"/>
      <c r="C940" s="158"/>
      <c r="D940" s="158"/>
      <c r="E940" s="158"/>
    </row>
    <row r="941" spans="1:5" s="59" customFormat="1">
      <c r="A941" s="158"/>
      <c r="B941" s="158"/>
      <c r="C941" s="158"/>
      <c r="D941" s="158"/>
      <c r="E941" s="158"/>
    </row>
    <row r="942" spans="1:5" s="59" customFormat="1">
      <c r="A942" s="158"/>
      <c r="B942" s="158"/>
      <c r="C942" s="158"/>
      <c r="D942" s="158"/>
      <c r="E942" s="158"/>
    </row>
    <row r="943" spans="1:5" s="59" customFormat="1">
      <c r="A943" s="158"/>
      <c r="B943" s="158"/>
      <c r="C943" s="158"/>
      <c r="D943" s="158"/>
      <c r="E943" s="158"/>
    </row>
    <row r="944" spans="1:5" s="59" customFormat="1">
      <c r="A944" s="158"/>
      <c r="B944" s="158"/>
      <c r="C944" s="158"/>
      <c r="D944" s="158"/>
      <c r="E944" s="158"/>
    </row>
    <row r="945" spans="1:5" s="59" customFormat="1">
      <c r="A945" s="158"/>
      <c r="B945" s="158"/>
      <c r="C945" s="158"/>
      <c r="D945" s="158"/>
      <c r="E945" s="158"/>
    </row>
    <row r="946" spans="1:5" s="59" customFormat="1">
      <c r="A946" s="158"/>
      <c r="B946" s="158"/>
      <c r="C946" s="158"/>
      <c r="D946" s="158"/>
      <c r="E946" s="158"/>
    </row>
    <row r="947" spans="1:5" s="59" customFormat="1">
      <c r="A947" s="158"/>
      <c r="B947" s="158"/>
      <c r="C947" s="158"/>
      <c r="D947" s="158"/>
      <c r="E947" s="158"/>
    </row>
    <row r="948" spans="1:5" s="59" customFormat="1">
      <c r="A948" s="158"/>
      <c r="B948" s="158"/>
      <c r="C948" s="158"/>
      <c r="D948" s="158"/>
      <c r="E948" s="158"/>
    </row>
    <row r="949" spans="1:5" s="59" customFormat="1">
      <c r="A949" s="158"/>
      <c r="B949" s="158"/>
      <c r="C949" s="158"/>
      <c r="D949" s="158"/>
      <c r="E949" s="158"/>
    </row>
    <row r="950" spans="1:5" s="59" customFormat="1">
      <c r="A950" s="158"/>
      <c r="B950" s="158"/>
      <c r="C950" s="158"/>
      <c r="D950" s="158"/>
      <c r="E950" s="158"/>
    </row>
    <row r="951" spans="1:5" s="59" customFormat="1">
      <c r="A951" s="158"/>
      <c r="B951" s="158"/>
      <c r="C951" s="158"/>
      <c r="D951" s="158"/>
      <c r="E951" s="158"/>
    </row>
    <row r="952" spans="1:5" s="59" customFormat="1">
      <c r="A952" s="158"/>
      <c r="B952" s="158"/>
      <c r="C952" s="158"/>
      <c r="D952" s="158"/>
      <c r="E952" s="158"/>
    </row>
    <row r="953" spans="1:5" s="59" customFormat="1">
      <c r="A953" s="158"/>
      <c r="B953" s="158"/>
      <c r="C953" s="158"/>
      <c r="D953" s="158"/>
      <c r="E953" s="158"/>
    </row>
    <row r="954" spans="1:5" s="59" customFormat="1">
      <c r="A954" s="158"/>
      <c r="B954" s="158"/>
      <c r="C954" s="158"/>
      <c r="D954" s="158"/>
      <c r="E954" s="158"/>
    </row>
    <row r="955" spans="1:5" s="59" customFormat="1">
      <c r="A955" s="158"/>
      <c r="B955" s="158"/>
      <c r="C955" s="158"/>
      <c r="D955" s="158"/>
      <c r="E955" s="158"/>
    </row>
    <row r="956" spans="1:5" s="59" customFormat="1">
      <c r="A956" s="158"/>
      <c r="B956" s="158"/>
      <c r="C956" s="158"/>
      <c r="D956" s="158"/>
      <c r="E956" s="158"/>
    </row>
    <row r="957" spans="1:5" s="59" customFormat="1">
      <c r="A957" s="158"/>
      <c r="B957" s="158"/>
      <c r="C957" s="158"/>
      <c r="D957" s="158"/>
      <c r="E957" s="158"/>
    </row>
    <row r="958" spans="1:5" s="59" customFormat="1">
      <c r="A958" s="158"/>
      <c r="B958" s="158"/>
      <c r="C958" s="158"/>
      <c r="D958" s="158"/>
      <c r="E958" s="158"/>
    </row>
    <row r="959" spans="1:5" s="59" customFormat="1">
      <c r="A959" s="158"/>
      <c r="B959" s="158"/>
      <c r="C959" s="158"/>
      <c r="D959" s="158"/>
      <c r="E959" s="158"/>
    </row>
    <row r="960" spans="1:5" s="59" customFormat="1">
      <c r="A960" s="158"/>
      <c r="B960" s="158"/>
      <c r="C960" s="158"/>
      <c r="D960" s="158"/>
      <c r="E960" s="158"/>
    </row>
    <row r="961" spans="1:5" s="59" customFormat="1">
      <c r="A961" s="158"/>
      <c r="B961" s="158"/>
      <c r="C961" s="158"/>
      <c r="D961" s="158"/>
      <c r="E961" s="158"/>
    </row>
    <row r="962" spans="1:5" s="59" customFormat="1">
      <c r="A962" s="158"/>
      <c r="B962" s="158"/>
      <c r="C962" s="158"/>
      <c r="D962" s="158"/>
      <c r="E962" s="158"/>
    </row>
    <row r="963" spans="1:5" s="59" customFormat="1">
      <c r="A963" s="158"/>
      <c r="B963" s="158"/>
      <c r="C963" s="158"/>
      <c r="D963" s="158"/>
      <c r="E963" s="158"/>
    </row>
    <row r="964" spans="1:5" s="59" customFormat="1">
      <c r="A964" s="158"/>
      <c r="B964" s="158"/>
      <c r="C964" s="158"/>
      <c r="D964" s="158"/>
      <c r="E964" s="158"/>
    </row>
    <row r="965" spans="1:5" s="59" customFormat="1">
      <c r="A965" s="158"/>
      <c r="B965" s="158"/>
      <c r="C965" s="158"/>
      <c r="D965" s="158"/>
      <c r="E965" s="158"/>
    </row>
    <row r="966" spans="1:5" s="59" customFormat="1">
      <c r="A966" s="158"/>
      <c r="B966" s="158"/>
      <c r="C966" s="158"/>
      <c r="D966" s="158"/>
      <c r="E966" s="158"/>
    </row>
    <row r="967" spans="1:5" s="59" customFormat="1">
      <c r="A967" s="158"/>
      <c r="B967" s="158"/>
      <c r="C967" s="158"/>
      <c r="D967" s="158"/>
      <c r="E967" s="158"/>
    </row>
    <row r="968" spans="1:5" s="59" customFormat="1">
      <c r="A968" s="158"/>
      <c r="B968" s="158"/>
      <c r="C968" s="158"/>
      <c r="D968" s="158"/>
      <c r="E968" s="158"/>
    </row>
    <row r="969" spans="1:5" s="59" customFormat="1">
      <c r="A969" s="158"/>
      <c r="B969" s="158"/>
      <c r="C969" s="158"/>
      <c r="D969" s="158"/>
      <c r="E969" s="158"/>
    </row>
    <row r="970" spans="1:5" s="59" customFormat="1">
      <c r="A970" s="158"/>
      <c r="B970" s="158"/>
      <c r="C970" s="158"/>
      <c r="D970" s="158"/>
      <c r="E970" s="158"/>
    </row>
    <row r="971" spans="1:5" s="59" customFormat="1">
      <c r="A971" s="158"/>
      <c r="B971" s="158"/>
      <c r="C971" s="158"/>
      <c r="D971" s="158"/>
      <c r="E971" s="158"/>
    </row>
    <row r="972" spans="1:5" s="59" customFormat="1">
      <c r="A972" s="158"/>
      <c r="B972" s="158"/>
      <c r="C972" s="158"/>
      <c r="D972" s="158"/>
      <c r="E972" s="158"/>
    </row>
    <row r="973" spans="1:5" s="59" customFormat="1">
      <c r="A973" s="158"/>
      <c r="B973" s="158"/>
      <c r="C973" s="158"/>
      <c r="D973" s="158"/>
      <c r="E973" s="158"/>
    </row>
    <row r="974" spans="1:5" s="59" customFormat="1">
      <c r="A974" s="158"/>
      <c r="B974" s="158"/>
      <c r="C974" s="158"/>
      <c r="D974" s="158"/>
      <c r="E974" s="158"/>
    </row>
    <row r="975" spans="1:5" s="59" customFormat="1">
      <c r="A975" s="158"/>
      <c r="B975" s="158"/>
      <c r="C975" s="158"/>
      <c r="D975" s="158"/>
      <c r="E975" s="158"/>
    </row>
    <row r="976" spans="1:5" s="59" customFormat="1">
      <c r="A976" s="158"/>
      <c r="B976" s="158"/>
      <c r="C976" s="158"/>
      <c r="D976" s="158"/>
      <c r="E976" s="158"/>
    </row>
    <row r="977" spans="1:5" s="59" customFormat="1">
      <c r="A977" s="158"/>
      <c r="B977" s="158"/>
      <c r="C977" s="158"/>
      <c r="D977" s="158"/>
      <c r="E977" s="158"/>
    </row>
    <row r="978" spans="1:5" s="59" customFormat="1">
      <c r="A978" s="158"/>
      <c r="B978" s="158"/>
      <c r="C978" s="158"/>
      <c r="D978" s="158"/>
      <c r="E978" s="158"/>
    </row>
    <row r="979" spans="1:5" s="59" customFormat="1">
      <c r="A979" s="158"/>
      <c r="B979" s="158"/>
      <c r="C979" s="158"/>
      <c r="D979" s="158"/>
      <c r="E979" s="158"/>
    </row>
    <row r="980" spans="1:5" s="59" customFormat="1">
      <c r="A980" s="158"/>
      <c r="B980" s="158"/>
      <c r="C980" s="158"/>
      <c r="D980" s="158"/>
      <c r="E980" s="158"/>
    </row>
    <row r="981" spans="1:5" s="59" customFormat="1">
      <c r="A981" s="158"/>
      <c r="B981" s="158"/>
      <c r="C981" s="158"/>
      <c r="D981" s="158"/>
      <c r="E981" s="158"/>
    </row>
    <row r="982" spans="1:5" s="59" customFormat="1">
      <c r="A982" s="158"/>
      <c r="B982" s="158"/>
      <c r="C982" s="158"/>
      <c r="D982" s="158"/>
      <c r="E982" s="158"/>
    </row>
    <row r="983" spans="1:5" s="59" customFormat="1">
      <c r="A983" s="158"/>
      <c r="B983" s="158"/>
      <c r="C983" s="158"/>
      <c r="D983" s="158"/>
      <c r="E983" s="158"/>
    </row>
    <row r="984" spans="1:5" s="59" customFormat="1">
      <c r="A984" s="158"/>
      <c r="B984" s="158"/>
      <c r="C984" s="158"/>
      <c r="D984" s="158"/>
      <c r="E984" s="158"/>
    </row>
    <row r="985" spans="1:5" s="59" customFormat="1">
      <c r="A985" s="158"/>
      <c r="B985" s="158"/>
      <c r="C985" s="158"/>
      <c r="D985" s="158"/>
      <c r="E985" s="158"/>
    </row>
    <row r="986" spans="1:5" s="59" customFormat="1">
      <c r="A986" s="158"/>
      <c r="B986" s="158"/>
      <c r="C986" s="158"/>
      <c r="D986" s="158"/>
      <c r="E986" s="158"/>
    </row>
    <row r="987" spans="1:5" s="59" customFormat="1">
      <c r="A987" s="158"/>
      <c r="B987" s="158"/>
      <c r="C987" s="158"/>
      <c r="D987" s="158"/>
      <c r="E987" s="158"/>
    </row>
    <row r="988" spans="1:5" s="59" customFormat="1">
      <c r="A988" s="158"/>
      <c r="B988" s="158"/>
      <c r="C988" s="158"/>
      <c r="D988" s="158"/>
      <c r="E988" s="158"/>
    </row>
    <row r="989" spans="1:5" s="59" customFormat="1">
      <c r="A989" s="158"/>
      <c r="B989" s="158"/>
      <c r="C989" s="158"/>
      <c r="D989" s="158"/>
      <c r="E989" s="158"/>
    </row>
    <row r="990" spans="1:5" s="59" customFormat="1">
      <c r="A990" s="158"/>
      <c r="B990" s="158"/>
      <c r="C990" s="158"/>
      <c r="D990" s="158"/>
      <c r="E990" s="158"/>
    </row>
    <row r="991" spans="1:5" s="59" customFormat="1">
      <c r="A991" s="158"/>
      <c r="B991" s="158"/>
      <c r="C991" s="158"/>
      <c r="D991" s="158"/>
      <c r="E991" s="158"/>
    </row>
    <row r="992" spans="1:5" s="59" customFormat="1">
      <c r="A992" s="158"/>
      <c r="B992" s="158"/>
      <c r="C992" s="158"/>
      <c r="D992" s="158"/>
      <c r="E992" s="158"/>
    </row>
    <row r="993" spans="1:5" s="59" customFormat="1">
      <c r="A993" s="158"/>
      <c r="B993" s="158"/>
      <c r="C993" s="158"/>
      <c r="D993" s="158"/>
      <c r="E993" s="158"/>
    </row>
    <row r="994" spans="1:5" s="59" customFormat="1">
      <c r="A994" s="158"/>
      <c r="B994" s="158"/>
      <c r="C994" s="158"/>
      <c r="D994" s="158"/>
      <c r="E994" s="158"/>
    </row>
    <row r="995" spans="1:5" s="59" customFormat="1">
      <c r="A995" s="158"/>
      <c r="B995" s="158"/>
      <c r="C995" s="158"/>
      <c r="D995" s="158"/>
      <c r="E995" s="158"/>
    </row>
    <row r="996" spans="1:5" s="59" customFormat="1">
      <c r="A996" s="158"/>
      <c r="B996" s="158"/>
      <c r="C996" s="158"/>
      <c r="D996" s="158"/>
      <c r="E996" s="158"/>
    </row>
    <row r="997" spans="1:5" s="59" customFormat="1">
      <c r="A997" s="158"/>
      <c r="B997" s="158"/>
      <c r="C997" s="158"/>
      <c r="D997" s="158"/>
      <c r="E997" s="158"/>
    </row>
    <row r="998" spans="1:5" s="59" customFormat="1">
      <c r="A998" s="158"/>
      <c r="B998" s="158"/>
      <c r="C998" s="158"/>
      <c r="D998" s="158"/>
      <c r="E998" s="158"/>
    </row>
    <row r="999" spans="1:5" s="59" customFormat="1">
      <c r="A999" s="158"/>
      <c r="B999" s="158"/>
      <c r="C999" s="158"/>
      <c r="D999" s="158"/>
      <c r="E999" s="158"/>
    </row>
    <row r="1000" spans="1:5" s="59" customFormat="1">
      <c r="A1000" s="158"/>
      <c r="B1000" s="158"/>
      <c r="C1000" s="158"/>
      <c r="D1000" s="158"/>
      <c r="E1000" s="158"/>
    </row>
    <row r="1001" spans="1:5" s="59" customFormat="1">
      <c r="A1001" s="158"/>
      <c r="B1001" s="158"/>
      <c r="C1001" s="158"/>
      <c r="D1001" s="158"/>
      <c r="E1001" s="158"/>
    </row>
    <row r="1002" spans="1:5" s="59" customFormat="1">
      <c r="A1002" s="158"/>
      <c r="B1002" s="158"/>
      <c r="C1002" s="158"/>
      <c r="D1002" s="158"/>
      <c r="E1002" s="158"/>
    </row>
    <row r="1003" spans="1:5" s="59" customFormat="1">
      <c r="A1003" s="158"/>
      <c r="B1003" s="158"/>
      <c r="C1003" s="158"/>
      <c r="D1003" s="158"/>
      <c r="E1003" s="158"/>
    </row>
    <row r="1004" spans="1:5" s="59" customFormat="1">
      <c r="A1004" s="158"/>
      <c r="B1004" s="158"/>
      <c r="C1004" s="158"/>
      <c r="D1004" s="158"/>
      <c r="E1004" s="158"/>
    </row>
    <row r="1005" spans="1:5" s="59" customFormat="1">
      <c r="A1005" s="158"/>
      <c r="B1005" s="158"/>
      <c r="C1005" s="158"/>
      <c r="D1005" s="158"/>
      <c r="E1005" s="158"/>
    </row>
    <row r="1006" spans="1:5" s="59" customFormat="1">
      <c r="A1006" s="158"/>
      <c r="B1006" s="158"/>
      <c r="C1006" s="158"/>
      <c r="D1006" s="158"/>
      <c r="E1006" s="158"/>
    </row>
    <row r="1007" spans="1:5" s="59" customFormat="1">
      <c r="A1007" s="158"/>
      <c r="B1007" s="158"/>
      <c r="C1007" s="158"/>
      <c r="D1007" s="158"/>
      <c r="E1007" s="158"/>
    </row>
    <row r="1008" spans="1:5" s="59" customFormat="1">
      <c r="A1008" s="158"/>
      <c r="B1008" s="158"/>
      <c r="C1008" s="158"/>
      <c r="D1008" s="158"/>
      <c r="E1008" s="158"/>
    </row>
    <row r="1009" spans="1:5" s="59" customFormat="1">
      <c r="A1009" s="158"/>
      <c r="B1009" s="158"/>
      <c r="C1009" s="158"/>
      <c r="D1009" s="158"/>
      <c r="E1009" s="158"/>
    </row>
    <row r="1010" spans="1:5" s="59" customFormat="1">
      <c r="A1010" s="158"/>
      <c r="B1010" s="158"/>
      <c r="C1010" s="158"/>
      <c r="D1010" s="158"/>
      <c r="E1010" s="158"/>
    </row>
    <row r="1011" spans="1:5" s="59" customFormat="1">
      <c r="A1011" s="158"/>
      <c r="B1011" s="158"/>
      <c r="C1011" s="158"/>
      <c r="D1011" s="158"/>
      <c r="E1011" s="158"/>
    </row>
    <row r="1012" spans="1:5" s="59" customFormat="1">
      <c r="A1012" s="158"/>
      <c r="B1012" s="158"/>
      <c r="C1012" s="158"/>
      <c r="D1012" s="158"/>
      <c r="E1012" s="158"/>
    </row>
    <row r="1013" spans="1:5" s="59" customFormat="1">
      <c r="A1013" s="158"/>
      <c r="B1013" s="158"/>
      <c r="C1013" s="158"/>
      <c r="D1013" s="158"/>
      <c r="E1013" s="158"/>
    </row>
    <row r="1014" spans="1:5" s="59" customFormat="1">
      <c r="A1014" s="158"/>
      <c r="B1014" s="158"/>
      <c r="C1014" s="158"/>
      <c r="D1014" s="158"/>
      <c r="E1014" s="158"/>
    </row>
    <row r="1015" spans="1:5" s="59" customFormat="1">
      <c r="A1015" s="158"/>
      <c r="B1015" s="158"/>
      <c r="C1015" s="158"/>
      <c r="D1015" s="158"/>
      <c r="E1015" s="158"/>
    </row>
    <row r="1016" spans="1:5" s="59" customFormat="1">
      <c r="A1016" s="158"/>
      <c r="B1016" s="158"/>
      <c r="C1016" s="158"/>
      <c r="D1016" s="158"/>
      <c r="E1016" s="158"/>
    </row>
    <row r="1017" spans="1:5" s="59" customFormat="1">
      <c r="A1017" s="158"/>
      <c r="B1017" s="158"/>
      <c r="C1017" s="158"/>
      <c r="D1017" s="158"/>
      <c r="E1017" s="158"/>
    </row>
    <row r="1018" spans="1:5" s="59" customFormat="1">
      <c r="A1018" s="158"/>
      <c r="B1018" s="158"/>
      <c r="C1018" s="158"/>
      <c r="D1018" s="158"/>
      <c r="E1018" s="158"/>
    </row>
    <row r="1019" spans="1:5" s="59" customFormat="1">
      <c r="A1019" s="158"/>
      <c r="B1019" s="158"/>
      <c r="C1019" s="158"/>
      <c r="D1019" s="158"/>
      <c r="E1019" s="158"/>
    </row>
    <row r="1020" spans="1:5" s="59" customFormat="1">
      <c r="A1020" s="158"/>
      <c r="B1020" s="158"/>
      <c r="C1020" s="158"/>
      <c r="D1020" s="158"/>
      <c r="E1020" s="158"/>
    </row>
    <row r="1021" spans="1:5" s="59" customFormat="1">
      <c r="A1021" s="158"/>
      <c r="B1021" s="158"/>
      <c r="C1021" s="158"/>
      <c r="D1021" s="158"/>
      <c r="E1021" s="158"/>
    </row>
    <row r="1022" spans="1:5" s="59" customFormat="1">
      <c r="A1022" s="158"/>
      <c r="B1022" s="158"/>
      <c r="C1022" s="158"/>
      <c r="D1022" s="158"/>
      <c r="E1022" s="158"/>
    </row>
    <row r="1023" spans="1:5" s="59" customFormat="1">
      <c r="A1023" s="158"/>
      <c r="B1023" s="158"/>
      <c r="C1023" s="158"/>
      <c r="D1023" s="158"/>
      <c r="E1023" s="158"/>
    </row>
    <row r="1024" spans="1:5" s="59" customFormat="1">
      <c r="A1024" s="158"/>
      <c r="B1024" s="158"/>
      <c r="C1024" s="158"/>
      <c r="D1024" s="158"/>
      <c r="E1024" s="158"/>
    </row>
    <row r="1025" spans="1:5" s="59" customFormat="1">
      <c r="A1025" s="158"/>
      <c r="B1025" s="158"/>
      <c r="C1025" s="158"/>
      <c r="D1025" s="158"/>
      <c r="E1025" s="158"/>
    </row>
    <row r="1026" spans="1:5" s="59" customFormat="1">
      <c r="A1026" s="158"/>
      <c r="B1026" s="158"/>
      <c r="C1026" s="158"/>
      <c r="D1026" s="158"/>
      <c r="E1026" s="158"/>
    </row>
    <row r="1027" spans="1:5" s="59" customFormat="1">
      <c r="A1027" s="158"/>
      <c r="B1027" s="158"/>
      <c r="C1027" s="158"/>
      <c r="D1027" s="158"/>
      <c r="E1027" s="158"/>
    </row>
    <row r="1028" spans="1:5" s="59" customFormat="1">
      <c r="A1028" s="158"/>
      <c r="B1028" s="158"/>
      <c r="C1028" s="158"/>
      <c r="D1028" s="158"/>
      <c r="E1028" s="158"/>
    </row>
    <row r="1029" spans="1:5" s="59" customFormat="1">
      <c r="A1029" s="158"/>
      <c r="B1029" s="158"/>
      <c r="C1029" s="158"/>
      <c r="D1029" s="158"/>
      <c r="E1029" s="158"/>
    </row>
    <row r="1030" spans="1:5" s="59" customFormat="1">
      <c r="A1030" s="158"/>
      <c r="B1030" s="158"/>
      <c r="C1030" s="158"/>
      <c r="D1030" s="158"/>
      <c r="E1030" s="158"/>
    </row>
    <row r="1031" spans="1:5" s="59" customFormat="1">
      <c r="A1031" s="158"/>
      <c r="B1031" s="158"/>
      <c r="C1031" s="158"/>
      <c r="D1031" s="158"/>
      <c r="E1031" s="158"/>
    </row>
    <row r="1032" spans="1:5" s="59" customFormat="1">
      <c r="A1032" s="158"/>
      <c r="B1032" s="158"/>
      <c r="C1032" s="158"/>
      <c r="D1032" s="158"/>
      <c r="E1032" s="158"/>
    </row>
    <row r="1033" spans="1:5" s="59" customFormat="1">
      <c r="A1033" s="158"/>
      <c r="B1033" s="158"/>
      <c r="C1033" s="158"/>
      <c r="D1033" s="158"/>
      <c r="E1033" s="158"/>
    </row>
    <row r="1034" spans="1:5" s="59" customFormat="1">
      <c r="A1034" s="158"/>
      <c r="B1034" s="158"/>
      <c r="C1034" s="158"/>
      <c r="D1034" s="158"/>
      <c r="E1034" s="158"/>
    </row>
    <row r="1035" spans="1:5" s="59" customFormat="1">
      <c r="A1035" s="158"/>
      <c r="B1035" s="158"/>
      <c r="C1035" s="158"/>
      <c r="D1035" s="158"/>
      <c r="E1035" s="158"/>
    </row>
    <row r="1036" spans="1:5" s="59" customFormat="1">
      <c r="A1036" s="158"/>
      <c r="B1036" s="158"/>
      <c r="C1036" s="158"/>
      <c r="D1036" s="158"/>
      <c r="E1036" s="158"/>
    </row>
    <row r="1037" spans="1:5" s="59" customFormat="1">
      <c r="A1037" s="158"/>
      <c r="B1037" s="158"/>
      <c r="C1037" s="158"/>
      <c r="D1037" s="158"/>
      <c r="E1037" s="158"/>
    </row>
    <row r="1038" spans="1:5" s="59" customFormat="1">
      <c r="A1038" s="158"/>
      <c r="B1038" s="158"/>
      <c r="C1038" s="158"/>
      <c r="D1038" s="158"/>
      <c r="E1038" s="158"/>
    </row>
    <row r="1039" spans="1:5" s="59" customFormat="1">
      <c r="A1039" s="158"/>
      <c r="B1039" s="158"/>
      <c r="C1039" s="158"/>
      <c r="D1039" s="158"/>
      <c r="E1039" s="158"/>
    </row>
    <row r="1040" spans="1:5" s="59" customFormat="1">
      <c r="A1040" s="158"/>
      <c r="B1040" s="158"/>
      <c r="C1040" s="158"/>
      <c r="D1040" s="158"/>
      <c r="E1040" s="158"/>
    </row>
    <row r="1041" spans="1:5" s="59" customFormat="1">
      <c r="A1041" s="158"/>
      <c r="B1041" s="158"/>
      <c r="C1041" s="158"/>
      <c r="D1041" s="158"/>
      <c r="E1041" s="158"/>
    </row>
    <row r="1042" spans="1:5" s="59" customFormat="1">
      <c r="A1042" s="158"/>
      <c r="B1042" s="158"/>
      <c r="C1042" s="158"/>
      <c r="D1042" s="158"/>
      <c r="E1042" s="158"/>
    </row>
    <row r="1043" spans="1:5" s="59" customFormat="1">
      <c r="A1043" s="158"/>
      <c r="B1043" s="158"/>
      <c r="C1043" s="158"/>
      <c r="D1043" s="158"/>
      <c r="E1043" s="158"/>
    </row>
    <row r="1044" spans="1:5" s="59" customFormat="1">
      <c r="A1044" s="158"/>
      <c r="B1044" s="158"/>
      <c r="C1044" s="158"/>
      <c r="D1044" s="158"/>
      <c r="E1044" s="158"/>
    </row>
    <row r="1045" spans="1:5" s="59" customFormat="1">
      <c r="A1045" s="158"/>
      <c r="B1045" s="158"/>
      <c r="C1045" s="158"/>
      <c r="D1045" s="158"/>
      <c r="E1045" s="158"/>
    </row>
    <row r="1046" spans="1:5" s="59" customFormat="1">
      <c r="A1046" s="158"/>
      <c r="B1046" s="158"/>
      <c r="C1046" s="158"/>
      <c r="D1046" s="158"/>
      <c r="E1046" s="158"/>
    </row>
    <row r="1047" spans="1:5" s="59" customFormat="1">
      <c r="A1047" s="158"/>
      <c r="B1047" s="158"/>
      <c r="C1047" s="158"/>
      <c r="D1047" s="158"/>
      <c r="E1047" s="158"/>
    </row>
    <row r="1048" spans="1:5" s="59" customFormat="1">
      <c r="A1048" s="158"/>
      <c r="B1048" s="158"/>
      <c r="C1048" s="158"/>
      <c r="D1048" s="158"/>
      <c r="E1048" s="158"/>
    </row>
    <row r="1049" spans="1:5" s="59" customFormat="1">
      <c r="A1049" s="158"/>
      <c r="B1049" s="158"/>
      <c r="C1049" s="158"/>
      <c r="D1049" s="158"/>
      <c r="E1049" s="158"/>
    </row>
    <row r="1050" spans="1:5" s="59" customFormat="1">
      <c r="A1050" s="158"/>
      <c r="B1050" s="158"/>
      <c r="C1050" s="158"/>
      <c r="D1050" s="158"/>
      <c r="E1050" s="158"/>
    </row>
    <row r="1051" spans="1:5" s="59" customFormat="1">
      <c r="A1051" s="158"/>
      <c r="B1051" s="158"/>
      <c r="C1051" s="158"/>
      <c r="D1051" s="158"/>
      <c r="E1051" s="158"/>
    </row>
    <row r="1052" spans="1:5" s="59" customFormat="1">
      <c r="A1052" s="158"/>
      <c r="B1052" s="158"/>
      <c r="C1052" s="158"/>
      <c r="D1052" s="158"/>
      <c r="E1052" s="158"/>
    </row>
    <row r="1053" spans="1:5" s="59" customFormat="1">
      <c r="A1053" s="158"/>
      <c r="B1053" s="158"/>
      <c r="C1053" s="158"/>
      <c r="D1053" s="158"/>
      <c r="E1053" s="158"/>
    </row>
    <row r="1054" spans="1:5" s="59" customFormat="1">
      <c r="A1054" s="158"/>
      <c r="B1054" s="158"/>
      <c r="C1054" s="158"/>
      <c r="D1054" s="158"/>
      <c r="E1054" s="158"/>
    </row>
    <row r="1055" spans="1:5" s="59" customFormat="1">
      <c r="A1055" s="158"/>
      <c r="B1055" s="158"/>
      <c r="C1055" s="158"/>
      <c r="D1055" s="158"/>
      <c r="E1055" s="158"/>
    </row>
    <row r="1056" spans="1:5" s="59" customFormat="1">
      <c r="A1056" s="158"/>
      <c r="B1056" s="158"/>
      <c r="C1056" s="158"/>
      <c r="D1056" s="158"/>
      <c r="E1056" s="158"/>
    </row>
    <row r="1057" spans="1:5" s="59" customFormat="1">
      <c r="A1057" s="158"/>
      <c r="B1057" s="158"/>
      <c r="C1057" s="158"/>
      <c r="D1057" s="158"/>
      <c r="E1057" s="158"/>
    </row>
    <row r="1058" spans="1:5" s="59" customFormat="1">
      <c r="A1058" s="158"/>
      <c r="B1058" s="158"/>
      <c r="C1058" s="158"/>
      <c r="D1058" s="158"/>
      <c r="E1058" s="158"/>
    </row>
    <row r="1059" spans="1:5" s="59" customFormat="1">
      <c r="A1059" s="158"/>
      <c r="B1059" s="158"/>
      <c r="C1059" s="158"/>
      <c r="D1059" s="158"/>
      <c r="E1059" s="158"/>
    </row>
    <row r="1060" spans="1:5" s="59" customFormat="1">
      <c r="A1060" s="158"/>
      <c r="B1060" s="158"/>
      <c r="C1060" s="158"/>
      <c r="D1060" s="158"/>
      <c r="E1060" s="158"/>
    </row>
    <row r="1061" spans="1:5" s="59" customFormat="1">
      <c r="A1061" s="158"/>
      <c r="B1061" s="158"/>
      <c r="C1061" s="158"/>
      <c r="D1061" s="158"/>
      <c r="E1061" s="158"/>
    </row>
    <row r="1062" spans="1:5" s="59" customFormat="1">
      <c r="A1062" s="158"/>
      <c r="B1062" s="158"/>
      <c r="C1062" s="158"/>
      <c r="D1062" s="158"/>
      <c r="E1062" s="158"/>
    </row>
    <row r="1063" spans="1:5" s="59" customFormat="1">
      <c r="A1063" s="158"/>
      <c r="B1063" s="158"/>
      <c r="C1063" s="158"/>
      <c r="D1063" s="158"/>
      <c r="E1063" s="158"/>
    </row>
    <row r="1064" spans="1:5" s="59" customFormat="1">
      <c r="A1064" s="158"/>
      <c r="B1064" s="158"/>
      <c r="C1064" s="158"/>
      <c r="D1064" s="158"/>
      <c r="E1064" s="158"/>
    </row>
    <row r="1065" spans="1:5" s="59" customFormat="1">
      <c r="A1065" s="158"/>
      <c r="B1065" s="158"/>
      <c r="C1065" s="158"/>
      <c r="D1065" s="158"/>
      <c r="E1065" s="158"/>
    </row>
    <row r="1066" spans="1:5" s="59" customFormat="1">
      <c r="A1066" s="158"/>
      <c r="B1066" s="158"/>
      <c r="C1066" s="158"/>
      <c r="D1066" s="158"/>
      <c r="E1066" s="158"/>
    </row>
    <row r="1067" spans="1:5" s="59" customFormat="1">
      <c r="A1067" s="158"/>
      <c r="B1067" s="158"/>
      <c r="C1067" s="158"/>
      <c r="D1067" s="158"/>
      <c r="E1067" s="158"/>
    </row>
    <row r="1068" spans="1:5" s="59" customFormat="1">
      <c r="A1068" s="158"/>
      <c r="B1068" s="158"/>
      <c r="C1068" s="158"/>
      <c r="D1068" s="158"/>
      <c r="E1068" s="158"/>
    </row>
    <row r="1069" spans="1:5" s="59" customFormat="1">
      <c r="A1069" s="158"/>
      <c r="B1069" s="158"/>
      <c r="C1069" s="158"/>
      <c r="D1069" s="158"/>
      <c r="E1069" s="158"/>
    </row>
    <row r="1070" spans="1:5" s="59" customFormat="1">
      <c r="A1070" s="158"/>
      <c r="B1070" s="158"/>
      <c r="C1070" s="158"/>
      <c r="D1070" s="158"/>
      <c r="E1070" s="158"/>
    </row>
    <row r="1071" spans="1:5" s="59" customFormat="1">
      <c r="A1071" s="158"/>
      <c r="B1071" s="158"/>
      <c r="C1071" s="158"/>
      <c r="D1071" s="158"/>
      <c r="E1071" s="158"/>
    </row>
    <row r="1072" spans="1:5" s="59" customFormat="1">
      <c r="A1072" s="158"/>
      <c r="B1072" s="158"/>
      <c r="C1072" s="158"/>
      <c r="D1072" s="158"/>
      <c r="E1072" s="158"/>
    </row>
    <row r="1073" spans="1:5" s="59" customFormat="1">
      <c r="A1073" s="158"/>
      <c r="B1073" s="158"/>
      <c r="C1073" s="158"/>
      <c r="D1073" s="158"/>
      <c r="E1073" s="158"/>
    </row>
    <row r="1074" spans="1:5" s="59" customFormat="1">
      <c r="A1074" s="158"/>
      <c r="B1074" s="158"/>
      <c r="C1074" s="158"/>
      <c r="D1074" s="158"/>
      <c r="E1074" s="158"/>
    </row>
    <row r="1075" spans="1:5" s="59" customFormat="1">
      <c r="A1075" s="158"/>
      <c r="B1075" s="158"/>
      <c r="C1075" s="158"/>
      <c r="D1075" s="158"/>
      <c r="E1075" s="158"/>
    </row>
    <row r="1076" spans="1:5" s="59" customFormat="1">
      <c r="A1076" s="158"/>
      <c r="B1076" s="158"/>
      <c r="C1076" s="158"/>
      <c r="D1076" s="158"/>
      <c r="E1076" s="158"/>
    </row>
    <row r="1077" spans="1:5" s="59" customFormat="1">
      <c r="A1077" s="158"/>
      <c r="B1077" s="158"/>
      <c r="C1077" s="158"/>
      <c r="D1077" s="158"/>
      <c r="E1077" s="158"/>
    </row>
    <row r="1078" spans="1:5" s="59" customFormat="1">
      <c r="A1078" s="158"/>
      <c r="B1078" s="158"/>
      <c r="C1078" s="158"/>
      <c r="D1078" s="158"/>
      <c r="E1078" s="158"/>
    </row>
    <row r="1079" spans="1:5" s="59" customFormat="1">
      <c r="A1079" s="158"/>
      <c r="B1079" s="158"/>
      <c r="C1079" s="158"/>
      <c r="D1079" s="158"/>
      <c r="E1079" s="158"/>
    </row>
    <row r="1080" spans="1:5" s="59" customFormat="1">
      <c r="A1080" s="158"/>
      <c r="B1080" s="158"/>
      <c r="C1080" s="158"/>
      <c r="D1080" s="158"/>
      <c r="E1080" s="158"/>
    </row>
    <row r="1081" spans="1:5" s="59" customFormat="1">
      <c r="A1081" s="158"/>
      <c r="B1081" s="158"/>
      <c r="C1081" s="158"/>
      <c r="D1081" s="158"/>
      <c r="E1081" s="158"/>
    </row>
    <row r="1082" spans="1:5" s="59" customFormat="1">
      <c r="A1082" s="158"/>
      <c r="B1082" s="158"/>
      <c r="C1082" s="158"/>
      <c r="D1082" s="158"/>
      <c r="E1082" s="158"/>
    </row>
    <row r="1083" spans="1:5" s="59" customFormat="1">
      <c r="A1083" s="158"/>
      <c r="B1083" s="158"/>
      <c r="C1083" s="158"/>
      <c r="D1083" s="158"/>
      <c r="E1083" s="158"/>
    </row>
    <row r="1084" spans="1:5" s="59" customFormat="1">
      <c r="A1084" s="158"/>
      <c r="B1084" s="158"/>
      <c r="C1084" s="158"/>
      <c r="D1084" s="158"/>
      <c r="E1084" s="158"/>
    </row>
    <row r="1085" spans="1:5" s="59" customFormat="1">
      <c r="A1085" s="158"/>
      <c r="B1085" s="158"/>
      <c r="C1085" s="158"/>
      <c r="D1085" s="158"/>
      <c r="E1085" s="158"/>
    </row>
    <row r="1086" spans="1:5" s="59" customFormat="1">
      <c r="A1086" s="158"/>
      <c r="B1086" s="158"/>
      <c r="C1086" s="158"/>
      <c r="D1086" s="158"/>
      <c r="E1086" s="158"/>
    </row>
    <row r="1087" spans="1:5" s="59" customFormat="1">
      <c r="A1087" s="158"/>
      <c r="B1087" s="158"/>
      <c r="C1087" s="158"/>
      <c r="D1087" s="158"/>
      <c r="E1087" s="158"/>
    </row>
    <row r="1088" spans="1:5" s="59" customFormat="1">
      <c r="A1088" s="158"/>
      <c r="B1088" s="158"/>
      <c r="C1088" s="158"/>
      <c r="D1088" s="158"/>
      <c r="E1088" s="158"/>
    </row>
    <row r="1089" spans="1:5" s="59" customFormat="1">
      <c r="A1089" s="158"/>
      <c r="B1089" s="158"/>
      <c r="C1089" s="158"/>
      <c r="D1089" s="158"/>
      <c r="E1089" s="158"/>
    </row>
    <row r="1090" spans="1:5" s="59" customFormat="1">
      <c r="A1090" s="158"/>
      <c r="B1090" s="158"/>
      <c r="C1090" s="158"/>
      <c r="D1090" s="158"/>
      <c r="E1090" s="158"/>
    </row>
    <row r="1091" spans="1:5" s="59" customFormat="1">
      <c r="A1091" s="158"/>
      <c r="B1091" s="158"/>
      <c r="C1091" s="158"/>
      <c r="D1091" s="158"/>
      <c r="E1091" s="158"/>
    </row>
    <row r="1092" spans="1:5" s="59" customFormat="1">
      <c r="A1092" s="158"/>
      <c r="B1092" s="158"/>
      <c r="C1092" s="158"/>
      <c r="D1092" s="158"/>
      <c r="E1092" s="158"/>
    </row>
    <row r="1093" spans="1:5" s="59" customFormat="1">
      <c r="A1093" s="158"/>
      <c r="B1093" s="158"/>
      <c r="C1093" s="158"/>
      <c r="D1093" s="158"/>
      <c r="E1093" s="158"/>
    </row>
    <row r="1094" spans="1:5" s="59" customFormat="1">
      <c r="A1094" s="158"/>
      <c r="B1094" s="158"/>
      <c r="C1094" s="158"/>
      <c r="D1094" s="158"/>
      <c r="E1094" s="158"/>
    </row>
    <row r="1095" spans="1:5" s="59" customFormat="1">
      <c r="A1095" s="158"/>
      <c r="B1095" s="158"/>
      <c r="C1095" s="158"/>
      <c r="D1095" s="158"/>
      <c r="E1095" s="158"/>
    </row>
    <row r="1096" spans="1:5" s="59" customFormat="1">
      <c r="A1096" s="158"/>
      <c r="B1096" s="158"/>
      <c r="C1096" s="158"/>
      <c r="D1096" s="158"/>
      <c r="E1096" s="158"/>
    </row>
    <row r="1097" spans="1:5" s="59" customFormat="1">
      <c r="A1097" s="158"/>
      <c r="B1097" s="158"/>
      <c r="C1097" s="158"/>
      <c r="D1097" s="158"/>
      <c r="E1097" s="158"/>
    </row>
    <row r="1098" spans="1:5" s="59" customFormat="1">
      <c r="A1098" s="158"/>
      <c r="B1098" s="158"/>
      <c r="C1098" s="158"/>
      <c r="D1098" s="158"/>
      <c r="E1098" s="158"/>
    </row>
    <row r="1099" spans="1:5" s="59" customFormat="1">
      <c r="A1099" s="158"/>
      <c r="B1099" s="158"/>
      <c r="C1099" s="158"/>
      <c r="D1099" s="158"/>
      <c r="E1099" s="158"/>
    </row>
    <row r="1100" spans="1:5" s="59" customFormat="1">
      <c r="A1100" s="158"/>
      <c r="B1100" s="158"/>
      <c r="C1100" s="158"/>
      <c r="D1100" s="158"/>
      <c r="E1100" s="158"/>
    </row>
    <row r="1101" spans="1:5" s="59" customFormat="1">
      <c r="A1101" s="158"/>
      <c r="B1101" s="158"/>
      <c r="C1101" s="158"/>
      <c r="D1101" s="158"/>
      <c r="E1101" s="158"/>
    </row>
    <row r="1102" spans="1:5" s="59" customFormat="1">
      <c r="A1102" s="158"/>
      <c r="B1102" s="158"/>
      <c r="C1102" s="158"/>
      <c r="D1102" s="158"/>
      <c r="E1102" s="158"/>
    </row>
    <row r="1103" spans="1:5" s="59" customFormat="1">
      <c r="A1103" s="158"/>
      <c r="B1103" s="158"/>
      <c r="C1103" s="158"/>
      <c r="D1103" s="158"/>
      <c r="E1103" s="158"/>
    </row>
    <row r="1104" spans="1:5" s="59" customFormat="1">
      <c r="A1104" s="158"/>
      <c r="B1104" s="158"/>
      <c r="C1104" s="158"/>
      <c r="D1104" s="158"/>
      <c r="E1104" s="158"/>
    </row>
    <row r="1105" spans="1:5" s="59" customFormat="1">
      <c r="A1105" s="158"/>
      <c r="B1105" s="158"/>
      <c r="C1105" s="158"/>
      <c r="D1105" s="158"/>
      <c r="E1105" s="158"/>
    </row>
    <row r="1106" spans="1:5" s="59" customFormat="1">
      <c r="A1106" s="158"/>
      <c r="B1106" s="158"/>
      <c r="C1106" s="158"/>
      <c r="D1106" s="158"/>
      <c r="E1106" s="158"/>
    </row>
    <row r="1107" spans="1:5" s="59" customFormat="1">
      <c r="A1107" s="158"/>
      <c r="B1107" s="158"/>
      <c r="C1107" s="158"/>
      <c r="D1107" s="158"/>
      <c r="E1107" s="158"/>
    </row>
    <row r="1108" spans="1:5" s="59" customFormat="1">
      <c r="A1108" s="158"/>
      <c r="B1108" s="158"/>
      <c r="C1108" s="158"/>
      <c r="D1108" s="158"/>
      <c r="E1108" s="158"/>
    </row>
    <row r="1109" spans="1:5" s="59" customFormat="1">
      <c r="A1109" s="158"/>
      <c r="B1109" s="158"/>
      <c r="C1109" s="158"/>
      <c r="D1109" s="158"/>
      <c r="E1109" s="158"/>
    </row>
    <row r="1110" spans="1:5" s="59" customFormat="1">
      <c r="A1110" s="158"/>
      <c r="B1110" s="158"/>
      <c r="C1110" s="158"/>
      <c r="D1110" s="158"/>
      <c r="E1110" s="158"/>
    </row>
    <row r="1111" spans="1:5" s="59" customFormat="1">
      <c r="A1111" s="158"/>
      <c r="B1111" s="158"/>
      <c r="C1111" s="158"/>
      <c r="D1111" s="158"/>
      <c r="E1111" s="158"/>
    </row>
    <row r="1112" spans="1:5" s="59" customFormat="1">
      <c r="A1112" s="158"/>
      <c r="B1112" s="158"/>
      <c r="C1112" s="158"/>
      <c r="D1112" s="158"/>
      <c r="E1112" s="158"/>
    </row>
    <row r="1113" spans="1:5" s="59" customFormat="1">
      <c r="A1113" s="158"/>
      <c r="B1113" s="158"/>
      <c r="C1113" s="158"/>
      <c r="D1113" s="158"/>
      <c r="E1113" s="158"/>
    </row>
    <row r="1114" spans="1:5" s="59" customFormat="1">
      <c r="A1114" s="158"/>
      <c r="B1114" s="158"/>
      <c r="C1114" s="158"/>
      <c r="D1114" s="158"/>
      <c r="E1114" s="158"/>
    </row>
    <row r="1115" spans="1:5" s="59" customFormat="1">
      <c r="A1115" s="158"/>
      <c r="B1115" s="158"/>
      <c r="C1115" s="158"/>
      <c r="D1115" s="158"/>
      <c r="E1115" s="158"/>
    </row>
    <row r="1116" spans="1:5" s="59" customFormat="1">
      <c r="A1116" s="158"/>
      <c r="B1116" s="158"/>
      <c r="C1116" s="158"/>
      <c r="D1116" s="158"/>
      <c r="E1116" s="158"/>
    </row>
    <row r="1117" spans="1:5" s="59" customFormat="1">
      <c r="A1117" s="158"/>
      <c r="B1117" s="158"/>
      <c r="C1117" s="158"/>
      <c r="D1117" s="158"/>
      <c r="E1117" s="158"/>
    </row>
    <row r="1118" spans="1:5" s="59" customFormat="1">
      <c r="A1118" s="158"/>
      <c r="B1118" s="158"/>
      <c r="C1118" s="158"/>
      <c r="D1118" s="158"/>
      <c r="E1118" s="158"/>
    </row>
    <row r="1119" spans="1:5" s="59" customFormat="1">
      <c r="A1119" s="158"/>
      <c r="B1119" s="158"/>
      <c r="C1119" s="158"/>
      <c r="D1119" s="158"/>
      <c r="E1119" s="158"/>
    </row>
    <row r="1120" spans="1:5" s="59" customFormat="1">
      <c r="A1120" s="158"/>
      <c r="B1120" s="158"/>
      <c r="C1120" s="158"/>
      <c r="D1120" s="158"/>
      <c r="E1120" s="158"/>
    </row>
    <row r="1121" spans="1:5" s="59" customFormat="1">
      <c r="A1121" s="158"/>
      <c r="B1121" s="158"/>
      <c r="C1121" s="158"/>
      <c r="D1121" s="158"/>
      <c r="E1121" s="158"/>
    </row>
    <row r="1122" spans="1:5" s="59" customFormat="1">
      <c r="A1122" s="158"/>
      <c r="B1122" s="158"/>
      <c r="C1122" s="158"/>
      <c r="D1122" s="158"/>
      <c r="E1122" s="158"/>
    </row>
    <row r="1123" spans="1:5" s="59" customFormat="1">
      <c r="A1123" s="158"/>
      <c r="B1123" s="158"/>
      <c r="C1123" s="158"/>
      <c r="D1123" s="158"/>
      <c r="E1123" s="158"/>
    </row>
    <row r="1124" spans="1:5" s="59" customFormat="1">
      <c r="A1124" s="158"/>
      <c r="B1124" s="158"/>
      <c r="C1124" s="158"/>
      <c r="D1124" s="158"/>
      <c r="E1124" s="158"/>
    </row>
    <row r="1125" spans="1:5" s="59" customFormat="1">
      <c r="A1125" s="158"/>
      <c r="B1125" s="158"/>
      <c r="C1125" s="158"/>
      <c r="D1125" s="158"/>
      <c r="E1125" s="158"/>
    </row>
    <row r="1126" spans="1:5" s="59" customFormat="1">
      <c r="A1126" s="158"/>
      <c r="B1126" s="158"/>
      <c r="C1126" s="158"/>
      <c r="D1126" s="158"/>
      <c r="E1126" s="158"/>
    </row>
    <row r="1127" spans="1:5" s="59" customFormat="1">
      <c r="A1127" s="158"/>
      <c r="B1127" s="158"/>
      <c r="C1127" s="158"/>
      <c r="D1127" s="158"/>
      <c r="E1127" s="158"/>
    </row>
    <row r="1128" spans="1:5" s="59" customFormat="1">
      <c r="A1128" s="158"/>
      <c r="B1128" s="158"/>
      <c r="C1128" s="158"/>
      <c r="D1128" s="158"/>
      <c r="E1128" s="158"/>
    </row>
    <row r="1129" spans="1:5" s="59" customFormat="1">
      <c r="A1129" s="158"/>
      <c r="B1129" s="158"/>
      <c r="C1129" s="158"/>
      <c r="D1129" s="158"/>
      <c r="E1129" s="158"/>
    </row>
    <row r="1130" spans="1:5" s="59" customFormat="1">
      <c r="A1130" s="158"/>
      <c r="B1130" s="158"/>
      <c r="C1130" s="158"/>
      <c r="D1130" s="158"/>
      <c r="E1130" s="158"/>
    </row>
    <row r="1131" spans="1:5" s="59" customFormat="1">
      <c r="A1131" s="158"/>
      <c r="B1131" s="158"/>
      <c r="C1131" s="158"/>
      <c r="D1131" s="158"/>
      <c r="E1131" s="158"/>
    </row>
    <row r="1132" spans="1:5" s="59" customFormat="1">
      <c r="A1132" s="158"/>
      <c r="B1132" s="158"/>
      <c r="C1132" s="158"/>
      <c r="D1132" s="158"/>
      <c r="E1132" s="158"/>
    </row>
    <row r="1133" spans="1:5" s="59" customFormat="1">
      <c r="A1133" s="158"/>
      <c r="B1133" s="158"/>
      <c r="C1133" s="158"/>
      <c r="D1133" s="158"/>
      <c r="E1133" s="158"/>
    </row>
    <row r="1134" spans="1:5" s="59" customFormat="1">
      <c r="A1134" s="158"/>
      <c r="B1134" s="158"/>
      <c r="C1134" s="158"/>
      <c r="D1134" s="158"/>
      <c r="E1134" s="158"/>
    </row>
    <row r="1135" spans="1:5" s="59" customFormat="1">
      <c r="A1135" s="158"/>
      <c r="B1135" s="158"/>
      <c r="C1135" s="158"/>
      <c r="D1135" s="158"/>
      <c r="E1135" s="158"/>
    </row>
    <row r="1136" spans="1:5" s="59" customFormat="1">
      <c r="A1136" s="158"/>
      <c r="B1136" s="158"/>
      <c r="C1136" s="158"/>
      <c r="D1136" s="158"/>
      <c r="E1136" s="158"/>
    </row>
    <row r="1137" spans="1:5" s="59" customFormat="1">
      <c r="A1137" s="158"/>
      <c r="B1137" s="158"/>
      <c r="C1137" s="158"/>
      <c r="D1137" s="158"/>
      <c r="E1137" s="158"/>
    </row>
    <row r="1138" spans="1:5" s="59" customFormat="1">
      <c r="A1138" s="158"/>
      <c r="B1138" s="158"/>
      <c r="C1138" s="158"/>
      <c r="D1138" s="158"/>
      <c r="E1138" s="158"/>
    </row>
    <row r="1139" spans="1:5" s="59" customFormat="1">
      <c r="A1139" s="158"/>
      <c r="B1139" s="158"/>
      <c r="C1139" s="158"/>
      <c r="D1139" s="158"/>
      <c r="E1139" s="158"/>
    </row>
    <row r="1140" spans="1:5" s="59" customFormat="1">
      <c r="A1140" s="158"/>
      <c r="B1140" s="158"/>
      <c r="C1140" s="158"/>
      <c r="D1140" s="158"/>
      <c r="E1140" s="158"/>
    </row>
    <row r="1141" spans="1:5" s="59" customFormat="1">
      <c r="A1141" s="158"/>
      <c r="B1141" s="158"/>
      <c r="C1141" s="158"/>
      <c r="D1141" s="158"/>
      <c r="E1141" s="158"/>
    </row>
    <row r="1142" spans="1:5" s="59" customFormat="1">
      <c r="A1142" s="158"/>
      <c r="B1142" s="158"/>
      <c r="C1142" s="158"/>
      <c r="D1142" s="158"/>
      <c r="E1142" s="158"/>
    </row>
    <row r="1143" spans="1:5" s="59" customFormat="1">
      <c r="A1143" s="158"/>
      <c r="B1143" s="158"/>
      <c r="C1143" s="158"/>
      <c r="D1143" s="158"/>
      <c r="E1143" s="158"/>
    </row>
    <row r="1144" spans="1:5" s="59" customFormat="1">
      <c r="A1144" s="158"/>
      <c r="B1144" s="158"/>
      <c r="C1144" s="158"/>
      <c r="D1144" s="158"/>
      <c r="E1144" s="158"/>
    </row>
    <row r="1145" spans="1:5" s="59" customFormat="1">
      <c r="A1145" s="158"/>
      <c r="B1145" s="158"/>
      <c r="C1145" s="158"/>
      <c r="D1145" s="158"/>
      <c r="E1145" s="158"/>
    </row>
    <row r="1146" spans="1:5" s="59" customFormat="1">
      <c r="A1146" s="158"/>
      <c r="B1146" s="158"/>
      <c r="C1146" s="158"/>
      <c r="D1146" s="158"/>
      <c r="E1146" s="158"/>
    </row>
    <row r="1147" spans="1:5" s="59" customFormat="1">
      <c r="A1147" s="158"/>
      <c r="B1147" s="158"/>
      <c r="C1147" s="158"/>
      <c r="D1147" s="158"/>
      <c r="E1147" s="158"/>
    </row>
    <row r="1148" spans="1:5" s="59" customFormat="1">
      <c r="A1148" s="158"/>
      <c r="B1148" s="158"/>
      <c r="C1148" s="158"/>
      <c r="D1148" s="158"/>
      <c r="E1148" s="158"/>
    </row>
    <row r="1149" spans="1:5" s="59" customFormat="1">
      <c r="A1149" s="158"/>
      <c r="B1149" s="158"/>
      <c r="C1149" s="158"/>
      <c r="D1149" s="158"/>
      <c r="E1149" s="158"/>
    </row>
    <row r="1150" spans="1:5" s="59" customFormat="1">
      <c r="A1150" s="158"/>
      <c r="B1150" s="158"/>
      <c r="C1150" s="158"/>
      <c r="D1150" s="158"/>
      <c r="E1150" s="158"/>
    </row>
    <row r="1151" spans="1:5" s="59" customFormat="1">
      <c r="A1151" s="158"/>
      <c r="B1151" s="158"/>
      <c r="C1151" s="158"/>
      <c r="D1151" s="158"/>
      <c r="E1151" s="158"/>
    </row>
    <row r="1152" spans="1:5" s="59" customFormat="1">
      <c r="A1152" s="158"/>
      <c r="B1152" s="158"/>
      <c r="C1152" s="158"/>
      <c r="D1152" s="158"/>
      <c r="E1152" s="158"/>
    </row>
    <row r="1153" spans="1:5" s="59" customFormat="1">
      <c r="A1153" s="158"/>
      <c r="B1153" s="158"/>
      <c r="C1153" s="158"/>
      <c r="D1153" s="158"/>
      <c r="E1153" s="158"/>
    </row>
    <row r="1154" spans="1:5" s="59" customFormat="1">
      <c r="A1154" s="158"/>
      <c r="B1154" s="158"/>
      <c r="C1154" s="158"/>
      <c r="D1154" s="158"/>
      <c r="E1154" s="158"/>
    </row>
    <row r="1155" spans="1:5" s="59" customFormat="1">
      <c r="A1155" s="158"/>
      <c r="B1155" s="158"/>
      <c r="C1155" s="158"/>
      <c r="D1155" s="158"/>
      <c r="E1155" s="158"/>
    </row>
    <row r="1156" spans="1:5" s="59" customFormat="1">
      <c r="A1156" s="158"/>
      <c r="B1156" s="158"/>
      <c r="C1156" s="158"/>
      <c r="D1156" s="158"/>
      <c r="E1156" s="158"/>
    </row>
    <row r="1157" spans="1:5" s="59" customFormat="1">
      <c r="A1157" s="158"/>
      <c r="B1157" s="158"/>
      <c r="C1157" s="158"/>
      <c r="D1157" s="158"/>
      <c r="E1157" s="158"/>
    </row>
    <row r="1158" spans="1:5" s="59" customFormat="1">
      <c r="A1158" s="158"/>
      <c r="B1158" s="158"/>
      <c r="C1158" s="158"/>
      <c r="D1158" s="158"/>
      <c r="E1158" s="158"/>
    </row>
    <row r="1159" spans="1:5" s="59" customFormat="1">
      <c r="A1159" s="158"/>
      <c r="B1159" s="158"/>
      <c r="C1159" s="158"/>
      <c r="D1159" s="158"/>
      <c r="E1159" s="158"/>
    </row>
    <row r="1160" spans="1:5" s="59" customFormat="1">
      <c r="A1160" s="158"/>
      <c r="B1160" s="158"/>
      <c r="C1160" s="158"/>
      <c r="D1160" s="158"/>
      <c r="E1160" s="158"/>
    </row>
    <row r="1161" spans="1:5" s="59" customFormat="1">
      <c r="A1161" s="158"/>
      <c r="B1161" s="158"/>
      <c r="C1161" s="158"/>
      <c r="D1161" s="158"/>
      <c r="E1161" s="158"/>
    </row>
    <row r="1162" spans="1:5" s="59" customFormat="1">
      <c r="A1162" s="158"/>
      <c r="B1162" s="158"/>
      <c r="C1162" s="158"/>
      <c r="D1162" s="158"/>
      <c r="E1162" s="158"/>
    </row>
    <row r="1163" spans="1:5" s="59" customFormat="1">
      <c r="A1163" s="158"/>
      <c r="B1163" s="158"/>
      <c r="C1163" s="158"/>
      <c r="D1163" s="158"/>
      <c r="E1163" s="158"/>
    </row>
    <row r="1164" spans="1:5" s="59" customFormat="1">
      <c r="A1164" s="158"/>
      <c r="B1164" s="158"/>
      <c r="C1164" s="158"/>
      <c r="D1164" s="158"/>
      <c r="E1164" s="158"/>
    </row>
    <row r="1165" spans="1:5" s="59" customFormat="1">
      <c r="A1165" s="158"/>
      <c r="B1165" s="158"/>
      <c r="C1165" s="158"/>
      <c r="D1165" s="158"/>
      <c r="E1165" s="158"/>
    </row>
    <row r="1166" spans="1:5" s="59" customFormat="1">
      <c r="A1166" s="158"/>
      <c r="B1166" s="158"/>
      <c r="C1166" s="158"/>
      <c r="D1166" s="158"/>
      <c r="E1166" s="158"/>
    </row>
    <row r="1167" spans="1:5" s="59" customFormat="1">
      <c r="A1167" s="158"/>
      <c r="B1167" s="158"/>
      <c r="C1167" s="158"/>
      <c r="D1167" s="158"/>
      <c r="E1167" s="158"/>
    </row>
    <row r="1168" spans="1:5" s="59" customFormat="1">
      <c r="A1168" s="158"/>
      <c r="B1168" s="158"/>
      <c r="C1168" s="158"/>
      <c r="D1168" s="158"/>
      <c r="E1168" s="158"/>
    </row>
    <row r="1169" spans="1:5" s="59" customFormat="1">
      <c r="A1169" s="158"/>
      <c r="B1169" s="158"/>
      <c r="C1169" s="158"/>
      <c r="D1169" s="158"/>
      <c r="E1169" s="158"/>
    </row>
    <row r="1170" spans="1:5" s="59" customFormat="1">
      <c r="A1170" s="158"/>
      <c r="B1170" s="158"/>
      <c r="C1170" s="158"/>
      <c r="D1170" s="158"/>
      <c r="E1170" s="158"/>
    </row>
    <row r="1171" spans="1:5" s="59" customFormat="1">
      <c r="A1171" s="158"/>
      <c r="B1171" s="158"/>
      <c r="C1171" s="158"/>
      <c r="D1171" s="158"/>
      <c r="E1171" s="158"/>
    </row>
    <row r="1172" spans="1:5" s="59" customFormat="1">
      <c r="A1172" s="158"/>
      <c r="B1172" s="158"/>
      <c r="C1172" s="158"/>
      <c r="D1172" s="158"/>
      <c r="E1172" s="158"/>
    </row>
    <row r="1173" spans="1:5" s="59" customFormat="1">
      <c r="A1173" s="158"/>
      <c r="B1173" s="158"/>
      <c r="C1173" s="158"/>
      <c r="D1173" s="158"/>
      <c r="E1173" s="158"/>
    </row>
    <row r="1174" spans="1:5" s="59" customFormat="1">
      <c r="A1174" s="158"/>
      <c r="B1174" s="158"/>
      <c r="C1174" s="158"/>
      <c r="D1174" s="158"/>
      <c r="E1174" s="158"/>
    </row>
    <row r="1175" spans="1:5" s="59" customFormat="1">
      <c r="A1175" s="158"/>
      <c r="B1175" s="158"/>
      <c r="C1175" s="158"/>
      <c r="D1175" s="158"/>
      <c r="E1175" s="158"/>
    </row>
    <row r="1176" spans="1:5" s="59" customFormat="1">
      <c r="A1176" s="158"/>
      <c r="B1176" s="158"/>
      <c r="C1176" s="158"/>
      <c r="D1176" s="158"/>
      <c r="E1176" s="158"/>
    </row>
    <row r="1177" spans="1:5" s="59" customFormat="1">
      <c r="A1177" s="158"/>
      <c r="B1177" s="158"/>
      <c r="C1177" s="158"/>
      <c r="D1177" s="158"/>
      <c r="E1177" s="158"/>
    </row>
    <row r="1178" spans="1:5" s="59" customFormat="1">
      <c r="A1178" s="158"/>
      <c r="B1178" s="158"/>
      <c r="C1178" s="158"/>
      <c r="D1178" s="158"/>
      <c r="E1178" s="158"/>
    </row>
    <row r="1179" spans="1:5" s="59" customFormat="1">
      <c r="A1179" s="158"/>
      <c r="B1179" s="158"/>
      <c r="C1179" s="158"/>
      <c r="D1179" s="158"/>
      <c r="E1179" s="158"/>
    </row>
    <row r="1180" spans="1:5" s="59" customFormat="1">
      <c r="A1180" s="158"/>
      <c r="B1180" s="158"/>
      <c r="C1180" s="158"/>
      <c r="D1180" s="158"/>
      <c r="E1180" s="158"/>
    </row>
    <row r="1181" spans="1:5" s="59" customFormat="1">
      <c r="A1181" s="158"/>
      <c r="B1181" s="158"/>
      <c r="C1181" s="158"/>
      <c r="D1181" s="158"/>
      <c r="E1181" s="158"/>
    </row>
    <row r="1182" spans="1:5" s="59" customFormat="1">
      <c r="A1182" s="158"/>
      <c r="B1182" s="158"/>
      <c r="C1182" s="158"/>
      <c r="D1182" s="158"/>
      <c r="E1182" s="158"/>
    </row>
    <row r="1183" spans="1:5" s="59" customFormat="1">
      <c r="A1183" s="158"/>
      <c r="B1183" s="158"/>
      <c r="C1183" s="158"/>
      <c r="D1183" s="158"/>
      <c r="E1183" s="158"/>
    </row>
    <row r="1184" spans="1:5" s="59" customFormat="1">
      <c r="A1184" s="158"/>
      <c r="B1184" s="158"/>
      <c r="C1184" s="158"/>
      <c r="D1184" s="158"/>
      <c r="E1184" s="158"/>
    </row>
    <row r="1185" spans="1:5" s="59" customFormat="1">
      <c r="A1185" s="158"/>
      <c r="B1185" s="158"/>
      <c r="C1185" s="158"/>
      <c r="D1185" s="158"/>
      <c r="E1185" s="158"/>
    </row>
    <row r="1186" spans="1:5" s="59" customFormat="1">
      <c r="A1186" s="158"/>
      <c r="B1186" s="158"/>
      <c r="C1186" s="158"/>
      <c r="D1186" s="158"/>
      <c r="E1186" s="158"/>
    </row>
    <row r="1187" spans="1:5" s="59" customFormat="1">
      <c r="A1187" s="158"/>
      <c r="B1187" s="158"/>
      <c r="C1187" s="158"/>
      <c r="D1187" s="158"/>
      <c r="E1187" s="158"/>
    </row>
    <row r="1188" spans="1:5" s="59" customFormat="1">
      <c r="A1188" s="158"/>
      <c r="B1188" s="158"/>
      <c r="C1188" s="158"/>
      <c r="D1188" s="158"/>
      <c r="E1188" s="158"/>
    </row>
    <row r="1189" spans="1:5" s="59" customFormat="1">
      <c r="A1189" s="158"/>
      <c r="B1189" s="158"/>
      <c r="C1189" s="158"/>
      <c r="D1189" s="158"/>
      <c r="E1189" s="158"/>
    </row>
    <row r="1190" spans="1:5" s="59" customFormat="1">
      <c r="A1190" s="158"/>
      <c r="B1190" s="158"/>
      <c r="C1190" s="158"/>
      <c r="D1190" s="158"/>
      <c r="E1190" s="158"/>
    </row>
    <row r="1191" spans="1:5" s="59" customFormat="1">
      <c r="A1191" s="158"/>
      <c r="B1191" s="158"/>
      <c r="C1191" s="158"/>
      <c r="D1191" s="158"/>
      <c r="E1191" s="158"/>
    </row>
    <row r="1192" spans="1:5" s="59" customFormat="1">
      <c r="A1192" s="158"/>
      <c r="B1192" s="158"/>
      <c r="C1192" s="158"/>
      <c r="D1192" s="158"/>
      <c r="E1192" s="158"/>
    </row>
    <row r="1193" spans="1:5" s="59" customFormat="1">
      <c r="A1193" s="158"/>
      <c r="B1193" s="158"/>
      <c r="C1193" s="158"/>
      <c r="D1193" s="158"/>
      <c r="E1193" s="158"/>
    </row>
    <row r="1194" spans="1:5" s="59" customFormat="1">
      <c r="A1194" s="158"/>
      <c r="B1194" s="158"/>
      <c r="C1194" s="158"/>
      <c r="D1194" s="158"/>
      <c r="E1194" s="158"/>
    </row>
    <row r="1195" spans="1:5" s="59" customFormat="1">
      <c r="A1195" s="158"/>
      <c r="B1195" s="158"/>
      <c r="C1195" s="158"/>
      <c r="D1195" s="158"/>
      <c r="E1195" s="158"/>
    </row>
    <row r="1196" spans="1:5" s="59" customFormat="1">
      <c r="A1196" s="158"/>
      <c r="B1196" s="158"/>
      <c r="C1196" s="158"/>
      <c r="D1196" s="158"/>
      <c r="E1196" s="158"/>
    </row>
    <row r="1197" spans="1:5" s="59" customFormat="1">
      <c r="A1197" s="158"/>
      <c r="B1197" s="158"/>
      <c r="C1197" s="158"/>
      <c r="D1197" s="158"/>
      <c r="E1197" s="158"/>
    </row>
    <row r="1198" spans="1:5" s="59" customFormat="1">
      <c r="A1198" s="158"/>
      <c r="B1198" s="158"/>
      <c r="C1198" s="158"/>
      <c r="D1198" s="158"/>
      <c r="E1198" s="158"/>
    </row>
    <row r="1199" spans="1:5" s="59" customFormat="1">
      <c r="A1199" s="158"/>
      <c r="B1199" s="158"/>
      <c r="C1199" s="158"/>
      <c r="D1199" s="158"/>
      <c r="E1199" s="158"/>
    </row>
    <row r="1200" spans="1:5" s="59" customFormat="1">
      <c r="A1200" s="158"/>
      <c r="B1200" s="158"/>
      <c r="C1200" s="158"/>
      <c r="D1200" s="158"/>
      <c r="E1200" s="158"/>
    </row>
    <row r="1201" spans="1:5" s="59" customFormat="1">
      <c r="A1201" s="158"/>
      <c r="B1201" s="158"/>
      <c r="C1201" s="158"/>
      <c r="D1201" s="158"/>
      <c r="E1201" s="158"/>
    </row>
    <row r="1202" spans="1:5" s="59" customFormat="1">
      <c r="A1202" s="158"/>
      <c r="B1202" s="158"/>
      <c r="C1202" s="158"/>
      <c r="D1202" s="158"/>
      <c r="E1202" s="158"/>
    </row>
    <row r="1203" spans="1:5" s="59" customFormat="1">
      <c r="A1203" s="158"/>
      <c r="B1203" s="158"/>
      <c r="C1203" s="158"/>
      <c r="D1203" s="158"/>
      <c r="E1203" s="158"/>
    </row>
    <row r="1204" spans="1:5" s="59" customFormat="1">
      <c r="A1204" s="158"/>
      <c r="B1204" s="158"/>
      <c r="C1204" s="158"/>
      <c r="D1204" s="158"/>
      <c r="E1204" s="158"/>
    </row>
    <row r="1205" spans="1:5" s="59" customFormat="1">
      <c r="A1205" s="158"/>
      <c r="B1205" s="158"/>
      <c r="C1205" s="158"/>
      <c r="D1205" s="158"/>
      <c r="E1205" s="158"/>
    </row>
    <row r="1206" spans="1:5" s="59" customFormat="1">
      <c r="A1206" s="158"/>
      <c r="B1206" s="158"/>
      <c r="C1206" s="158"/>
      <c r="D1206" s="158"/>
      <c r="E1206" s="158"/>
    </row>
    <row r="1207" spans="1:5" s="59" customFormat="1">
      <c r="A1207" s="158"/>
      <c r="B1207" s="158"/>
      <c r="C1207" s="158"/>
      <c r="D1207" s="158"/>
      <c r="E1207" s="158"/>
    </row>
    <row r="1208" spans="1:5" s="59" customFormat="1">
      <c r="A1208" s="158"/>
      <c r="B1208" s="158"/>
      <c r="C1208" s="158"/>
      <c r="D1208" s="158"/>
      <c r="E1208" s="158"/>
    </row>
    <row r="1209" spans="1:5" s="59" customFormat="1">
      <c r="A1209" s="158"/>
      <c r="B1209" s="158"/>
      <c r="C1209" s="158"/>
      <c r="D1209" s="158"/>
      <c r="E1209" s="158"/>
    </row>
    <row r="1210" spans="1:5" s="59" customFormat="1">
      <c r="A1210" s="158"/>
      <c r="B1210" s="158"/>
      <c r="C1210" s="158"/>
      <c r="D1210" s="158"/>
      <c r="E1210" s="158"/>
    </row>
    <row r="1211" spans="1:5" s="59" customFormat="1">
      <c r="A1211" s="158"/>
      <c r="B1211" s="158"/>
      <c r="C1211" s="158"/>
      <c r="D1211" s="158"/>
      <c r="E1211" s="158"/>
    </row>
    <row r="1212" spans="1:5" s="59" customFormat="1">
      <c r="A1212" s="158"/>
      <c r="B1212" s="158"/>
      <c r="C1212" s="158"/>
      <c r="D1212" s="158"/>
      <c r="E1212" s="158"/>
    </row>
    <row r="1213" spans="1:5" s="59" customFormat="1">
      <c r="A1213" s="158"/>
      <c r="B1213" s="158"/>
      <c r="C1213" s="158"/>
      <c r="D1213" s="158"/>
      <c r="E1213" s="158"/>
    </row>
    <row r="1214" spans="1:5" s="59" customFormat="1">
      <c r="A1214" s="158"/>
      <c r="B1214" s="158"/>
      <c r="C1214" s="158"/>
      <c r="D1214" s="158"/>
      <c r="E1214" s="158"/>
    </row>
    <row r="1215" spans="1:5" s="59" customFormat="1">
      <c r="A1215" s="158"/>
      <c r="B1215" s="158"/>
      <c r="C1215" s="158"/>
      <c r="D1215" s="158"/>
      <c r="E1215" s="158"/>
    </row>
    <row r="1216" spans="1:5" s="59" customFormat="1">
      <c r="A1216" s="158"/>
      <c r="B1216" s="158"/>
      <c r="C1216" s="158"/>
      <c r="D1216" s="158"/>
      <c r="E1216" s="158"/>
    </row>
    <row r="1217" spans="1:5" s="59" customFormat="1">
      <c r="A1217" s="158"/>
      <c r="B1217" s="158"/>
      <c r="C1217" s="158"/>
      <c r="D1217" s="158"/>
      <c r="E1217" s="158"/>
    </row>
    <row r="1218" spans="1:5" s="59" customFormat="1">
      <c r="A1218" s="158"/>
      <c r="B1218" s="158"/>
      <c r="C1218" s="158"/>
      <c r="D1218" s="158"/>
      <c r="E1218" s="158"/>
    </row>
    <row r="1219" spans="1:5" s="59" customFormat="1">
      <c r="A1219" s="158"/>
      <c r="B1219" s="158"/>
      <c r="C1219" s="158"/>
      <c r="D1219" s="158"/>
      <c r="E1219" s="158"/>
    </row>
    <row r="1220" spans="1:5" s="59" customFormat="1">
      <c r="A1220" s="158"/>
      <c r="B1220" s="158"/>
      <c r="C1220" s="158"/>
      <c r="D1220" s="158"/>
      <c r="E1220" s="158"/>
    </row>
    <row r="1221" spans="1:5" s="59" customFormat="1">
      <c r="A1221" s="158"/>
      <c r="B1221" s="158"/>
      <c r="C1221" s="158"/>
      <c r="D1221" s="158"/>
      <c r="E1221" s="158"/>
    </row>
    <row r="1222" spans="1:5" s="59" customFormat="1">
      <c r="A1222" s="158"/>
      <c r="B1222" s="158"/>
      <c r="C1222" s="158"/>
      <c r="D1222" s="158"/>
      <c r="E1222" s="158"/>
    </row>
    <row r="1223" spans="1:5" s="59" customFormat="1">
      <c r="A1223" s="158"/>
      <c r="B1223" s="158"/>
      <c r="C1223" s="158"/>
      <c r="D1223" s="158"/>
      <c r="E1223" s="158"/>
    </row>
    <row r="1224" spans="1:5" s="59" customFormat="1">
      <c r="A1224" s="158"/>
      <c r="B1224" s="158"/>
      <c r="C1224" s="158"/>
      <c r="D1224" s="158"/>
      <c r="E1224" s="158"/>
    </row>
    <row r="1225" spans="1:5" s="59" customFormat="1">
      <c r="A1225" s="158"/>
      <c r="B1225" s="158"/>
      <c r="C1225" s="158"/>
      <c r="D1225" s="158"/>
      <c r="E1225" s="158"/>
    </row>
    <row r="1226" spans="1:5" s="59" customFormat="1">
      <c r="A1226" s="158"/>
      <c r="B1226" s="158"/>
      <c r="C1226" s="158"/>
      <c r="D1226" s="158"/>
      <c r="E1226" s="158"/>
    </row>
    <row r="1227" spans="1:5" s="59" customFormat="1">
      <c r="A1227" s="158"/>
      <c r="B1227" s="158"/>
      <c r="C1227" s="158"/>
      <c r="D1227" s="158"/>
      <c r="E1227" s="158"/>
    </row>
    <row r="1228" spans="1:5" s="59" customFormat="1">
      <c r="A1228" s="158"/>
      <c r="B1228" s="158"/>
      <c r="C1228" s="158"/>
      <c r="D1228" s="158"/>
      <c r="E1228" s="158"/>
    </row>
    <row r="1229" spans="1:5" s="59" customFormat="1">
      <c r="A1229" s="158"/>
      <c r="B1229" s="158"/>
      <c r="C1229" s="158"/>
      <c r="D1229" s="158"/>
      <c r="E1229" s="158"/>
    </row>
    <row r="1230" spans="1:5" s="59" customFormat="1">
      <c r="A1230" s="158"/>
      <c r="B1230" s="158"/>
      <c r="C1230" s="158"/>
      <c r="D1230" s="158"/>
      <c r="E1230" s="158"/>
    </row>
    <row r="1231" spans="1:5" s="59" customFormat="1">
      <c r="A1231" s="158"/>
      <c r="B1231" s="158"/>
      <c r="C1231" s="158"/>
      <c r="D1231" s="158"/>
      <c r="E1231" s="158"/>
    </row>
    <row r="1232" spans="1:5" s="59" customFormat="1">
      <c r="A1232" s="158"/>
      <c r="B1232" s="158"/>
      <c r="C1232" s="158"/>
      <c r="D1232" s="158"/>
      <c r="E1232" s="158"/>
    </row>
    <row r="1233" spans="1:5" s="59" customFormat="1">
      <c r="A1233" s="158"/>
      <c r="B1233" s="158"/>
      <c r="C1233" s="158"/>
      <c r="D1233" s="158"/>
      <c r="E1233" s="158"/>
    </row>
    <row r="1234" spans="1:5" s="59" customFormat="1">
      <c r="A1234" s="158"/>
      <c r="B1234" s="158"/>
      <c r="C1234" s="158"/>
      <c r="D1234" s="158"/>
      <c r="E1234" s="158"/>
    </row>
    <row r="1235" spans="1:5" s="59" customFormat="1">
      <c r="A1235" s="158"/>
      <c r="B1235" s="158"/>
      <c r="C1235" s="158"/>
      <c r="D1235" s="158"/>
      <c r="E1235" s="158"/>
    </row>
    <row r="1236" spans="1:5" s="59" customFormat="1">
      <c r="A1236" s="158"/>
      <c r="B1236" s="158"/>
      <c r="C1236" s="158"/>
      <c r="D1236" s="158"/>
      <c r="E1236" s="158"/>
    </row>
    <row r="1237" spans="1:5" s="59" customFormat="1">
      <c r="A1237" s="158"/>
      <c r="B1237" s="158"/>
      <c r="C1237" s="158"/>
      <c r="D1237" s="158"/>
      <c r="E1237" s="158"/>
    </row>
    <row r="1238" spans="1:5" s="59" customFormat="1">
      <c r="A1238" s="158"/>
      <c r="B1238" s="158"/>
      <c r="C1238" s="158"/>
      <c r="D1238" s="158"/>
      <c r="E1238" s="158"/>
    </row>
    <row r="1239" spans="1:5" s="59" customFormat="1">
      <c r="A1239" s="158"/>
      <c r="B1239" s="158"/>
      <c r="C1239" s="158"/>
      <c r="D1239" s="158"/>
      <c r="E1239" s="158"/>
    </row>
    <row r="1240" spans="1:5" s="59" customFormat="1">
      <c r="A1240" s="158"/>
      <c r="B1240" s="158"/>
      <c r="C1240" s="158"/>
      <c r="D1240" s="158"/>
      <c r="E1240" s="158"/>
    </row>
    <row r="1241" spans="1:5" s="59" customFormat="1">
      <c r="A1241" s="158"/>
      <c r="B1241" s="158"/>
      <c r="C1241" s="158"/>
      <c r="D1241" s="158"/>
      <c r="E1241" s="158"/>
    </row>
    <row r="1242" spans="1:5" s="59" customFormat="1">
      <c r="A1242" s="158"/>
      <c r="B1242" s="158"/>
      <c r="C1242" s="158"/>
      <c r="D1242" s="158"/>
      <c r="E1242" s="158"/>
    </row>
    <row r="1243" spans="1:5" s="59" customFormat="1">
      <c r="A1243" s="158"/>
      <c r="B1243" s="158"/>
      <c r="C1243" s="158"/>
      <c r="D1243" s="158"/>
      <c r="E1243" s="158"/>
    </row>
    <row r="1244" spans="1:5" s="59" customFormat="1">
      <c r="A1244" s="158"/>
      <c r="B1244" s="158"/>
      <c r="C1244" s="158"/>
      <c r="D1244" s="158"/>
      <c r="E1244" s="158"/>
    </row>
    <row r="1245" spans="1:5" s="59" customFormat="1">
      <c r="A1245" s="158"/>
      <c r="B1245" s="158"/>
      <c r="C1245" s="158"/>
      <c r="D1245" s="158"/>
      <c r="E1245" s="158"/>
    </row>
    <row r="1246" spans="1:5" s="59" customFormat="1">
      <c r="A1246" s="158"/>
      <c r="B1246" s="158"/>
      <c r="C1246" s="158"/>
      <c r="D1246" s="158"/>
      <c r="E1246" s="158"/>
    </row>
    <row r="1247" spans="1:5" s="59" customFormat="1">
      <c r="A1247" s="158"/>
      <c r="B1247" s="158"/>
      <c r="C1247" s="158"/>
      <c r="D1247" s="158"/>
      <c r="E1247" s="158"/>
    </row>
    <row r="1248" spans="1:5" s="59" customFormat="1">
      <c r="A1248" s="158"/>
      <c r="B1248" s="158"/>
      <c r="C1248" s="158"/>
      <c r="D1248" s="158"/>
      <c r="E1248" s="158"/>
    </row>
    <row r="1249" spans="1:5" s="59" customFormat="1">
      <c r="A1249" s="158"/>
      <c r="B1249" s="158"/>
      <c r="C1249" s="158"/>
      <c r="D1249" s="158"/>
      <c r="E1249" s="158"/>
    </row>
    <row r="1250" spans="1:5" s="59" customFormat="1">
      <c r="A1250" s="158"/>
      <c r="B1250" s="158"/>
      <c r="C1250" s="158"/>
      <c r="D1250" s="158"/>
      <c r="E1250" s="158"/>
    </row>
    <row r="1251" spans="1:5" s="59" customFormat="1">
      <c r="A1251" s="158"/>
      <c r="B1251" s="158"/>
      <c r="C1251" s="158"/>
      <c r="D1251" s="158"/>
      <c r="E1251" s="158"/>
    </row>
    <row r="1252" spans="1:5" s="59" customFormat="1">
      <c r="A1252" s="158"/>
      <c r="B1252" s="158"/>
      <c r="C1252" s="158"/>
      <c r="D1252" s="158"/>
      <c r="E1252" s="158"/>
    </row>
    <row r="1253" spans="1:5" s="59" customFormat="1">
      <c r="A1253" s="158"/>
      <c r="B1253" s="158"/>
      <c r="C1253" s="158"/>
      <c r="D1253" s="158"/>
      <c r="E1253" s="158"/>
    </row>
    <row r="1254" spans="1:5" s="59" customFormat="1">
      <c r="A1254" s="158"/>
      <c r="B1254" s="158"/>
      <c r="C1254" s="158"/>
      <c r="D1254" s="158"/>
      <c r="E1254" s="158"/>
    </row>
    <row r="1255" spans="1:5" s="59" customFormat="1">
      <c r="A1255" s="158"/>
      <c r="B1255" s="158"/>
      <c r="C1255" s="158"/>
      <c r="D1255" s="158"/>
      <c r="E1255" s="158"/>
    </row>
    <row r="1256" spans="1:5" s="59" customFormat="1">
      <c r="A1256" s="158"/>
      <c r="B1256" s="158"/>
      <c r="C1256" s="158"/>
      <c r="D1256" s="158"/>
      <c r="E1256" s="158"/>
    </row>
    <row r="1257" spans="1:5" s="59" customFormat="1">
      <c r="A1257" s="158"/>
      <c r="B1257" s="158"/>
      <c r="C1257" s="158"/>
      <c r="D1257" s="158"/>
      <c r="E1257" s="158"/>
    </row>
    <row r="1258" spans="1:5" s="59" customFormat="1">
      <c r="A1258" s="158"/>
      <c r="B1258" s="158"/>
      <c r="C1258" s="158"/>
      <c r="D1258" s="158"/>
      <c r="E1258" s="158"/>
    </row>
    <row r="1259" spans="1:5" s="59" customFormat="1">
      <c r="A1259" s="158"/>
      <c r="B1259" s="158"/>
      <c r="C1259" s="158"/>
      <c r="D1259" s="158"/>
      <c r="E1259" s="158"/>
    </row>
    <row r="1260" spans="1:5" s="59" customFormat="1">
      <c r="A1260" s="158"/>
      <c r="B1260" s="158"/>
      <c r="C1260" s="158"/>
      <c r="D1260" s="158"/>
      <c r="E1260" s="158"/>
    </row>
    <row r="1261" spans="1:5" s="59" customFormat="1">
      <c r="A1261" s="158"/>
      <c r="B1261" s="158"/>
      <c r="C1261" s="158"/>
      <c r="D1261" s="158"/>
      <c r="E1261" s="158"/>
    </row>
    <row r="1262" spans="1:5" s="59" customFormat="1">
      <c r="A1262" s="158"/>
      <c r="B1262" s="158"/>
      <c r="C1262" s="158"/>
      <c r="D1262" s="158"/>
      <c r="E1262" s="158"/>
    </row>
    <row r="1263" spans="1:5" s="59" customFormat="1">
      <c r="A1263" s="158"/>
      <c r="B1263" s="158"/>
      <c r="C1263" s="158"/>
      <c r="D1263" s="158"/>
      <c r="E1263" s="158"/>
    </row>
    <row r="1264" spans="1:5" s="59" customFormat="1">
      <c r="A1264" s="158"/>
      <c r="B1264" s="158"/>
      <c r="C1264" s="158"/>
      <c r="D1264" s="158"/>
      <c r="E1264" s="158"/>
    </row>
    <row r="1265" spans="1:5" s="59" customFormat="1">
      <c r="A1265" s="158"/>
      <c r="B1265" s="158"/>
      <c r="C1265" s="158"/>
      <c r="D1265" s="158"/>
      <c r="E1265" s="158"/>
    </row>
    <row r="1266" spans="1:5" s="59" customFormat="1">
      <c r="A1266" s="158"/>
      <c r="B1266" s="158"/>
      <c r="C1266" s="158"/>
      <c r="D1266" s="158"/>
      <c r="E1266" s="158"/>
    </row>
    <row r="1267" spans="1:5" s="59" customFormat="1">
      <c r="A1267" s="158"/>
      <c r="B1267" s="158"/>
      <c r="C1267" s="158"/>
      <c r="D1267" s="158"/>
      <c r="E1267" s="158"/>
    </row>
    <row r="1268" spans="1:5" s="59" customFormat="1">
      <c r="A1268" s="158"/>
      <c r="B1268" s="158"/>
      <c r="C1268" s="158"/>
      <c r="D1268" s="158"/>
      <c r="E1268" s="158"/>
    </row>
    <row r="1269" spans="1:5" s="59" customFormat="1">
      <c r="A1269" s="158"/>
      <c r="B1269" s="158"/>
      <c r="C1269" s="158"/>
      <c r="D1269" s="158"/>
      <c r="E1269" s="158"/>
    </row>
    <row r="1270" spans="1:5" s="59" customFormat="1">
      <c r="A1270" s="158"/>
      <c r="B1270" s="158"/>
      <c r="C1270" s="158"/>
      <c r="D1270" s="158"/>
      <c r="E1270" s="158"/>
    </row>
    <row r="1271" spans="1:5" s="59" customFormat="1">
      <c r="A1271" s="158"/>
      <c r="B1271" s="158"/>
      <c r="C1271" s="158"/>
      <c r="D1271" s="158"/>
      <c r="E1271" s="158"/>
    </row>
    <row r="1272" spans="1:5" s="59" customFormat="1">
      <c r="A1272" s="158"/>
      <c r="B1272" s="158"/>
      <c r="C1272" s="158"/>
      <c r="D1272" s="158"/>
      <c r="E1272" s="158"/>
    </row>
    <row r="1273" spans="1:5" s="59" customFormat="1">
      <c r="A1273" s="158"/>
      <c r="B1273" s="158"/>
      <c r="C1273" s="158"/>
      <c r="D1273" s="158"/>
      <c r="E1273" s="158"/>
    </row>
    <row r="1274" spans="1:5" s="59" customFormat="1">
      <c r="A1274" s="158"/>
      <c r="B1274" s="158"/>
      <c r="C1274" s="158"/>
      <c r="D1274" s="158"/>
      <c r="E1274" s="158"/>
    </row>
    <row r="1275" spans="1:5" s="59" customFormat="1">
      <c r="A1275" s="158"/>
      <c r="B1275" s="158"/>
      <c r="C1275" s="158"/>
      <c r="D1275" s="158"/>
      <c r="E1275" s="158"/>
    </row>
    <row r="1276" spans="1:5" s="59" customFormat="1">
      <c r="A1276" s="158"/>
      <c r="B1276" s="158"/>
      <c r="C1276" s="158"/>
      <c r="D1276" s="158"/>
      <c r="E1276" s="158"/>
    </row>
    <row r="1277" spans="1:5" s="59" customFormat="1">
      <c r="A1277" s="158"/>
      <c r="B1277" s="158"/>
      <c r="C1277" s="158"/>
      <c r="D1277" s="158"/>
      <c r="E1277" s="158"/>
    </row>
    <row r="1278" spans="1:5" s="59" customFormat="1">
      <c r="A1278" s="158"/>
      <c r="B1278" s="158"/>
      <c r="C1278" s="158"/>
      <c r="D1278" s="158"/>
      <c r="E1278" s="158"/>
    </row>
    <row r="1279" spans="1:5" s="59" customFormat="1">
      <c r="A1279" s="158"/>
      <c r="B1279" s="158"/>
      <c r="C1279" s="158"/>
      <c r="D1279" s="158"/>
      <c r="E1279" s="158"/>
    </row>
    <row r="1280" spans="1:5" s="59" customFormat="1">
      <c r="A1280" s="158"/>
      <c r="B1280" s="158"/>
      <c r="C1280" s="158"/>
      <c r="D1280" s="158"/>
      <c r="E1280" s="158"/>
    </row>
    <row r="1281" spans="1:5" s="59" customFormat="1">
      <c r="A1281" s="158"/>
      <c r="B1281" s="158"/>
      <c r="C1281" s="158"/>
      <c r="D1281" s="158"/>
      <c r="E1281" s="158"/>
    </row>
    <row r="1282" spans="1:5" s="59" customFormat="1">
      <c r="A1282" s="158"/>
      <c r="B1282" s="158"/>
      <c r="C1282" s="158"/>
      <c r="D1282" s="158"/>
      <c r="E1282" s="158"/>
    </row>
    <row r="1283" spans="1:5" s="59" customFormat="1">
      <c r="A1283" s="158"/>
      <c r="B1283" s="158"/>
      <c r="C1283" s="158"/>
      <c r="D1283" s="158"/>
      <c r="E1283" s="158"/>
    </row>
    <row r="1284" spans="1:5" s="59" customFormat="1">
      <c r="A1284" s="158"/>
      <c r="B1284" s="158"/>
      <c r="C1284" s="158"/>
      <c r="D1284" s="158"/>
      <c r="E1284" s="158"/>
    </row>
    <row r="1285" spans="1:5" s="59" customFormat="1">
      <c r="A1285" s="158"/>
      <c r="B1285" s="158"/>
      <c r="C1285" s="158"/>
      <c r="D1285" s="158"/>
      <c r="E1285" s="158"/>
    </row>
    <row r="1286" spans="1:5" s="59" customFormat="1">
      <c r="A1286" s="158"/>
      <c r="B1286" s="158"/>
      <c r="C1286" s="158"/>
      <c r="D1286" s="158"/>
      <c r="E1286" s="158"/>
    </row>
    <row r="1287" spans="1:5" s="59" customFormat="1">
      <c r="A1287" s="158"/>
      <c r="B1287" s="158"/>
      <c r="C1287" s="158"/>
      <c r="D1287" s="158"/>
      <c r="E1287" s="158"/>
    </row>
    <row r="1288" spans="1:5" s="59" customFormat="1">
      <c r="A1288" s="158"/>
      <c r="B1288" s="158"/>
      <c r="C1288" s="158"/>
      <c r="D1288" s="158"/>
      <c r="E1288" s="158"/>
    </row>
    <row r="1289" spans="1:5" s="59" customFormat="1">
      <c r="A1289" s="158"/>
      <c r="B1289" s="158"/>
      <c r="C1289" s="158"/>
      <c r="D1289" s="158"/>
      <c r="E1289" s="158"/>
    </row>
    <row r="1290" spans="1:5" s="59" customFormat="1">
      <c r="A1290" s="158"/>
      <c r="B1290" s="158"/>
      <c r="C1290" s="158"/>
      <c r="D1290" s="158"/>
      <c r="E1290" s="158"/>
    </row>
    <row r="1291" spans="1:5" s="59" customFormat="1">
      <c r="A1291" s="158"/>
      <c r="B1291" s="158"/>
      <c r="C1291" s="158"/>
      <c r="D1291" s="158"/>
      <c r="E1291" s="158"/>
    </row>
    <row r="1292" spans="1:5" s="59" customFormat="1">
      <c r="A1292" s="158"/>
      <c r="B1292" s="158"/>
      <c r="C1292" s="158"/>
      <c r="D1292" s="158"/>
      <c r="E1292" s="158"/>
    </row>
    <row r="1293" spans="1:5" s="59" customFormat="1">
      <c r="A1293" s="158"/>
      <c r="B1293" s="158"/>
      <c r="C1293" s="158"/>
      <c r="D1293" s="158"/>
      <c r="E1293" s="158"/>
    </row>
    <row r="1294" spans="1:5" s="59" customFormat="1">
      <c r="A1294" s="158"/>
      <c r="B1294" s="158"/>
      <c r="C1294" s="158"/>
      <c r="D1294" s="158"/>
      <c r="E1294" s="158"/>
    </row>
    <row r="1295" spans="1:5" s="59" customFormat="1">
      <c r="A1295" s="158"/>
      <c r="B1295" s="158"/>
      <c r="C1295" s="158"/>
      <c r="D1295" s="158"/>
      <c r="E1295" s="158"/>
    </row>
    <row r="1296" spans="1:5" s="59" customFormat="1">
      <c r="A1296" s="158"/>
      <c r="B1296" s="158"/>
      <c r="C1296" s="158"/>
      <c r="D1296" s="158"/>
      <c r="E1296" s="158"/>
    </row>
    <row r="1297" spans="1:5" s="59" customFormat="1">
      <c r="A1297" s="158"/>
      <c r="B1297" s="158"/>
      <c r="C1297" s="158"/>
      <c r="D1297" s="158"/>
      <c r="E1297" s="158"/>
    </row>
    <row r="1298" spans="1:5" s="59" customFormat="1">
      <c r="A1298" s="158"/>
      <c r="B1298" s="158"/>
      <c r="C1298" s="158"/>
      <c r="D1298" s="158"/>
      <c r="E1298" s="158"/>
    </row>
    <row r="1299" spans="1:5" s="59" customFormat="1">
      <c r="A1299" s="158"/>
      <c r="B1299" s="158"/>
      <c r="C1299" s="158"/>
      <c r="D1299" s="158"/>
      <c r="E1299" s="158"/>
    </row>
    <row r="1300" spans="1:5" s="59" customFormat="1">
      <c r="A1300" s="158"/>
      <c r="B1300" s="158"/>
      <c r="C1300" s="158"/>
      <c r="D1300" s="158"/>
      <c r="E1300" s="158"/>
    </row>
    <row r="1301" spans="1:5" s="59" customFormat="1">
      <c r="A1301" s="158"/>
      <c r="B1301" s="158"/>
      <c r="C1301" s="158"/>
      <c r="D1301" s="158"/>
      <c r="E1301" s="158"/>
    </row>
    <row r="1302" spans="1:5" s="59" customFormat="1">
      <c r="A1302" s="158"/>
      <c r="B1302" s="158"/>
      <c r="C1302" s="158"/>
      <c r="D1302" s="158"/>
      <c r="E1302" s="158"/>
    </row>
    <row r="1303" spans="1:5" s="59" customFormat="1">
      <c r="A1303" s="158"/>
      <c r="B1303" s="158"/>
      <c r="C1303" s="158"/>
      <c r="D1303" s="158"/>
      <c r="E1303" s="158"/>
    </row>
    <row r="1304" spans="1:5" s="59" customFormat="1">
      <c r="A1304" s="158"/>
      <c r="B1304" s="158"/>
      <c r="C1304" s="158"/>
      <c r="D1304" s="158"/>
      <c r="E1304" s="158"/>
    </row>
    <row r="1305" spans="1:5" s="59" customFormat="1">
      <c r="A1305" s="158"/>
      <c r="B1305" s="158"/>
      <c r="C1305" s="158"/>
      <c r="D1305" s="158"/>
      <c r="E1305" s="158"/>
    </row>
    <row r="1306" spans="1:5" s="59" customFormat="1">
      <c r="A1306" s="158"/>
      <c r="B1306" s="158"/>
      <c r="C1306" s="158"/>
      <c r="D1306" s="158"/>
      <c r="E1306" s="158"/>
    </row>
    <row r="1307" spans="1:5" s="59" customFormat="1">
      <c r="A1307" s="158"/>
      <c r="B1307" s="158"/>
      <c r="C1307" s="158"/>
      <c r="D1307" s="158"/>
      <c r="E1307" s="158"/>
    </row>
    <row r="1308" spans="1:5" s="59" customFormat="1">
      <c r="A1308" s="158"/>
      <c r="B1308" s="158"/>
      <c r="C1308" s="158"/>
      <c r="D1308" s="158"/>
      <c r="E1308" s="158"/>
    </row>
    <row r="1309" spans="1:5" s="59" customFormat="1">
      <c r="A1309" s="158"/>
      <c r="B1309" s="158"/>
      <c r="C1309" s="158"/>
      <c r="D1309" s="158"/>
      <c r="E1309" s="158"/>
    </row>
    <row r="1310" spans="1:5" s="59" customFormat="1">
      <c r="A1310" s="158"/>
      <c r="B1310" s="158"/>
      <c r="C1310" s="158"/>
      <c r="D1310" s="158"/>
      <c r="E1310" s="158"/>
    </row>
    <row r="1311" spans="1:5" s="59" customFormat="1">
      <c r="A1311" s="158"/>
      <c r="B1311" s="158"/>
      <c r="C1311" s="158"/>
      <c r="D1311" s="158"/>
      <c r="E1311" s="158"/>
    </row>
    <row r="1312" spans="1:5" s="59" customFormat="1">
      <c r="A1312" s="158"/>
      <c r="B1312" s="158"/>
      <c r="C1312" s="158"/>
      <c r="D1312" s="158"/>
      <c r="E1312" s="158"/>
    </row>
    <row r="1313" spans="1:5" s="59" customFormat="1">
      <c r="A1313" s="158"/>
      <c r="B1313" s="158"/>
      <c r="C1313" s="158"/>
      <c r="D1313" s="158"/>
      <c r="E1313" s="158"/>
    </row>
    <row r="1314" spans="1:5" s="59" customFormat="1">
      <c r="A1314" s="158"/>
      <c r="B1314" s="158"/>
      <c r="C1314" s="158"/>
      <c r="D1314" s="158"/>
      <c r="E1314" s="158"/>
    </row>
    <row r="1315" spans="1:5" s="59" customFormat="1">
      <c r="A1315" s="158"/>
      <c r="B1315" s="158"/>
      <c r="C1315" s="158"/>
      <c r="D1315" s="158"/>
      <c r="E1315" s="158"/>
    </row>
    <row r="1316" spans="1:5" s="59" customFormat="1">
      <c r="A1316" s="158"/>
      <c r="B1316" s="158"/>
      <c r="C1316" s="158"/>
      <c r="D1316" s="158"/>
      <c r="E1316" s="158"/>
    </row>
    <row r="1317" spans="1:5" s="59" customFormat="1">
      <c r="A1317" s="158"/>
      <c r="B1317" s="158"/>
      <c r="C1317" s="158"/>
      <c r="D1317" s="158"/>
      <c r="E1317" s="158"/>
    </row>
    <row r="1318" spans="1:5" s="59" customFormat="1">
      <c r="A1318" s="158"/>
      <c r="B1318" s="158"/>
      <c r="C1318" s="158"/>
      <c r="D1318" s="158"/>
      <c r="E1318" s="158"/>
    </row>
    <row r="1319" spans="1:5" s="59" customFormat="1">
      <c r="A1319" s="158"/>
      <c r="B1319" s="158"/>
      <c r="C1319" s="158"/>
      <c r="D1319" s="158"/>
      <c r="E1319" s="158"/>
    </row>
    <row r="1320" spans="1:5" s="59" customFormat="1">
      <c r="A1320" s="158"/>
      <c r="B1320" s="158"/>
      <c r="C1320" s="158"/>
      <c r="D1320" s="158"/>
      <c r="E1320" s="158"/>
    </row>
    <row r="1321" spans="1:5" s="59" customFormat="1">
      <c r="A1321" s="158"/>
      <c r="B1321" s="158"/>
      <c r="C1321" s="158"/>
      <c r="D1321" s="158"/>
      <c r="E1321" s="158"/>
    </row>
    <row r="1322" spans="1:5" s="59" customFormat="1">
      <c r="A1322" s="158"/>
      <c r="B1322" s="158"/>
      <c r="C1322" s="158"/>
      <c r="D1322" s="158"/>
      <c r="E1322" s="158"/>
    </row>
    <row r="1323" spans="1:5" s="59" customFormat="1">
      <c r="A1323" s="158"/>
      <c r="B1323" s="158"/>
      <c r="C1323" s="158"/>
      <c r="D1323" s="158"/>
      <c r="E1323" s="158"/>
    </row>
    <row r="1324" spans="1:5" s="59" customFormat="1">
      <c r="A1324" s="158"/>
      <c r="B1324" s="158"/>
      <c r="C1324" s="158"/>
      <c r="D1324" s="158"/>
      <c r="E1324" s="158"/>
    </row>
    <row r="1325" spans="1:5" s="59" customFormat="1">
      <c r="A1325" s="158"/>
      <c r="B1325" s="158"/>
      <c r="C1325" s="158"/>
      <c r="D1325" s="158"/>
      <c r="E1325" s="158"/>
    </row>
    <row r="1326" spans="1:5" s="59" customFormat="1">
      <c r="A1326" s="158"/>
      <c r="B1326" s="158"/>
      <c r="C1326" s="158"/>
      <c r="D1326" s="158"/>
      <c r="E1326" s="158"/>
    </row>
    <row r="1327" spans="1:5" s="59" customFormat="1">
      <c r="A1327" s="158"/>
      <c r="B1327" s="158"/>
      <c r="C1327" s="158"/>
      <c r="D1327" s="158"/>
      <c r="E1327" s="158"/>
    </row>
    <row r="1328" spans="1:5" s="59" customFormat="1">
      <c r="A1328" s="158"/>
      <c r="B1328" s="158"/>
      <c r="C1328" s="158"/>
      <c r="D1328" s="158"/>
      <c r="E1328" s="158"/>
    </row>
    <row r="1329" spans="1:5" s="59" customFormat="1">
      <c r="A1329" s="158"/>
      <c r="B1329" s="158"/>
      <c r="C1329" s="158"/>
      <c r="D1329" s="158"/>
      <c r="E1329" s="158"/>
    </row>
    <row r="1330" spans="1:5" s="59" customFormat="1">
      <c r="A1330" s="158"/>
      <c r="B1330" s="158"/>
      <c r="C1330" s="158"/>
      <c r="D1330" s="158"/>
      <c r="E1330" s="158"/>
    </row>
    <row r="1331" spans="1:5" s="59" customFormat="1">
      <c r="A1331" s="158"/>
      <c r="B1331" s="158"/>
      <c r="C1331" s="158"/>
      <c r="D1331" s="158"/>
      <c r="E1331" s="158"/>
    </row>
    <row r="1332" spans="1:5" s="59" customFormat="1">
      <c r="A1332" s="158"/>
      <c r="B1332" s="158"/>
      <c r="C1332" s="158"/>
      <c r="D1332" s="158"/>
      <c r="E1332" s="158"/>
    </row>
    <row r="1333" spans="1:5" s="59" customFormat="1">
      <c r="A1333" s="158"/>
      <c r="B1333" s="158"/>
      <c r="C1333" s="158"/>
      <c r="D1333" s="158"/>
      <c r="E1333" s="158"/>
    </row>
    <row r="1334" spans="1:5" s="59" customFormat="1">
      <c r="A1334" s="158"/>
      <c r="B1334" s="158"/>
      <c r="C1334" s="158"/>
      <c r="D1334" s="158"/>
      <c r="E1334" s="158"/>
    </row>
    <row r="1335" spans="1:5" s="59" customFormat="1">
      <c r="A1335" s="158"/>
      <c r="B1335" s="158"/>
      <c r="C1335" s="158"/>
      <c r="D1335" s="158"/>
      <c r="E1335" s="158"/>
    </row>
    <row r="1336" spans="1:5" s="59" customFormat="1">
      <c r="A1336" s="158"/>
      <c r="B1336" s="158"/>
      <c r="C1336" s="158"/>
      <c r="D1336" s="158"/>
      <c r="E1336" s="158"/>
    </row>
    <row r="1337" spans="1:5" s="59" customFormat="1">
      <c r="A1337" s="158"/>
      <c r="B1337" s="158"/>
      <c r="C1337" s="158"/>
      <c r="D1337" s="158"/>
      <c r="E1337" s="158"/>
    </row>
    <row r="1338" spans="1:5" s="59" customFormat="1">
      <c r="A1338" s="158"/>
      <c r="B1338" s="158"/>
      <c r="C1338" s="158"/>
      <c r="D1338" s="158"/>
      <c r="E1338" s="158"/>
    </row>
    <row r="1339" spans="1:5" s="59" customFormat="1">
      <c r="A1339" s="158"/>
      <c r="B1339" s="158"/>
      <c r="C1339" s="158"/>
      <c r="D1339" s="158"/>
      <c r="E1339" s="158"/>
    </row>
    <row r="1340" spans="1:5" s="59" customFormat="1">
      <c r="A1340" s="158"/>
      <c r="B1340" s="158"/>
      <c r="C1340" s="158"/>
      <c r="D1340" s="158"/>
      <c r="E1340" s="158"/>
    </row>
    <row r="1341" spans="1:5" s="59" customFormat="1">
      <c r="A1341" s="158"/>
      <c r="B1341" s="158"/>
      <c r="C1341" s="158"/>
      <c r="D1341" s="158"/>
      <c r="E1341" s="158"/>
    </row>
    <row r="1342" spans="1:5" s="59" customFormat="1">
      <c r="A1342" s="158"/>
      <c r="B1342" s="158"/>
      <c r="C1342" s="158"/>
      <c r="D1342" s="158"/>
      <c r="E1342" s="158"/>
    </row>
    <row r="1343" spans="1:5" s="59" customFormat="1">
      <c r="A1343" s="158"/>
      <c r="B1343" s="158"/>
      <c r="C1343" s="158"/>
      <c r="D1343" s="158"/>
      <c r="E1343" s="158"/>
    </row>
    <row r="1344" spans="1:5" s="59" customFormat="1">
      <c r="A1344" s="158"/>
      <c r="B1344" s="158"/>
      <c r="C1344" s="158"/>
      <c r="D1344" s="158"/>
      <c r="E1344" s="158"/>
    </row>
    <row r="1345" spans="1:5" s="59" customFormat="1">
      <c r="A1345" s="158"/>
      <c r="B1345" s="158"/>
      <c r="C1345" s="158"/>
      <c r="D1345" s="158"/>
      <c r="E1345" s="158"/>
    </row>
    <row r="1346" spans="1:5" s="59" customFormat="1">
      <c r="A1346" s="158"/>
      <c r="B1346" s="158"/>
      <c r="C1346" s="158"/>
      <c r="D1346" s="158"/>
      <c r="E1346" s="158"/>
    </row>
    <row r="1347" spans="1:5" s="59" customFormat="1">
      <c r="A1347" s="158"/>
      <c r="B1347" s="158"/>
      <c r="C1347" s="158"/>
      <c r="D1347" s="158"/>
      <c r="E1347" s="158"/>
    </row>
    <row r="1348" spans="1:5" s="59" customFormat="1">
      <c r="A1348" s="158"/>
      <c r="B1348" s="158"/>
      <c r="C1348" s="158"/>
      <c r="D1348" s="158"/>
      <c r="E1348" s="158"/>
    </row>
    <row r="1349" spans="1:5" s="59" customFormat="1">
      <c r="A1349" s="158"/>
      <c r="B1349" s="158"/>
      <c r="C1349" s="158"/>
      <c r="D1349" s="158"/>
      <c r="E1349" s="158"/>
    </row>
    <row r="1350" spans="1:5" s="59" customFormat="1">
      <c r="A1350" s="158"/>
      <c r="B1350" s="158"/>
      <c r="C1350" s="158"/>
      <c r="D1350" s="158"/>
      <c r="E1350" s="158"/>
    </row>
    <row r="1351" spans="1:5" s="59" customFormat="1">
      <c r="A1351" s="158"/>
      <c r="B1351" s="158"/>
      <c r="C1351" s="158"/>
      <c r="D1351" s="158"/>
      <c r="E1351" s="158"/>
    </row>
    <row r="1352" spans="1:5" s="59" customFormat="1">
      <c r="A1352" s="158"/>
      <c r="B1352" s="158"/>
      <c r="C1352" s="158"/>
      <c r="D1352" s="158"/>
      <c r="E1352" s="158"/>
    </row>
    <row r="1353" spans="1:5" s="59" customFormat="1">
      <c r="A1353" s="158"/>
      <c r="B1353" s="158"/>
      <c r="C1353" s="158"/>
      <c r="D1353" s="158"/>
      <c r="E1353" s="158"/>
    </row>
    <row r="1354" spans="1:5" s="59" customFormat="1">
      <c r="A1354" s="158"/>
      <c r="B1354" s="158"/>
      <c r="C1354" s="158"/>
      <c r="D1354" s="158"/>
      <c r="E1354" s="158"/>
    </row>
    <row r="1355" spans="1:5" s="59" customFormat="1">
      <c r="A1355" s="158"/>
      <c r="B1355" s="158"/>
      <c r="C1355" s="158"/>
      <c r="D1355" s="158"/>
      <c r="E1355" s="158"/>
    </row>
    <row r="1356" spans="1:5" s="59" customFormat="1">
      <c r="A1356" s="158"/>
      <c r="B1356" s="158"/>
      <c r="C1356" s="158"/>
      <c r="D1356" s="158"/>
      <c r="E1356" s="158"/>
    </row>
    <row r="1357" spans="1:5" s="59" customFormat="1">
      <c r="A1357" s="158"/>
      <c r="B1357" s="158"/>
      <c r="C1357" s="158"/>
      <c r="D1357" s="158"/>
      <c r="E1357" s="158"/>
    </row>
    <row r="1358" spans="1:5" s="59" customFormat="1">
      <c r="A1358" s="158"/>
      <c r="B1358" s="158"/>
      <c r="C1358" s="158"/>
      <c r="D1358" s="158"/>
      <c r="E1358" s="158"/>
    </row>
    <row r="1359" spans="1:5" s="59" customFormat="1">
      <c r="A1359" s="158"/>
      <c r="B1359" s="158"/>
      <c r="C1359" s="158"/>
      <c r="D1359" s="158"/>
      <c r="E1359" s="158"/>
    </row>
    <row r="1360" spans="1:5" s="59" customFormat="1">
      <c r="A1360" s="158"/>
      <c r="B1360" s="158"/>
      <c r="C1360" s="158"/>
      <c r="D1360" s="158"/>
      <c r="E1360" s="158"/>
    </row>
    <row r="1361" spans="1:5" s="59" customFormat="1">
      <c r="A1361" s="158"/>
      <c r="B1361" s="158"/>
      <c r="C1361" s="158"/>
      <c r="D1361" s="158"/>
      <c r="E1361" s="158"/>
    </row>
    <row r="1362" spans="1:5" s="59" customFormat="1">
      <c r="A1362" s="158"/>
      <c r="B1362" s="158"/>
      <c r="C1362" s="158"/>
      <c r="D1362" s="158"/>
      <c r="E1362" s="158"/>
    </row>
    <row r="1363" spans="1:5" s="59" customFormat="1">
      <c r="A1363" s="158"/>
      <c r="B1363" s="158"/>
      <c r="C1363" s="158"/>
      <c r="D1363" s="158"/>
      <c r="E1363" s="158"/>
    </row>
    <row r="1364" spans="1:5" s="59" customFormat="1">
      <c r="A1364" s="158"/>
      <c r="B1364" s="158"/>
      <c r="C1364" s="158"/>
      <c r="D1364" s="158"/>
      <c r="E1364" s="158"/>
    </row>
    <row r="1365" spans="1:5" s="59" customFormat="1">
      <c r="A1365" s="158"/>
      <c r="B1365" s="158"/>
      <c r="C1365" s="158"/>
      <c r="D1365" s="158"/>
      <c r="E1365" s="158"/>
    </row>
    <row r="1366" spans="1:5" s="59" customFormat="1">
      <c r="A1366" s="158"/>
      <c r="B1366" s="158"/>
      <c r="C1366" s="158"/>
      <c r="D1366" s="158"/>
      <c r="E1366" s="158"/>
    </row>
    <row r="1367" spans="1:5" s="59" customFormat="1">
      <c r="A1367" s="158"/>
      <c r="B1367" s="158"/>
      <c r="C1367" s="158"/>
      <c r="D1367" s="158"/>
      <c r="E1367" s="158"/>
    </row>
    <row r="1368" spans="1:5" s="59" customFormat="1">
      <c r="A1368" s="158"/>
      <c r="B1368" s="158"/>
      <c r="C1368" s="158"/>
      <c r="D1368" s="158"/>
      <c r="E1368" s="158"/>
    </row>
    <row r="1369" spans="1:5" s="59" customFormat="1">
      <c r="A1369" s="158"/>
      <c r="B1369" s="158"/>
      <c r="C1369" s="158"/>
      <c r="D1369" s="158"/>
      <c r="E1369" s="158"/>
    </row>
    <row r="1370" spans="1:5" s="59" customFormat="1">
      <c r="A1370" s="158"/>
      <c r="B1370" s="158"/>
      <c r="C1370" s="158"/>
      <c r="D1370" s="158"/>
      <c r="E1370" s="158"/>
    </row>
    <row r="1371" spans="1:5" s="59" customFormat="1">
      <c r="A1371" s="158"/>
      <c r="B1371" s="158"/>
      <c r="C1371" s="158"/>
      <c r="D1371" s="158"/>
      <c r="E1371" s="158"/>
    </row>
    <row r="1372" spans="1:5" s="59" customFormat="1">
      <c r="A1372" s="158"/>
      <c r="B1372" s="158"/>
      <c r="C1372" s="158"/>
      <c r="D1372" s="158"/>
      <c r="E1372" s="158"/>
    </row>
    <row r="1373" spans="1:5" s="59" customFormat="1">
      <c r="A1373" s="158"/>
      <c r="B1373" s="158"/>
      <c r="C1373" s="158"/>
      <c r="D1373" s="158"/>
      <c r="E1373" s="158"/>
    </row>
    <row r="1374" spans="1:5" s="59" customFormat="1">
      <c r="A1374" s="158"/>
      <c r="B1374" s="158"/>
      <c r="C1374" s="158"/>
      <c r="D1374" s="158"/>
      <c r="E1374" s="158"/>
    </row>
    <row r="1375" spans="1:5" s="59" customFormat="1">
      <c r="A1375" s="158"/>
      <c r="B1375" s="158"/>
      <c r="C1375" s="158"/>
      <c r="D1375" s="158"/>
      <c r="E1375" s="158"/>
    </row>
    <row r="1376" spans="1:5" s="59" customFormat="1">
      <c r="A1376" s="158"/>
      <c r="B1376" s="158"/>
      <c r="C1376" s="158"/>
      <c r="D1376" s="158"/>
      <c r="E1376" s="158"/>
    </row>
    <row r="1377" spans="1:5" s="59" customFormat="1">
      <c r="A1377" s="158"/>
      <c r="B1377" s="158"/>
      <c r="C1377" s="158"/>
      <c r="D1377" s="158"/>
      <c r="E1377" s="158"/>
    </row>
    <row r="1378" spans="1:5" s="59" customFormat="1">
      <c r="A1378" s="158"/>
      <c r="B1378" s="158"/>
      <c r="C1378" s="158"/>
      <c r="D1378" s="158"/>
      <c r="E1378" s="158"/>
    </row>
    <row r="1379" spans="1:5" s="59" customFormat="1">
      <c r="A1379" s="158"/>
      <c r="B1379" s="158"/>
      <c r="C1379" s="158"/>
      <c r="D1379" s="158"/>
      <c r="E1379" s="158"/>
    </row>
    <row r="1380" spans="1:5" s="59" customFormat="1">
      <c r="A1380" s="158"/>
      <c r="B1380" s="158"/>
      <c r="C1380" s="158"/>
      <c r="D1380" s="158"/>
      <c r="E1380" s="158"/>
    </row>
    <row r="1381" spans="1:5" s="59" customFormat="1">
      <c r="A1381" s="158"/>
      <c r="B1381" s="158"/>
      <c r="C1381" s="158"/>
      <c r="D1381" s="158"/>
      <c r="E1381" s="158"/>
    </row>
    <row r="1382" spans="1:5" s="59" customFormat="1">
      <c r="A1382" s="158"/>
      <c r="B1382" s="158"/>
      <c r="C1382" s="158"/>
      <c r="D1382" s="158"/>
      <c r="E1382" s="158"/>
    </row>
    <row r="1383" spans="1:5" s="59" customFormat="1">
      <c r="A1383" s="158"/>
      <c r="B1383" s="158"/>
      <c r="C1383" s="158"/>
      <c r="D1383" s="158"/>
      <c r="E1383" s="158"/>
    </row>
    <row r="1384" spans="1:5" s="59" customFormat="1">
      <c r="A1384" s="158"/>
      <c r="B1384" s="158"/>
      <c r="C1384" s="158"/>
      <c r="D1384" s="158"/>
      <c r="E1384" s="158"/>
    </row>
    <row r="1385" spans="1:5" s="59" customFormat="1">
      <c r="A1385" s="158"/>
      <c r="B1385" s="158"/>
      <c r="C1385" s="158"/>
      <c r="D1385" s="158"/>
      <c r="E1385" s="158"/>
    </row>
    <row r="1386" spans="1:5" s="59" customFormat="1">
      <c r="A1386" s="158"/>
      <c r="B1386" s="158"/>
      <c r="C1386" s="158"/>
      <c r="D1386" s="158"/>
      <c r="E1386" s="158"/>
    </row>
    <row r="1387" spans="1:5" s="59" customFormat="1">
      <c r="A1387" s="158"/>
      <c r="B1387" s="158"/>
      <c r="C1387" s="158"/>
      <c r="D1387" s="158"/>
      <c r="E1387" s="158"/>
    </row>
    <row r="1388" spans="1:5" s="59" customFormat="1">
      <c r="A1388" s="158"/>
      <c r="B1388" s="158"/>
      <c r="C1388" s="158"/>
      <c r="D1388" s="158"/>
      <c r="E1388" s="158"/>
    </row>
    <row r="1389" spans="1:5" s="59" customFormat="1">
      <c r="A1389" s="158"/>
      <c r="B1389" s="158"/>
      <c r="C1389" s="158"/>
      <c r="D1389" s="158"/>
      <c r="E1389" s="158"/>
    </row>
    <row r="1390" spans="1:5" s="59" customFormat="1">
      <c r="A1390" s="158"/>
      <c r="B1390" s="158"/>
      <c r="C1390" s="158"/>
      <c r="D1390" s="158"/>
      <c r="E1390" s="158"/>
    </row>
    <row r="1391" spans="1:5" s="59" customFormat="1">
      <c r="A1391" s="158"/>
      <c r="B1391" s="158"/>
      <c r="C1391" s="158"/>
      <c r="D1391" s="158"/>
      <c r="E1391" s="158"/>
    </row>
    <row r="1392" spans="1:5" s="59" customFormat="1">
      <c r="A1392" s="158"/>
      <c r="B1392" s="158"/>
      <c r="C1392" s="158"/>
      <c r="D1392" s="158"/>
      <c r="E1392" s="158"/>
    </row>
    <row r="1393" spans="1:5" s="59" customFormat="1">
      <c r="A1393" s="158"/>
      <c r="B1393" s="158"/>
      <c r="C1393" s="158"/>
      <c r="D1393" s="158"/>
      <c r="E1393" s="158"/>
    </row>
    <row r="1394" spans="1:5" s="59" customFormat="1">
      <c r="A1394" s="158"/>
      <c r="B1394" s="158"/>
      <c r="C1394" s="158"/>
      <c r="D1394" s="158"/>
      <c r="E1394" s="158"/>
    </row>
    <row r="1395" spans="1:5" s="59" customFormat="1">
      <c r="A1395" s="158"/>
      <c r="B1395" s="158"/>
      <c r="C1395" s="158"/>
      <c r="D1395" s="158"/>
      <c r="E1395" s="158"/>
    </row>
    <row r="1396" spans="1:5" s="59" customFormat="1">
      <c r="A1396" s="158"/>
      <c r="B1396" s="158"/>
      <c r="C1396" s="158"/>
      <c r="D1396" s="158"/>
      <c r="E1396" s="158"/>
    </row>
    <row r="1397" spans="1:5" s="59" customFormat="1">
      <c r="A1397" s="158"/>
      <c r="B1397" s="158"/>
      <c r="C1397" s="158"/>
      <c r="D1397" s="158"/>
      <c r="E1397" s="158"/>
    </row>
    <row r="1398" spans="1:5" s="59" customFormat="1">
      <c r="A1398" s="158"/>
      <c r="B1398" s="158"/>
      <c r="C1398" s="158"/>
      <c r="D1398" s="158"/>
      <c r="E1398" s="158"/>
    </row>
    <row r="1399" spans="1:5" s="59" customFormat="1">
      <c r="A1399" s="158"/>
      <c r="B1399" s="158"/>
      <c r="C1399" s="158"/>
      <c r="D1399" s="158"/>
      <c r="E1399" s="158"/>
    </row>
    <row r="1400" spans="1:5" s="59" customFormat="1">
      <c r="A1400" s="158"/>
      <c r="B1400" s="158"/>
      <c r="C1400" s="158"/>
      <c r="D1400" s="158"/>
      <c r="E1400" s="158"/>
    </row>
    <row r="1401" spans="1:5" s="59" customFormat="1">
      <c r="A1401" s="158"/>
      <c r="B1401" s="158"/>
      <c r="C1401" s="158"/>
      <c r="D1401" s="158"/>
      <c r="E1401" s="158"/>
    </row>
    <row r="1402" spans="1:5" s="59" customFormat="1">
      <c r="A1402" s="158"/>
      <c r="B1402" s="158"/>
      <c r="C1402" s="158"/>
      <c r="D1402" s="158"/>
      <c r="E1402" s="158"/>
    </row>
    <row r="1403" spans="1:5" s="59" customFormat="1">
      <c r="A1403" s="158"/>
      <c r="B1403" s="158"/>
      <c r="C1403" s="158"/>
      <c r="D1403" s="158"/>
      <c r="E1403" s="158"/>
    </row>
    <row r="1404" spans="1:5" s="59" customFormat="1">
      <c r="A1404" s="158"/>
      <c r="B1404" s="158"/>
      <c r="C1404" s="158"/>
      <c r="D1404" s="158"/>
      <c r="E1404" s="158"/>
    </row>
    <row r="1405" spans="1:5" s="59" customFormat="1">
      <c r="A1405" s="158"/>
      <c r="B1405" s="158"/>
      <c r="C1405" s="158"/>
      <c r="D1405" s="158"/>
      <c r="E1405" s="158"/>
    </row>
    <row r="1406" spans="1:5" s="59" customFormat="1">
      <c r="A1406" s="158"/>
      <c r="B1406" s="158"/>
      <c r="C1406" s="158"/>
      <c r="D1406" s="158"/>
      <c r="E1406" s="158"/>
    </row>
    <row r="1407" spans="1:5" s="59" customFormat="1">
      <c r="A1407" s="158"/>
      <c r="B1407" s="158"/>
      <c r="C1407" s="158"/>
      <c r="D1407" s="158"/>
      <c r="E1407" s="158"/>
    </row>
    <row r="1408" spans="1:5" s="59" customFormat="1">
      <c r="A1408" s="158"/>
      <c r="B1408" s="158"/>
      <c r="C1408" s="158"/>
      <c r="D1408" s="158"/>
      <c r="E1408" s="158"/>
    </row>
    <row r="1409" spans="1:5" s="59" customFormat="1">
      <c r="A1409" s="158"/>
      <c r="B1409" s="158"/>
      <c r="C1409" s="158"/>
      <c r="D1409" s="158"/>
      <c r="E1409" s="158"/>
    </row>
    <row r="1410" spans="1:5" s="59" customFormat="1">
      <c r="A1410" s="158"/>
      <c r="B1410" s="158"/>
      <c r="C1410" s="158"/>
      <c r="D1410" s="158"/>
      <c r="E1410" s="158"/>
    </row>
    <row r="1411" spans="1:5" s="59" customFormat="1">
      <c r="A1411" s="158"/>
      <c r="B1411" s="158"/>
      <c r="C1411" s="158"/>
      <c r="D1411" s="158"/>
      <c r="E1411" s="158"/>
    </row>
    <row r="1412" spans="1:5" s="59" customFormat="1">
      <c r="A1412" s="158"/>
      <c r="B1412" s="158"/>
      <c r="C1412" s="158"/>
      <c r="D1412" s="158"/>
      <c r="E1412" s="158"/>
    </row>
    <row r="1413" spans="1:5" s="59" customFormat="1">
      <c r="A1413" s="158"/>
      <c r="B1413" s="158"/>
      <c r="C1413" s="158"/>
      <c r="D1413" s="158"/>
      <c r="E1413" s="158"/>
    </row>
    <row r="1414" spans="1:5" s="59" customFormat="1">
      <c r="A1414" s="158"/>
      <c r="B1414" s="158"/>
      <c r="C1414" s="158"/>
      <c r="D1414" s="158"/>
      <c r="E1414" s="158"/>
    </row>
    <row r="1415" spans="1:5" s="59" customFormat="1">
      <c r="A1415" s="158"/>
      <c r="B1415" s="158"/>
      <c r="C1415" s="158"/>
      <c r="D1415" s="158"/>
      <c r="E1415" s="158"/>
    </row>
    <row r="1416" spans="1:5" s="59" customFormat="1">
      <c r="A1416" s="158"/>
      <c r="B1416" s="158"/>
      <c r="C1416" s="158"/>
      <c r="D1416" s="158"/>
      <c r="E1416" s="158"/>
    </row>
    <row r="1417" spans="1:5" s="59" customFormat="1">
      <c r="A1417" s="158"/>
      <c r="B1417" s="158"/>
      <c r="C1417" s="158"/>
      <c r="D1417" s="158"/>
      <c r="E1417" s="158"/>
    </row>
    <row r="1418" spans="1:5" s="59" customFormat="1">
      <c r="A1418" s="158"/>
      <c r="B1418" s="158"/>
      <c r="C1418" s="158"/>
      <c r="D1418" s="158"/>
      <c r="E1418" s="158"/>
    </row>
    <row r="1419" spans="1:5" s="59" customFormat="1">
      <c r="A1419" s="158"/>
      <c r="B1419" s="158"/>
      <c r="C1419" s="158"/>
      <c r="D1419" s="158"/>
      <c r="E1419" s="158"/>
    </row>
    <row r="1420" spans="1:5" s="59" customFormat="1">
      <c r="A1420" s="158"/>
      <c r="B1420" s="158"/>
      <c r="C1420" s="158"/>
      <c r="D1420" s="158"/>
      <c r="E1420" s="158"/>
    </row>
    <row r="1421" spans="1:5" s="59" customFormat="1">
      <c r="A1421" s="158"/>
      <c r="B1421" s="158"/>
      <c r="C1421" s="158"/>
      <c r="D1421" s="158"/>
      <c r="E1421" s="158"/>
    </row>
    <row r="1422" spans="1:5" s="59" customFormat="1">
      <c r="A1422" s="158"/>
      <c r="B1422" s="158"/>
      <c r="C1422" s="158"/>
      <c r="D1422" s="158"/>
      <c r="E1422" s="158"/>
    </row>
    <row r="1423" spans="1:5" s="59" customFormat="1">
      <c r="A1423" s="158"/>
      <c r="B1423" s="158"/>
      <c r="C1423" s="158"/>
      <c r="D1423" s="158"/>
      <c r="E1423" s="158"/>
    </row>
    <row r="1424" spans="1:5" s="59" customFormat="1">
      <c r="A1424" s="158"/>
      <c r="B1424" s="158"/>
      <c r="C1424" s="158"/>
      <c r="D1424" s="158"/>
      <c r="E1424" s="158"/>
    </row>
    <row r="1425" spans="1:5" s="59" customFormat="1">
      <c r="A1425" s="158"/>
      <c r="B1425" s="158"/>
      <c r="C1425" s="158"/>
      <c r="D1425" s="158"/>
      <c r="E1425" s="158"/>
    </row>
    <row r="1426" spans="1:5" s="59" customFormat="1">
      <c r="A1426" s="158"/>
      <c r="B1426" s="158"/>
      <c r="C1426" s="158"/>
      <c r="D1426" s="158"/>
      <c r="E1426" s="158"/>
    </row>
    <row r="1427" spans="1:5" s="59" customFormat="1">
      <c r="A1427" s="158"/>
      <c r="B1427" s="158"/>
      <c r="C1427" s="158"/>
      <c r="D1427" s="158"/>
      <c r="E1427" s="158"/>
    </row>
    <row r="1428" spans="1:5" s="59" customFormat="1">
      <c r="A1428" s="158"/>
      <c r="B1428" s="158"/>
      <c r="C1428" s="158"/>
      <c r="D1428" s="158"/>
      <c r="E1428" s="158"/>
    </row>
    <row r="1429" spans="1:5" s="59" customFormat="1">
      <c r="A1429" s="158"/>
      <c r="B1429" s="158"/>
      <c r="C1429" s="158"/>
      <c r="D1429" s="158"/>
      <c r="E1429" s="158"/>
    </row>
    <row r="1430" spans="1:5" s="59" customFormat="1">
      <c r="A1430" s="158"/>
      <c r="B1430" s="158"/>
      <c r="C1430" s="158"/>
      <c r="D1430" s="158"/>
      <c r="E1430" s="158"/>
    </row>
    <row r="1431" spans="1:5" s="59" customFormat="1">
      <c r="A1431" s="158"/>
      <c r="B1431" s="158"/>
      <c r="C1431" s="158"/>
      <c r="D1431" s="158"/>
      <c r="E1431" s="158"/>
    </row>
    <row r="1432" spans="1:5" s="59" customFormat="1">
      <c r="A1432" s="158"/>
      <c r="B1432" s="158"/>
      <c r="C1432" s="158"/>
      <c r="D1432" s="158"/>
      <c r="E1432" s="158"/>
    </row>
    <row r="1433" spans="1:5" s="59" customFormat="1">
      <c r="A1433" s="158"/>
      <c r="B1433" s="158"/>
      <c r="C1433" s="158"/>
      <c r="D1433" s="158"/>
      <c r="E1433" s="158"/>
    </row>
    <row r="1434" spans="1:5" s="59" customFormat="1">
      <c r="A1434" s="158"/>
      <c r="B1434" s="158"/>
      <c r="C1434" s="158"/>
      <c r="D1434" s="158"/>
      <c r="E1434" s="158"/>
    </row>
    <row r="1435" spans="1:5" s="59" customFormat="1">
      <c r="A1435" s="158"/>
      <c r="B1435" s="158"/>
      <c r="C1435" s="158"/>
      <c r="D1435" s="158"/>
      <c r="E1435" s="158"/>
    </row>
    <row r="1436" spans="1:5" s="59" customFormat="1">
      <c r="A1436" s="158"/>
      <c r="B1436" s="158"/>
      <c r="C1436" s="158"/>
      <c r="D1436" s="158"/>
      <c r="E1436" s="158"/>
    </row>
    <row r="1437" spans="1:5" s="59" customFormat="1">
      <c r="A1437" s="158"/>
      <c r="B1437" s="158"/>
      <c r="C1437" s="158"/>
      <c r="D1437" s="158"/>
      <c r="E1437" s="158"/>
    </row>
    <row r="1438" spans="1:5" s="59" customFormat="1">
      <c r="A1438" s="158"/>
      <c r="B1438" s="158"/>
      <c r="C1438" s="158"/>
      <c r="D1438" s="158"/>
      <c r="E1438" s="158"/>
    </row>
    <row r="1439" spans="1:5" s="59" customFormat="1">
      <c r="A1439" s="158"/>
      <c r="B1439" s="158"/>
      <c r="C1439" s="158"/>
      <c r="D1439" s="158"/>
      <c r="E1439" s="158"/>
    </row>
    <row r="1440" spans="1:5" s="59" customFormat="1">
      <c r="A1440" s="158"/>
      <c r="B1440" s="158"/>
      <c r="C1440" s="158"/>
      <c r="D1440" s="158"/>
      <c r="E1440" s="158"/>
    </row>
    <row r="1441" spans="1:5" s="59" customFormat="1">
      <c r="A1441" s="158"/>
      <c r="B1441" s="158"/>
      <c r="C1441" s="158"/>
      <c r="D1441" s="158"/>
      <c r="E1441" s="158"/>
    </row>
    <row r="1442" spans="1:5" s="59" customFormat="1">
      <c r="A1442" s="158"/>
      <c r="B1442" s="158"/>
      <c r="C1442" s="158"/>
      <c r="D1442" s="158"/>
      <c r="E1442" s="158"/>
    </row>
    <row r="1443" spans="1:5" s="59" customFormat="1">
      <c r="A1443" s="158"/>
      <c r="B1443" s="158"/>
      <c r="C1443" s="158"/>
      <c r="D1443" s="158"/>
      <c r="E1443" s="158"/>
    </row>
    <row r="1444" spans="1:5" s="59" customFormat="1">
      <c r="A1444" s="158"/>
      <c r="B1444" s="158"/>
      <c r="C1444" s="158"/>
      <c r="D1444" s="158"/>
      <c r="E1444" s="158"/>
    </row>
    <row r="1445" spans="1:5" s="59" customFormat="1">
      <c r="A1445" s="158"/>
      <c r="B1445" s="158"/>
      <c r="C1445" s="158"/>
      <c r="D1445" s="158"/>
      <c r="E1445" s="158"/>
    </row>
    <row r="1446" spans="1:5" s="59" customFormat="1">
      <c r="A1446" s="158"/>
      <c r="B1446" s="158"/>
      <c r="C1446" s="158"/>
      <c r="D1446" s="158"/>
      <c r="E1446" s="158"/>
    </row>
    <row r="1447" spans="1:5" s="59" customFormat="1">
      <c r="A1447" s="158"/>
      <c r="B1447" s="158"/>
      <c r="C1447" s="158"/>
      <c r="D1447" s="158"/>
      <c r="E1447" s="158"/>
    </row>
    <row r="1448" spans="1:5" s="59" customFormat="1">
      <c r="A1448" s="158"/>
      <c r="B1448" s="158"/>
      <c r="C1448" s="158"/>
      <c r="D1448" s="158"/>
      <c r="E1448" s="158"/>
    </row>
    <row r="1449" spans="1:5" s="59" customFormat="1">
      <c r="A1449" s="158"/>
      <c r="B1449" s="158"/>
      <c r="C1449" s="158"/>
      <c r="D1449" s="158"/>
      <c r="E1449" s="158"/>
    </row>
    <row r="1450" spans="1:5" s="59" customFormat="1">
      <c r="A1450" s="158"/>
      <c r="B1450" s="158"/>
      <c r="C1450" s="158"/>
      <c r="D1450" s="158"/>
      <c r="E1450" s="158"/>
    </row>
    <row r="1451" spans="1:5" s="59" customFormat="1">
      <c r="A1451" s="158"/>
      <c r="B1451" s="158"/>
      <c r="C1451" s="158"/>
      <c r="D1451" s="158"/>
      <c r="E1451" s="158"/>
    </row>
    <row r="1452" spans="1:5" s="59" customFormat="1">
      <c r="A1452" s="158"/>
      <c r="B1452" s="158"/>
      <c r="C1452" s="158"/>
      <c r="D1452" s="158"/>
      <c r="E1452" s="158"/>
    </row>
    <row r="1453" spans="1:5" s="59" customFormat="1">
      <c r="A1453" s="158"/>
      <c r="B1453" s="158"/>
      <c r="C1453" s="158"/>
      <c r="D1453" s="158"/>
      <c r="E1453" s="158"/>
    </row>
    <row r="1454" spans="1:5" s="59" customFormat="1">
      <c r="A1454" s="158"/>
      <c r="B1454" s="158"/>
      <c r="C1454" s="158"/>
      <c r="D1454" s="158"/>
      <c r="E1454" s="158"/>
    </row>
    <row r="1455" spans="1:5" s="59" customFormat="1">
      <c r="A1455" s="158"/>
      <c r="B1455" s="158"/>
      <c r="C1455" s="158"/>
      <c r="D1455" s="158"/>
      <c r="E1455" s="158"/>
    </row>
    <row r="1456" spans="1:5" s="59" customFormat="1">
      <c r="A1456" s="158"/>
      <c r="B1456" s="158"/>
      <c r="C1456" s="158"/>
      <c r="D1456" s="158"/>
      <c r="E1456" s="158"/>
    </row>
    <row r="1457" spans="1:5" s="59" customFormat="1">
      <c r="A1457" s="158"/>
      <c r="B1457" s="158"/>
      <c r="C1457" s="158"/>
      <c r="D1457" s="158"/>
      <c r="E1457" s="158"/>
    </row>
    <row r="1458" spans="1:5" s="59" customFormat="1">
      <c r="A1458" s="158"/>
      <c r="B1458" s="158"/>
      <c r="C1458" s="158"/>
      <c r="D1458" s="158"/>
      <c r="E1458" s="158"/>
    </row>
    <row r="1459" spans="1:5" s="59" customFormat="1">
      <c r="A1459" s="158"/>
      <c r="B1459" s="158"/>
      <c r="C1459" s="158"/>
      <c r="D1459" s="158"/>
      <c r="E1459" s="158"/>
    </row>
    <row r="1460" spans="1:5" s="59" customFormat="1">
      <c r="A1460" s="158"/>
      <c r="B1460" s="158"/>
      <c r="C1460" s="158"/>
      <c r="D1460" s="158"/>
      <c r="E1460" s="158"/>
    </row>
    <row r="1461" spans="1:5" s="59" customFormat="1">
      <c r="A1461" s="158"/>
      <c r="B1461" s="158"/>
      <c r="C1461" s="158"/>
      <c r="D1461" s="158"/>
      <c r="E1461" s="158"/>
    </row>
    <row r="1462" spans="1:5" s="59" customFormat="1">
      <c r="A1462" s="158"/>
      <c r="B1462" s="158"/>
      <c r="C1462" s="158"/>
      <c r="D1462" s="158"/>
      <c r="E1462" s="158"/>
    </row>
    <row r="1463" spans="1:5" s="59" customFormat="1">
      <c r="A1463" s="158"/>
      <c r="B1463" s="158"/>
      <c r="C1463" s="158"/>
      <c r="D1463" s="158"/>
      <c r="E1463" s="158"/>
    </row>
    <row r="1464" spans="1:5" s="59" customFormat="1">
      <c r="A1464" s="158"/>
      <c r="B1464" s="158"/>
      <c r="C1464" s="158"/>
      <c r="D1464" s="158"/>
      <c r="E1464" s="158"/>
    </row>
    <row r="1465" spans="1:5" s="59" customFormat="1">
      <c r="A1465" s="158"/>
      <c r="B1465" s="158"/>
      <c r="C1465" s="158"/>
      <c r="D1465" s="158"/>
      <c r="E1465" s="158"/>
    </row>
    <row r="1466" spans="1:5" s="59" customFormat="1">
      <c r="A1466" s="158"/>
      <c r="B1466" s="158"/>
      <c r="C1466" s="158"/>
      <c r="D1466" s="158"/>
      <c r="E1466" s="158"/>
    </row>
    <row r="1467" spans="1:5" s="59" customFormat="1">
      <c r="A1467" s="158"/>
      <c r="B1467" s="158"/>
      <c r="C1467" s="158"/>
      <c r="D1467" s="158"/>
      <c r="E1467" s="158"/>
    </row>
    <row r="1468" spans="1:5" s="59" customFormat="1">
      <c r="A1468" s="158"/>
      <c r="B1468" s="158"/>
      <c r="C1468" s="158"/>
      <c r="D1468" s="158"/>
      <c r="E1468" s="158"/>
    </row>
    <row r="1469" spans="1:5" s="59" customFormat="1">
      <c r="A1469" s="158"/>
      <c r="B1469" s="158"/>
      <c r="C1469" s="158"/>
      <c r="D1469" s="158"/>
      <c r="E1469" s="158"/>
    </row>
    <row r="1470" spans="1:5" s="59" customFormat="1">
      <c r="A1470" s="158"/>
      <c r="B1470" s="158"/>
      <c r="C1470" s="158"/>
      <c r="D1470" s="158"/>
      <c r="E1470" s="158"/>
    </row>
    <row r="1471" spans="1:5" s="59" customFormat="1">
      <c r="A1471" s="158"/>
      <c r="B1471" s="158"/>
      <c r="C1471" s="158"/>
      <c r="D1471" s="158"/>
      <c r="E1471" s="158"/>
    </row>
    <row r="1472" spans="1:5" s="59" customFormat="1">
      <c r="A1472" s="158"/>
      <c r="B1472" s="158"/>
      <c r="C1472" s="158"/>
      <c r="D1472" s="158"/>
      <c r="E1472" s="158"/>
    </row>
    <row r="1473" spans="1:5" s="59" customFormat="1">
      <c r="A1473" s="158"/>
      <c r="B1473" s="158"/>
      <c r="C1473" s="158"/>
      <c r="D1473" s="158"/>
      <c r="E1473" s="158"/>
    </row>
    <row r="1474" spans="1:5" s="59" customFormat="1">
      <c r="A1474" s="158"/>
      <c r="B1474" s="158"/>
      <c r="C1474" s="158"/>
      <c r="D1474" s="158"/>
      <c r="E1474" s="158"/>
    </row>
    <row r="1475" spans="1:5" s="59" customFormat="1">
      <c r="A1475" s="158"/>
      <c r="B1475" s="158"/>
      <c r="C1475" s="158"/>
      <c r="D1475" s="158"/>
      <c r="E1475" s="158"/>
    </row>
    <row r="1476" spans="1:5" s="59" customFormat="1">
      <c r="A1476" s="158"/>
      <c r="B1476" s="158"/>
      <c r="C1476" s="158"/>
      <c r="D1476" s="158"/>
      <c r="E1476" s="158"/>
    </row>
    <row r="1477" spans="1:5" s="59" customFormat="1">
      <c r="A1477" s="158"/>
      <c r="B1477" s="158"/>
      <c r="C1477" s="158"/>
      <c r="D1477" s="158"/>
      <c r="E1477" s="158"/>
    </row>
    <row r="1478" spans="1:5" s="59" customFormat="1">
      <c r="A1478" s="158"/>
      <c r="B1478" s="158"/>
      <c r="C1478" s="158"/>
      <c r="D1478" s="158"/>
      <c r="E1478" s="158"/>
    </row>
    <row r="1479" spans="1:5" s="59" customFormat="1">
      <c r="A1479" s="158"/>
      <c r="B1479" s="158"/>
      <c r="C1479" s="158"/>
      <c r="D1479" s="158"/>
      <c r="E1479" s="158"/>
    </row>
    <row r="1480" spans="1:5" s="59" customFormat="1">
      <c r="A1480" s="158"/>
      <c r="B1480" s="158"/>
      <c r="C1480" s="158"/>
      <c r="D1480" s="158"/>
      <c r="E1480" s="158"/>
    </row>
    <row r="1481" spans="1:5" s="59" customFormat="1">
      <c r="A1481" s="158"/>
      <c r="B1481" s="158"/>
      <c r="C1481" s="158"/>
      <c r="D1481" s="158"/>
      <c r="E1481" s="158"/>
    </row>
    <row r="1482" spans="1:5" s="59" customFormat="1">
      <c r="A1482" s="158"/>
      <c r="B1482" s="158"/>
      <c r="C1482" s="158"/>
      <c r="D1482" s="158"/>
      <c r="E1482" s="158"/>
    </row>
    <row r="1483" spans="1:5" s="59" customFormat="1">
      <c r="A1483" s="158"/>
      <c r="B1483" s="158"/>
      <c r="C1483" s="158"/>
      <c r="D1483" s="158"/>
      <c r="E1483" s="158"/>
    </row>
    <row r="1484" spans="1:5" s="59" customFormat="1">
      <c r="A1484" s="158"/>
      <c r="B1484" s="158"/>
      <c r="C1484" s="158"/>
      <c r="D1484" s="158"/>
      <c r="E1484" s="158"/>
    </row>
    <row r="1485" spans="1:5" s="59" customFormat="1">
      <c r="A1485" s="158"/>
      <c r="B1485" s="158"/>
      <c r="C1485" s="158"/>
      <c r="D1485" s="158"/>
      <c r="E1485" s="158"/>
    </row>
    <row r="1486" spans="1:5" s="59" customFormat="1">
      <c r="A1486" s="158"/>
      <c r="B1486" s="158"/>
      <c r="C1486" s="158"/>
      <c r="D1486" s="158"/>
      <c r="E1486" s="158"/>
    </row>
    <row r="1487" spans="1:5" s="59" customFormat="1">
      <c r="A1487" s="158"/>
      <c r="B1487" s="158"/>
      <c r="C1487" s="158"/>
      <c r="D1487" s="158"/>
      <c r="E1487" s="158"/>
    </row>
    <row r="1488" spans="1:5" s="59" customFormat="1">
      <c r="A1488" s="158"/>
      <c r="B1488" s="158"/>
      <c r="C1488" s="158"/>
      <c r="D1488" s="158"/>
      <c r="E1488" s="158"/>
    </row>
    <row r="1489" spans="1:5" s="59" customFormat="1">
      <c r="A1489" s="158"/>
      <c r="B1489" s="158"/>
      <c r="C1489" s="158"/>
      <c r="D1489" s="158"/>
      <c r="E1489" s="158"/>
    </row>
    <row r="1490" spans="1:5" s="59" customFormat="1">
      <c r="A1490" s="158"/>
      <c r="B1490" s="158"/>
      <c r="C1490" s="158"/>
      <c r="D1490" s="158"/>
      <c r="E1490" s="158"/>
    </row>
    <row r="1491" spans="1:5" s="59" customFormat="1">
      <c r="A1491" s="158"/>
      <c r="B1491" s="158"/>
      <c r="C1491" s="158"/>
      <c r="D1491" s="158"/>
      <c r="E1491" s="158"/>
    </row>
    <row r="1492" spans="1:5" s="59" customFormat="1">
      <c r="A1492" s="158"/>
      <c r="B1492" s="158"/>
      <c r="C1492" s="158"/>
      <c r="D1492" s="158"/>
      <c r="E1492" s="158"/>
    </row>
    <row r="1493" spans="1:5" s="59" customFormat="1">
      <c r="A1493" s="158"/>
      <c r="B1493" s="158"/>
      <c r="C1493" s="158"/>
      <c r="D1493" s="158"/>
      <c r="E1493" s="158"/>
    </row>
    <row r="1494" spans="1:5" s="59" customFormat="1">
      <c r="A1494" s="158"/>
      <c r="B1494" s="158"/>
      <c r="C1494" s="158"/>
      <c r="D1494" s="158"/>
      <c r="E1494" s="158"/>
    </row>
    <row r="1495" spans="1:5" s="59" customFormat="1">
      <c r="A1495" s="158"/>
      <c r="B1495" s="158"/>
      <c r="C1495" s="158"/>
      <c r="D1495" s="158"/>
      <c r="E1495" s="158"/>
    </row>
    <row r="1496" spans="1:5" s="59" customFormat="1">
      <c r="A1496" s="158"/>
      <c r="B1496" s="158"/>
      <c r="C1496" s="158"/>
      <c r="D1496" s="158"/>
      <c r="E1496" s="158"/>
    </row>
    <row r="1497" spans="1:5" s="59" customFormat="1">
      <c r="A1497" s="158"/>
      <c r="B1497" s="158"/>
      <c r="C1497" s="158"/>
      <c r="D1497" s="158"/>
      <c r="E1497" s="158"/>
    </row>
    <row r="1498" spans="1:5" s="59" customFormat="1">
      <c r="A1498" s="158"/>
      <c r="B1498" s="158"/>
      <c r="C1498" s="158"/>
      <c r="D1498" s="158"/>
      <c r="E1498" s="158"/>
    </row>
    <row r="1499" spans="1:5" s="59" customFormat="1">
      <c r="A1499" s="158"/>
      <c r="B1499" s="158"/>
      <c r="C1499" s="158"/>
      <c r="D1499" s="158"/>
      <c r="E1499" s="158"/>
    </row>
    <row r="1500" spans="1:5" s="59" customFormat="1">
      <c r="A1500" s="158"/>
      <c r="B1500" s="158"/>
      <c r="C1500" s="158"/>
      <c r="D1500" s="158"/>
      <c r="E1500" s="158"/>
    </row>
    <row r="1501" spans="1:5" s="59" customFormat="1">
      <c r="A1501" s="158"/>
      <c r="B1501" s="158"/>
      <c r="C1501" s="158"/>
      <c r="D1501" s="158"/>
      <c r="E1501" s="158"/>
    </row>
    <row r="1502" spans="1:5" s="59" customFormat="1">
      <c r="A1502" s="158"/>
      <c r="B1502" s="158"/>
      <c r="C1502" s="158"/>
      <c r="D1502" s="158"/>
      <c r="E1502" s="158"/>
    </row>
    <row r="1503" spans="1:5" s="59" customFormat="1">
      <c r="A1503" s="158"/>
      <c r="B1503" s="158"/>
      <c r="C1503" s="158"/>
      <c r="D1503" s="158"/>
      <c r="E1503" s="158"/>
    </row>
    <row r="1504" spans="1:5" s="59" customFormat="1">
      <c r="A1504" s="158"/>
      <c r="B1504" s="158"/>
      <c r="C1504" s="158"/>
      <c r="D1504" s="158"/>
      <c r="E1504" s="158"/>
    </row>
    <row r="1505" spans="1:5" s="59" customFormat="1">
      <c r="A1505" s="158"/>
      <c r="B1505" s="158"/>
      <c r="C1505" s="158"/>
      <c r="D1505" s="158"/>
      <c r="E1505" s="158"/>
    </row>
    <row r="1506" spans="1:5" s="59" customFormat="1">
      <c r="A1506" s="158"/>
      <c r="B1506" s="158"/>
      <c r="C1506" s="158"/>
      <c r="D1506" s="158"/>
      <c r="E1506" s="158"/>
    </row>
    <row r="1507" spans="1:5" s="59" customFormat="1">
      <c r="A1507" s="158"/>
      <c r="B1507" s="158"/>
      <c r="C1507" s="158"/>
      <c r="D1507" s="158"/>
      <c r="E1507" s="158"/>
    </row>
    <row r="1508" spans="1:5" s="59" customFormat="1">
      <c r="A1508" s="158"/>
      <c r="B1508" s="158"/>
      <c r="C1508" s="158"/>
      <c r="D1508" s="158"/>
      <c r="E1508" s="158"/>
    </row>
    <row r="1509" spans="1:5" s="59" customFormat="1">
      <c r="A1509" s="158"/>
      <c r="B1509" s="158"/>
      <c r="C1509" s="158"/>
      <c r="D1509" s="158"/>
      <c r="E1509" s="158"/>
    </row>
    <row r="1510" spans="1:5" s="59" customFormat="1">
      <c r="A1510" s="158"/>
      <c r="B1510" s="158"/>
      <c r="C1510" s="158"/>
      <c r="D1510" s="158"/>
      <c r="E1510" s="158"/>
    </row>
    <row r="1511" spans="1:5" s="59" customFormat="1">
      <c r="A1511" s="158"/>
      <c r="B1511" s="158"/>
      <c r="C1511" s="158"/>
      <c r="D1511" s="158"/>
      <c r="E1511" s="158"/>
    </row>
    <row r="1512" spans="1:5" s="59" customFormat="1">
      <c r="A1512" s="158"/>
      <c r="B1512" s="158"/>
      <c r="C1512" s="158"/>
      <c r="D1512" s="158"/>
      <c r="E1512" s="158"/>
    </row>
    <row r="1513" spans="1:5" s="59" customFormat="1">
      <c r="A1513" s="158"/>
      <c r="B1513" s="158"/>
      <c r="C1513" s="158"/>
      <c r="D1513" s="158"/>
      <c r="E1513" s="158"/>
    </row>
    <row r="1514" spans="1:5" s="59" customFormat="1">
      <c r="A1514" s="158"/>
      <c r="B1514" s="158"/>
      <c r="C1514" s="158"/>
      <c r="D1514" s="158"/>
      <c r="E1514" s="158"/>
    </row>
    <row r="1515" spans="1:5" s="59" customFormat="1">
      <c r="A1515" s="158"/>
      <c r="B1515" s="158"/>
      <c r="C1515" s="158"/>
      <c r="D1515" s="158"/>
      <c r="E1515" s="158"/>
    </row>
    <row r="1516" spans="1:5" s="59" customFormat="1">
      <c r="A1516" s="158"/>
      <c r="B1516" s="158"/>
      <c r="C1516" s="158"/>
      <c r="D1516" s="158"/>
      <c r="E1516" s="158"/>
    </row>
    <row r="1517" spans="1:5" s="59" customFormat="1">
      <c r="A1517" s="158"/>
      <c r="B1517" s="158"/>
      <c r="C1517" s="158"/>
      <c r="D1517" s="158"/>
      <c r="E1517" s="158"/>
    </row>
    <row r="1518" spans="1:5" s="59" customFormat="1">
      <c r="A1518" s="158"/>
      <c r="B1518" s="158"/>
      <c r="C1518" s="158"/>
      <c r="D1518" s="158"/>
      <c r="E1518" s="158"/>
    </row>
    <row r="1519" spans="1:5" s="59" customFormat="1">
      <c r="A1519" s="158"/>
      <c r="B1519" s="158"/>
      <c r="C1519" s="158"/>
      <c r="D1519" s="158"/>
      <c r="E1519" s="158"/>
    </row>
    <row r="1520" spans="1:5" s="59" customFormat="1">
      <c r="A1520" s="158"/>
      <c r="B1520" s="158"/>
      <c r="C1520" s="158"/>
      <c r="D1520" s="158"/>
      <c r="E1520" s="158"/>
    </row>
    <row r="1521" spans="1:5" s="59" customFormat="1">
      <c r="A1521" s="158"/>
      <c r="B1521" s="158"/>
      <c r="C1521" s="158"/>
      <c r="D1521" s="158"/>
      <c r="E1521" s="158"/>
    </row>
    <row r="1522" spans="1:5" s="59" customFormat="1">
      <c r="A1522" s="158"/>
      <c r="B1522" s="158"/>
      <c r="C1522" s="158"/>
      <c r="D1522" s="158"/>
      <c r="E1522" s="158"/>
    </row>
    <row r="1523" spans="1:5" s="59" customFormat="1">
      <c r="A1523" s="158"/>
      <c r="B1523" s="158"/>
      <c r="C1523" s="158"/>
      <c r="D1523" s="158"/>
      <c r="E1523" s="158"/>
    </row>
    <row r="1524" spans="1:5" s="59" customFormat="1">
      <c r="A1524" s="158"/>
      <c r="B1524" s="158"/>
      <c r="C1524" s="158"/>
      <c r="D1524" s="158"/>
      <c r="E1524" s="158"/>
    </row>
    <row r="1525" spans="1:5" s="59" customFormat="1">
      <c r="A1525" s="158"/>
      <c r="B1525" s="158"/>
      <c r="C1525" s="158"/>
      <c r="D1525" s="158"/>
      <c r="E1525" s="158"/>
    </row>
    <row r="1526" spans="1:5" s="59" customFormat="1">
      <c r="A1526" s="158"/>
      <c r="B1526" s="158"/>
      <c r="C1526" s="158"/>
      <c r="D1526" s="158"/>
      <c r="E1526" s="158"/>
    </row>
    <row r="1527" spans="1:5" s="59" customFormat="1">
      <c r="A1527" s="158"/>
      <c r="B1527" s="158"/>
      <c r="C1527" s="158"/>
      <c r="D1527" s="158"/>
      <c r="E1527" s="158"/>
    </row>
    <row r="1528" spans="1:5" s="59" customFormat="1">
      <c r="A1528" s="158"/>
      <c r="B1528" s="158"/>
      <c r="C1528" s="158"/>
      <c r="D1528" s="158"/>
      <c r="E1528" s="158"/>
    </row>
    <row r="1529" spans="1:5" s="59" customFormat="1">
      <c r="A1529" s="158"/>
      <c r="B1529" s="158"/>
      <c r="C1529" s="158"/>
      <c r="D1529" s="158"/>
      <c r="E1529" s="158"/>
    </row>
    <row r="1530" spans="1:5" s="59" customFormat="1">
      <c r="A1530" s="158"/>
      <c r="B1530" s="158"/>
      <c r="C1530" s="158"/>
      <c r="D1530" s="158"/>
      <c r="E1530" s="158"/>
    </row>
    <row r="1531" spans="1:5" s="59" customFormat="1">
      <c r="A1531" s="158"/>
      <c r="B1531" s="158"/>
      <c r="C1531" s="158"/>
      <c r="D1531" s="158"/>
      <c r="E1531" s="158"/>
    </row>
    <row r="1532" spans="1:5" s="59" customFormat="1">
      <c r="A1532" s="158"/>
      <c r="B1532" s="158"/>
      <c r="C1532" s="158"/>
      <c r="D1532" s="158"/>
      <c r="E1532" s="158"/>
    </row>
    <row r="1533" spans="1:5" s="59" customFormat="1">
      <c r="A1533" s="158"/>
      <c r="B1533" s="158"/>
      <c r="C1533" s="158"/>
      <c r="D1533" s="158"/>
      <c r="E1533" s="158"/>
    </row>
    <row r="1534" spans="1:5" s="59" customFormat="1">
      <c r="A1534" s="158"/>
      <c r="B1534" s="158"/>
      <c r="C1534" s="158"/>
      <c r="D1534" s="158"/>
      <c r="E1534" s="158"/>
    </row>
    <row r="1535" spans="1:5" s="59" customFormat="1">
      <c r="A1535" s="158"/>
      <c r="B1535" s="158"/>
      <c r="C1535" s="158"/>
      <c r="D1535" s="158"/>
      <c r="E1535" s="158"/>
    </row>
    <row r="1536" spans="1:5" s="59" customFormat="1">
      <c r="A1536" s="158"/>
      <c r="B1536" s="158"/>
      <c r="C1536" s="158"/>
      <c r="D1536" s="158"/>
      <c r="E1536" s="158"/>
    </row>
    <row r="1537" spans="1:5" s="59" customFormat="1">
      <c r="A1537" s="158"/>
      <c r="B1537" s="158"/>
      <c r="C1537" s="158"/>
      <c r="D1537" s="158"/>
      <c r="E1537" s="158"/>
    </row>
    <row r="1538" spans="1:5" s="59" customFormat="1">
      <c r="A1538" s="158"/>
      <c r="B1538" s="158"/>
      <c r="C1538" s="158"/>
      <c r="D1538" s="158"/>
      <c r="E1538" s="158"/>
    </row>
    <row r="1539" spans="1:5" s="59" customFormat="1">
      <c r="A1539" s="158"/>
      <c r="B1539" s="158"/>
      <c r="C1539" s="158"/>
      <c r="D1539" s="158"/>
      <c r="E1539" s="158"/>
    </row>
    <row r="1540" spans="1:5" s="59" customFormat="1">
      <c r="A1540" s="158"/>
      <c r="B1540" s="158"/>
      <c r="C1540" s="158"/>
      <c r="D1540" s="158"/>
      <c r="E1540" s="158"/>
    </row>
    <row r="1541" spans="1:5" s="59" customFormat="1">
      <c r="A1541" s="158"/>
      <c r="B1541" s="158"/>
      <c r="C1541" s="158"/>
      <c r="D1541" s="158"/>
      <c r="E1541" s="158"/>
    </row>
    <row r="1542" spans="1:5" s="59" customFormat="1">
      <c r="A1542" s="158"/>
      <c r="B1542" s="158"/>
      <c r="C1542" s="158"/>
      <c r="D1542" s="158"/>
      <c r="E1542" s="158"/>
    </row>
    <row r="1543" spans="1:5" s="59" customFormat="1">
      <c r="A1543" s="158"/>
      <c r="B1543" s="158"/>
      <c r="C1543" s="158"/>
      <c r="D1543" s="158"/>
      <c r="E1543" s="158"/>
    </row>
    <row r="1544" spans="1:5" s="59" customFormat="1">
      <c r="A1544" s="158"/>
      <c r="B1544" s="158"/>
      <c r="C1544" s="158"/>
      <c r="D1544" s="158"/>
      <c r="E1544" s="158"/>
    </row>
    <row r="1545" spans="1:5" s="59" customFormat="1">
      <c r="A1545" s="158"/>
      <c r="B1545" s="158"/>
      <c r="C1545" s="158"/>
      <c r="D1545" s="158"/>
      <c r="E1545" s="158"/>
    </row>
    <row r="1546" spans="1:5" s="59" customFormat="1">
      <c r="A1546" s="158"/>
      <c r="B1546" s="158"/>
      <c r="C1546" s="158"/>
      <c r="D1546" s="158"/>
      <c r="E1546" s="158"/>
    </row>
    <row r="1547" spans="1:5" s="59" customFormat="1">
      <c r="A1547" s="158"/>
      <c r="B1547" s="158"/>
      <c r="C1547" s="158"/>
      <c r="D1547" s="158"/>
      <c r="E1547" s="158"/>
    </row>
    <row r="1548" spans="1:5" s="59" customFormat="1">
      <c r="A1548" s="158"/>
      <c r="B1548" s="158"/>
      <c r="C1548" s="158"/>
      <c r="D1548" s="158"/>
      <c r="E1548" s="158"/>
    </row>
    <row r="1549" spans="1:5" s="59" customFormat="1">
      <c r="A1549" s="158"/>
      <c r="B1549" s="158"/>
      <c r="C1549" s="158"/>
      <c r="D1549" s="158"/>
      <c r="E1549" s="158"/>
    </row>
    <row r="1550" spans="1:5" s="59" customFormat="1">
      <c r="A1550" s="158"/>
      <c r="B1550" s="158"/>
      <c r="C1550" s="158"/>
      <c r="D1550" s="158"/>
      <c r="E1550" s="158"/>
    </row>
    <row r="1551" spans="1:5" s="59" customFormat="1">
      <c r="A1551" s="158"/>
      <c r="B1551" s="158"/>
      <c r="C1551" s="158"/>
      <c r="D1551" s="158"/>
      <c r="E1551" s="158"/>
    </row>
    <row r="1552" spans="1:5" s="59" customFormat="1">
      <c r="A1552" s="158"/>
      <c r="B1552" s="158"/>
      <c r="C1552" s="158"/>
      <c r="D1552" s="158"/>
      <c r="E1552" s="158"/>
    </row>
    <row r="1553" spans="1:5" s="59" customFormat="1">
      <c r="A1553" s="158"/>
      <c r="B1553" s="158"/>
      <c r="C1553" s="158"/>
      <c r="D1553" s="158"/>
      <c r="E1553" s="158"/>
    </row>
    <row r="1554" spans="1:5" s="59" customFormat="1">
      <c r="A1554" s="158"/>
      <c r="B1554" s="158"/>
      <c r="C1554" s="158"/>
      <c r="D1554" s="158"/>
      <c r="E1554" s="158"/>
    </row>
    <row r="1555" spans="1:5" s="59" customFormat="1">
      <c r="A1555" s="158"/>
      <c r="B1555" s="158"/>
      <c r="C1555" s="158"/>
      <c r="D1555" s="158"/>
      <c r="E1555" s="158"/>
    </row>
    <row r="1556" spans="1:5" s="59" customFormat="1">
      <c r="A1556" s="158"/>
      <c r="B1556" s="158"/>
      <c r="C1556" s="158"/>
      <c r="D1556" s="158"/>
      <c r="E1556" s="158"/>
    </row>
    <row r="1557" spans="1:5" s="59" customFormat="1">
      <c r="A1557" s="158"/>
      <c r="B1557" s="158"/>
      <c r="C1557" s="158"/>
      <c r="D1557" s="158"/>
      <c r="E1557" s="158"/>
    </row>
    <row r="1558" spans="1:5" s="59" customFormat="1">
      <c r="A1558" s="158"/>
      <c r="B1558" s="158"/>
      <c r="C1558" s="158"/>
      <c r="D1558" s="158"/>
      <c r="E1558" s="158"/>
    </row>
    <row r="1559" spans="1:5" s="59" customFormat="1">
      <c r="A1559" s="158"/>
      <c r="B1559" s="158"/>
      <c r="C1559" s="158"/>
      <c r="D1559" s="158"/>
      <c r="E1559" s="158"/>
    </row>
    <row r="1560" spans="1:5" s="59" customFormat="1">
      <c r="A1560" s="158"/>
      <c r="B1560" s="158"/>
      <c r="C1560" s="158"/>
      <c r="D1560" s="158"/>
      <c r="E1560" s="158"/>
    </row>
    <row r="1561" spans="1:5" s="59" customFormat="1">
      <c r="A1561" s="158"/>
      <c r="B1561" s="158"/>
      <c r="C1561" s="158"/>
      <c r="D1561" s="158"/>
      <c r="E1561" s="158"/>
    </row>
    <row r="1562" spans="1:5" s="59" customFormat="1">
      <c r="A1562" s="158"/>
      <c r="B1562" s="158"/>
      <c r="C1562" s="158"/>
      <c r="D1562" s="158"/>
      <c r="E1562" s="158"/>
    </row>
    <row r="1563" spans="1:5" s="59" customFormat="1">
      <c r="A1563" s="158"/>
      <c r="B1563" s="158"/>
      <c r="C1563" s="158"/>
      <c r="D1563" s="158"/>
      <c r="E1563" s="158"/>
    </row>
    <row r="1564" spans="1:5" s="59" customFormat="1">
      <c r="A1564" s="158"/>
      <c r="B1564" s="158"/>
      <c r="C1564" s="158"/>
      <c r="D1564" s="158"/>
      <c r="E1564" s="158"/>
    </row>
    <row r="1565" spans="1:5" s="59" customFormat="1">
      <c r="A1565" s="158"/>
      <c r="B1565" s="158"/>
      <c r="C1565" s="158"/>
      <c r="D1565" s="158"/>
      <c r="E1565" s="158"/>
    </row>
    <row r="1566" spans="1:5" s="59" customFormat="1">
      <c r="A1566" s="158"/>
      <c r="B1566" s="158"/>
      <c r="C1566" s="158"/>
      <c r="D1566" s="158"/>
      <c r="E1566" s="158"/>
    </row>
    <row r="1567" spans="1:5" s="59" customFormat="1">
      <c r="A1567" s="158"/>
      <c r="B1567" s="158"/>
      <c r="C1567" s="158"/>
      <c r="D1567" s="158"/>
      <c r="E1567" s="158"/>
    </row>
    <row r="1568" spans="1:5" s="59" customFormat="1">
      <c r="A1568" s="158"/>
      <c r="B1568" s="158"/>
      <c r="C1568" s="158"/>
      <c r="D1568" s="158"/>
      <c r="E1568" s="158"/>
    </row>
    <row r="1569" spans="1:5" s="59" customFormat="1">
      <c r="A1569" s="158"/>
      <c r="B1569" s="158"/>
      <c r="C1569" s="158"/>
      <c r="D1569" s="158"/>
      <c r="E1569" s="158"/>
    </row>
    <row r="1570" spans="1:5" s="59" customFormat="1">
      <c r="A1570" s="158"/>
      <c r="B1570" s="158"/>
      <c r="C1570" s="158"/>
      <c r="D1570" s="158"/>
      <c r="E1570" s="158"/>
    </row>
    <row r="1571" spans="1:5" s="59" customFormat="1">
      <c r="A1571" s="158"/>
      <c r="B1571" s="158"/>
      <c r="C1571" s="158"/>
      <c r="D1571" s="158"/>
      <c r="E1571" s="158"/>
    </row>
    <row r="1572" spans="1:5" s="59" customFormat="1">
      <c r="A1572" s="158"/>
      <c r="B1572" s="158"/>
      <c r="C1572" s="158"/>
      <c r="D1572" s="158"/>
      <c r="E1572" s="158"/>
    </row>
    <row r="1573" spans="1:5" s="59" customFormat="1">
      <c r="A1573" s="158"/>
      <c r="B1573" s="158"/>
      <c r="C1573" s="158"/>
      <c r="D1573" s="158"/>
      <c r="E1573" s="158"/>
    </row>
    <row r="1574" spans="1:5" s="59" customFormat="1">
      <c r="A1574" s="158"/>
      <c r="B1574" s="158"/>
      <c r="C1574" s="158"/>
      <c r="D1574" s="158"/>
      <c r="E1574" s="158"/>
    </row>
    <row r="1575" spans="1:5" s="59" customFormat="1">
      <c r="A1575" s="158"/>
      <c r="B1575" s="158"/>
      <c r="C1575" s="158"/>
      <c r="D1575" s="158"/>
      <c r="E1575" s="158"/>
    </row>
    <row r="1576" spans="1:5" s="59" customFormat="1">
      <c r="A1576" s="158"/>
      <c r="B1576" s="158"/>
      <c r="C1576" s="158"/>
      <c r="D1576" s="158"/>
      <c r="E1576" s="158"/>
    </row>
    <row r="1577" spans="1:5" s="59" customFormat="1">
      <c r="A1577" s="158"/>
      <c r="B1577" s="158"/>
      <c r="C1577" s="158"/>
      <c r="D1577" s="158"/>
      <c r="E1577" s="158"/>
    </row>
    <row r="1578" spans="1:5" s="59" customFormat="1">
      <c r="A1578" s="158"/>
      <c r="B1578" s="158"/>
      <c r="C1578" s="158"/>
      <c r="D1578" s="158"/>
      <c r="E1578" s="158"/>
    </row>
    <row r="1579" spans="1:5" s="59" customFormat="1">
      <c r="A1579" s="158"/>
      <c r="B1579" s="158"/>
      <c r="C1579" s="158"/>
      <c r="D1579" s="158"/>
      <c r="E1579" s="158"/>
    </row>
    <row r="1580" spans="1:5" s="59" customFormat="1">
      <c r="A1580" s="158"/>
      <c r="B1580" s="158"/>
      <c r="C1580" s="158"/>
      <c r="D1580" s="158"/>
      <c r="E1580" s="158"/>
    </row>
    <row r="1581" spans="1:5" s="59" customFormat="1">
      <c r="A1581" s="158"/>
      <c r="B1581" s="158"/>
      <c r="C1581" s="158"/>
      <c r="D1581" s="158"/>
      <c r="E1581" s="158"/>
    </row>
    <row r="1582" spans="1:5" s="59" customFormat="1">
      <c r="A1582" s="158"/>
      <c r="B1582" s="158"/>
      <c r="C1582" s="158"/>
      <c r="D1582" s="158"/>
      <c r="E1582" s="158"/>
    </row>
  </sheetData>
  <mergeCells count="6">
    <mergeCell ref="A2:E2"/>
    <mergeCell ref="A4:A5"/>
    <mergeCell ref="B4:B5"/>
    <mergeCell ref="C4:C5"/>
    <mergeCell ref="D4:E4"/>
    <mergeCell ref="A3:D3"/>
  </mergeCells>
  <phoneticPr fontId="1"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4"/>
  <sheetViews>
    <sheetView workbookViewId="0">
      <selection activeCell="I30" sqref="I30"/>
    </sheetView>
  </sheetViews>
  <sheetFormatPr defaultColWidth="9" defaultRowHeight="13.5"/>
  <cols>
    <col min="1" max="5" width="15.75" style="1" customWidth="1"/>
    <col min="6" max="16384" width="9" style="1"/>
  </cols>
  <sheetData>
    <row r="5" spans="1:5">
      <c r="A5"/>
      <c r="B5"/>
      <c r="C5"/>
      <c r="D5"/>
      <c r="E5"/>
    </row>
    <row r="6" spans="1:5">
      <c r="A6"/>
      <c r="B6"/>
      <c r="C6"/>
      <c r="D6"/>
      <c r="E6"/>
    </row>
    <row r="7" spans="1:5">
      <c r="A7"/>
      <c r="B7"/>
      <c r="C7"/>
      <c r="D7"/>
      <c r="E7"/>
    </row>
    <row r="8" spans="1:5">
      <c r="A8"/>
      <c r="B8"/>
      <c r="C8"/>
      <c r="D8"/>
      <c r="E8"/>
    </row>
    <row r="9" spans="1:5">
      <c r="A9"/>
      <c r="B9"/>
      <c r="C9"/>
      <c r="D9"/>
      <c r="E9"/>
    </row>
    <row r="10" spans="1:5">
      <c r="A10"/>
      <c r="B10"/>
      <c r="C10"/>
      <c r="D10"/>
      <c r="E10"/>
    </row>
    <row r="11" spans="1:5">
      <c r="A11"/>
      <c r="B11"/>
      <c r="C11"/>
      <c r="D11"/>
      <c r="E11"/>
    </row>
    <row r="12" spans="1:5">
      <c r="A12"/>
      <c r="B12"/>
      <c r="C12"/>
      <c r="D12"/>
      <c r="E12"/>
    </row>
    <row r="13" spans="1:5" ht="35.25">
      <c r="A13" s="174" t="s">
        <v>1260</v>
      </c>
      <c r="B13" s="174"/>
      <c r="C13" s="174"/>
      <c r="D13" s="174"/>
      <c r="E13" s="174"/>
    </row>
    <row r="14" spans="1:5">
      <c r="A14"/>
      <c r="B14"/>
      <c r="C14"/>
      <c r="D14"/>
      <c r="E14"/>
    </row>
    <row r="15" spans="1:5">
      <c r="A15"/>
      <c r="B15"/>
      <c r="C15"/>
      <c r="D15"/>
      <c r="E15"/>
    </row>
    <row r="16" spans="1:5">
      <c r="A16"/>
      <c r="B16"/>
      <c r="C16"/>
      <c r="D16"/>
      <c r="E16"/>
    </row>
    <row r="17" spans="1:5">
      <c r="A17"/>
      <c r="B17"/>
      <c r="C17"/>
      <c r="D17"/>
      <c r="E17"/>
    </row>
    <row r="18" spans="1:5">
      <c r="A18"/>
      <c r="B18"/>
      <c r="C18"/>
      <c r="D18"/>
      <c r="E18"/>
    </row>
    <row r="19" spans="1:5">
      <c r="A19"/>
      <c r="B19"/>
      <c r="C19"/>
      <c r="D19"/>
      <c r="E19"/>
    </row>
    <row r="20" spans="1:5">
      <c r="A20"/>
      <c r="B20"/>
      <c r="C20"/>
      <c r="D20"/>
      <c r="E20"/>
    </row>
    <row r="21" spans="1:5">
      <c r="A21"/>
      <c r="B21"/>
      <c r="C21"/>
      <c r="D21"/>
      <c r="E21"/>
    </row>
    <row r="22" spans="1:5">
      <c r="A22"/>
      <c r="B22"/>
      <c r="C22"/>
      <c r="D22"/>
      <c r="E22"/>
    </row>
    <row r="23" spans="1:5">
      <c r="A23"/>
      <c r="B23"/>
      <c r="C23"/>
      <c r="D23"/>
      <c r="E23"/>
    </row>
    <row r="24" spans="1:5">
      <c r="A24"/>
      <c r="B24"/>
      <c r="C24"/>
      <c r="D24"/>
      <c r="E24"/>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70" zoomScaleNormal="70" workbookViewId="0">
      <selection activeCell="A2" sqref="A2:G4"/>
    </sheetView>
  </sheetViews>
  <sheetFormatPr defaultColWidth="9" defaultRowHeight="37.9" customHeight="1"/>
  <cols>
    <col min="1" max="1" width="69.625" customWidth="1"/>
    <col min="2" max="3" width="20.5" customWidth="1"/>
    <col min="4" max="4" width="15.5" customWidth="1"/>
    <col min="5" max="5" width="20.5" customWidth="1"/>
    <col min="6" max="7" width="18.75" customWidth="1"/>
  </cols>
  <sheetData>
    <row r="1" spans="1:7" ht="37.9" customHeight="1">
      <c r="A1" s="119" t="s">
        <v>1814</v>
      </c>
    </row>
    <row r="2" spans="1:7" ht="37.9" customHeight="1">
      <c r="A2" s="176" t="s">
        <v>1753</v>
      </c>
      <c r="B2" s="176"/>
      <c r="C2" s="176"/>
      <c r="D2" s="176"/>
      <c r="E2" s="176"/>
      <c r="F2" s="176"/>
      <c r="G2" s="176"/>
    </row>
    <row r="3" spans="1:7" ht="37.9" customHeight="1">
      <c r="A3" s="176"/>
      <c r="B3" s="176"/>
      <c r="C3" s="176"/>
      <c r="D3" s="176"/>
      <c r="E3" s="176"/>
      <c r="F3" s="176"/>
      <c r="G3" s="176"/>
    </row>
    <row r="4" spans="1:7" ht="37.9" customHeight="1">
      <c r="A4" s="176"/>
      <c r="B4" s="176"/>
      <c r="C4" s="176"/>
      <c r="D4" s="176"/>
      <c r="E4" s="176"/>
      <c r="F4" s="176"/>
      <c r="G4" s="176"/>
    </row>
    <row r="5" spans="1:7" ht="37.9" customHeight="1">
      <c r="A5" s="175"/>
      <c r="B5" s="175"/>
      <c r="C5" s="175"/>
      <c r="D5" s="175"/>
      <c r="E5" s="175"/>
      <c r="F5" s="175"/>
      <c r="G5" s="175"/>
    </row>
    <row r="6" spans="1:7" ht="37.9" customHeight="1">
      <c r="A6" s="191" t="s">
        <v>1005</v>
      </c>
      <c r="B6" s="191"/>
      <c r="C6" s="191"/>
      <c r="D6" s="191"/>
      <c r="E6" s="191"/>
      <c r="F6" s="191"/>
      <c r="G6" s="191"/>
    </row>
    <row r="7" spans="1:7" ht="37.9" customHeight="1">
      <c r="A7" s="178" t="s">
        <v>1505</v>
      </c>
      <c r="B7" s="178" t="s">
        <v>1754</v>
      </c>
      <c r="C7" s="188" t="s">
        <v>1755</v>
      </c>
      <c r="D7" s="178" t="s">
        <v>1506</v>
      </c>
      <c r="E7" s="188" t="s">
        <v>1756</v>
      </c>
      <c r="F7" s="178" t="s">
        <v>1757</v>
      </c>
      <c r="G7" s="178"/>
    </row>
    <row r="8" spans="1:7" ht="37.9" customHeight="1">
      <c r="A8" s="178"/>
      <c r="B8" s="178"/>
      <c r="C8" s="189"/>
      <c r="D8" s="178"/>
      <c r="E8" s="189"/>
      <c r="F8" s="89" t="s">
        <v>1507</v>
      </c>
      <c r="G8" s="89" t="s">
        <v>1508</v>
      </c>
    </row>
    <row r="9" spans="1:7" ht="37.9" customHeight="1">
      <c r="A9" s="89" t="s">
        <v>1509</v>
      </c>
      <c r="B9" s="10">
        <f>SUM(B10:B16)</f>
        <v>68311</v>
      </c>
      <c r="C9" s="10">
        <f>SUM(C10:C16)</f>
        <v>69786</v>
      </c>
      <c r="D9" s="98">
        <f>C9/B9*100</f>
        <v>102.15924228894322</v>
      </c>
      <c r="E9" s="10">
        <f>SUM(E10:E16)</f>
        <v>49683</v>
      </c>
      <c r="F9" s="10">
        <f>C9-E9</f>
        <v>20103</v>
      </c>
      <c r="G9" s="11">
        <f>F9/E9*100</f>
        <v>40.462532455769576</v>
      </c>
    </row>
    <row r="10" spans="1:7" ht="37.9" customHeight="1">
      <c r="A10" s="15" t="s">
        <v>1510</v>
      </c>
      <c r="B10" s="10"/>
      <c r="C10" s="10"/>
      <c r="D10" s="98"/>
      <c r="E10" s="10"/>
      <c r="F10" s="10"/>
      <c r="G10" s="11"/>
    </row>
    <row r="11" spans="1:7" ht="37.9" customHeight="1">
      <c r="A11" s="15" t="s">
        <v>1511</v>
      </c>
      <c r="B11" s="10">
        <v>48994</v>
      </c>
      <c r="C11" s="10">
        <v>48784</v>
      </c>
      <c r="D11" s="98">
        <f>C11/B11*100</f>
        <v>99.571376086867787</v>
      </c>
      <c r="E11" s="10">
        <v>36696</v>
      </c>
      <c r="F11" s="10">
        <f>C11-E11</f>
        <v>12088</v>
      </c>
      <c r="G11" s="11">
        <f>F11/E11*100</f>
        <v>32.940919991279706</v>
      </c>
    </row>
    <row r="12" spans="1:7" ht="37.9" customHeight="1">
      <c r="A12" s="15" t="s">
        <v>1512</v>
      </c>
      <c r="B12" s="10"/>
      <c r="C12" s="10"/>
      <c r="D12" s="98"/>
      <c r="E12" s="10"/>
      <c r="F12" s="10"/>
      <c r="G12" s="11"/>
    </row>
    <row r="13" spans="1:7" ht="37.9" customHeight="1">
      <c r="A13" s="15" t="s">
        <v>1513</v>
      </c>
      <c r="B13" s="10"/>
      <c r="C13" s="10"/>
      <c r="D13" s="98"/>
      <c r="E13" s="10"/>
      <c r="F13" s="10"/>
      <c r="G13" s="11"/>
    </row>
    <row r="14" spans="1:7" ht="37.9" customHeight="1">
      <c r="A14" s="15" t="s">
        <v>1514</v>
      </c>
      <c r="B14" s="10"/>
      <c r="C14" s="10"/>
      <c r="D14" s="98"/>
      <c r="E14" s="10"/>
      <c r="F14" s="10"/>
      <c r="G14" s="11"/>
    </row>
    <row r="15" spans="1:7" ht="37.9" customHeight="1">
      <c r="A15" s="15" t="s">
        <v>1515</v>
      </c>
      <c r="B15" s="10"/>
      <c r="C15" s="10"/>
      <c r="D15" s="98"/>
      <c r="E15" s="10"/>
      <c r="F15" s="10"/>
      <c r="G15" s="11"/>
    </row>
    <row r="16" spans="1:7" ht="37.9" customHeight="1">
      <c r="A16" s="15" t="s">
        <v>1516</v>
      </c>
      <c r="B16" s="10">
        <v>19317</v>
      </c>
      <c r="C16" s="10">
        <v>21002</v>
      </c>
      <c r="D16" s="98">
        <f>C16/B16*100</f>
        <v>108.72288657659057</v>
      </c>
      <c r="E16" s="10">
        <v>12987</v>
      </c>
      <c r="F16" s="10">
        <f>C16-E16</f>
        <v>8015</v>
      </c>
      <c r="G16" s="11">
        <f>F16/E16*100</f>
        <v>61.715561715561719</v>
      </c>
    </row>
    <row r="17" spans="4:4" ht="37.9" customHeight="1">
      <c r="D17" s="99"/>
    </row>
  </sheetData>
  <mergeCells count="9">
    <mergeCell ref="A7:A8"/>
    <mergeCell ref="D7:D8"/>
    <mergeCell ref="E7:E8"/>
    <mergeCell ref="A2:G4"/>
    <mergeCell ref="A5:G5"/>
    <mergeCell ref="A6:G6"/>
    <mergeCell ref="B7:B8"/>
    <mergeCell ref="C7:C8"/>
    <mergeCell ref="F7:G7"/>
  </mergeCells>
  <phoneticPr fontId="1" type="noConversion"/>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70" zoomScaleNormal="70" workbookViewId="0">
      <selection activeCell="A28" sqref="A28"/>
    </sheetView>
  </sheetViews>
  <sheetFormatPr defaultColWidth="9" defaultRowHeight="13.5"/>
  <cols>
    <col min="1" max="1" width="66.375" customWidth="1"/>
    <col min="2" max="5" width="23.75" customWidth="1"/>
    <col min="6" max="7" width="18.625" customWidth="1"/>
    <col min="8" max="8" width="15.5" customWidth="1"/>
  </cols>
  <sheetData>
    <row r="1" spans="1:7" ht="36.6" customHeight="1">
      <c r="A1" s="119" t="s">
        <v>1813</v>
      </c>
    </row>
    <row r="2" spans="1:7">
      <c r="A2" s="176" t="s">
        <v>1758</v>
      </c>
      <c r="B2" s="176"/>
      <c r="C2" s="176"/>
      <c r="D2" s="176"/>
      <c r="E2" s="176"/>
      <c r="F2" s="176"/>
      <c r="G2" s="176"/>
    </row>
    <row r="3" spans="1:7">
      <c r="A3" s="176"/>
      <c r="B3" s="176"/>
      <c r="C3" s="176"/>
      <c r="D3" s="176"/>
      <c r="E3" s="176"/>
      <c r="F3" s="176"/>
      <c r="G3" s="176"/>
    </row>
    <row r="4" spans="1:7" ht="32.450000000000003" customHeight="1">
      <c r="A4" s="176"/>
      <c r="B4" s="176"/>
      <c r="C4" s="176"/>
      <c r="D4" s="176"/>
      <c r="E4" s="176"/>
      <c r="F4" s="176"/>
      <c r="G4" s="176"/>
    </row>
    <row r="5" spans="1:7">
      <c r="A5" s="175"/>
      <c r="B5" s="175"/>
      <c r="C5" s="175"/>
      <c r="D5" s="175"/>
      <c r="E5" s="175"/>
      <c r="F5" s="175"/>
      <c r="G5" s="175"/>
    </row>
    <row r="6" spans="1:7" ht="22.5">
      <c r="A6" s="191" t="s">
        <v>1005</v>
      </c>
      <c r="B6" s="191"/>
      <c r="C6" s="191"/>
      <c r="D6" s="191"/>
      <c r="E6" s="191"/>
      <c r="F6" s="191"/>
      <c r="G6" s="191"/>
    </row>
    <row r="7" spans="1:7" ht="20.25">
      <c r="A7" s="178" t="s">
        <v>1505</v>
      </c>
      <c r="B7" s="178" t="s">
        <v>1754</v>
      </c>
      <c r="C7" s="188" t="s">
        <v>1759</v>
      </c>
      <c r="D7" s="178" t="s">
        <v>1506</v>
      </c>
      <c r="E7" s="188" t="s">
        <v>1756</v>
      </c>
      <c r="F7" s="178" t="s">
        <v>1760</v>
      </c>
      <c r="G7" s="178"/>
    </row>
    <row r="8" spans="1:7" ht="20.25">
      <c r="A8" s="178"/>
      <c r="B8" s="178"/>
      <c r="C8" s="189"/>
      <c r="D8" s="178"/>
      <c r="E8" s="189"/>
      <c r="F8" s="89" t="s">
        <v>1507</v>
      </c>
      <c r="G8" s="89" t="s">
        <v>1508</v>
      </c>
    </row>
    <row r="9" spans="1:7" ht="26.25" customHeight="1">
      <c r="A9" s="89" t="s">
        <v>1509</v>
      </c>
      <c r="B9" s="73">
        <f>SUM(B10:B16)</f>
        <v>66175</v>
      </c>
      <c r="C9" s="73">
        <f>SUM(C10:C16)</f>
        <v>66204</v>
      </c>
      <c r="D9" s="132">
        <f>C9/B9*100</f>
        <v>100.04382319607102</v>
      </c>
      <c r="E9" s="73">
        <f>SUM(E10:E16)</f>
        <v>60009</v>
      </c>
      <c r="F9" s="73">
        <f>C9-E9</f>
        <v>6195</v>
      </c>
      <c r="G9" s="133">
        <f>F9/E9*100</f>
        <v>10.323451482277658</v>
      </c>
    </row>
    <row r="10" spans="1:7" ht="26.25" customHeight="1">
      <c r="A10" s="15" t="s">
        <v>1517</v>
      </c>
      <c r="B10" s="10"/>
      <c r="C10" s="10"/>
      <c r="D10" s="100"/>
      <c r="E10" s="10"/>
      <c r="F10" s="10"/>
      <c r="G10" s="98"/>
    </row>
    <row r="11" spans="1:7" ht="26.25" customHeight="1">
      <c r="A11" s="15" t="s">
        <v>1518</v>
      </c>
      <c r="B11" s="10">
        <v>48984</v>
      </c>
      <c r="C11" s="10">
        <v>47855</v>
      </c>
      <c r="D11" s="100">
        <f>C11/B11*100</f>
        <v>97.695165768414171</v>
      </c>
      <c r="E11" s="10">
        <v>44214</v>
      </c>
      <c r="F11" s="10">
        <f>C11-E11</f>
        <v>3641</v>
      </c>
      <c r="G11" s="98">
        <f>F11/E11*100</f>
        <v>8.2349482064504453</v>
      </c>
    </row>
    <row r="12" spans="1:7" ht="26.25" customHeight="1">
      <c r="A12" s="15" t="s">
        <v>1519</v>
      </c>
      <c r="B12" s="10"/>
      <c r="C12" s="10"/>
      <c r="D12" s="100"/>
      <c r="E12" s="10"/>
      <c r="F12" s="10"/>
      <c r="G12" s="98"/>
    </row>
    <row r="13" spans="1:7" ht="26.25" customHeight="1">
      <c r="A13" s="15" t="s">
        <v>1520</v>
      </c>
      <c r="B13" s="10"/>
      <c r="C13" s="10"/>
      <c r="D13" s="100"/>
      <c r="E13" s="10"/>
      <c r="F13" s="10"/>
      <c r="G13" s="98"/>
    </row>
    <row r="14" spans="1:7" ht="26.25" customHeight="1">
      <c r="A14" s="15" t="s">
        <v>1521</v>
      </c>
      <c r="B14" s="10"/>
      <c r="C14" s="10"/>
      <c r="D14" s="100"/>
      <c r="E14" s="10"/>
      <c r="F14" s="10"/>
      <c r="G14" s="98"/>
    </row>
    <row r="15" spans="1:7" ht="26.25" customHeight="1">
      <c r="A15" s="15" t="s">
        <v>1522</v>
      </c>
      <c r="B15" s="10"/>
      <c r="C15" s="10"/>
      <c r="D15" s="100"/>
      <c r="E15" s="10"/>
      <c r="F15" s="10"/>
      <c r="G15" s="98"/>
    </row>
    <row r="16" spans="1:7" ht="26.25" customHeight="1">
      <c r="A16" s="15" t="s">
        <v>1523</v>
      </c>
      <c r="B16" s="10">
        <v>17191</v>
      </c>
      <c r="C16" s="10">
        <v>18349</v>
      </c>
      <c r="D16" s="100">
        <f>C16/B16*100</f>
        <v>106.73608283404106</v>
      </c>
      <c r="E16" s="10">
        <v>15795</v>
      </c>
      <c r="F16" s="10">
        <f>C16-E16</f>
        <v>2554</v>
      </c>
      <c r="G16" s="98">
        <f>F16/E16*100</f>
        <v>16.169673947451727</v>
      </c>
    </row>
    <row r="17" spans="7:7">
      <c r="G17" s="101"/>
    </row>
  </sheetData>
  <mergeCells count="9">
    <mergeCell ref="A5:G5"/>
    <mergeCell ref="A2:G4"/>
    <mergeCell ref="A6:G6"/>
    <mergeCell ref="A7:A8"/>
    <mergeCell ref="B7:B8"/>
    <mergeCell ref="C7:C8"/>
    <mergeCell ref="D7:D8"/>
    <mergeCell ref="E7:E8"/>
    <mergeCell ref="F7:G7"/>
  </mergeCells>
  <phoneticPr fontId="1" type="noConversion"/>
  <printOptions horizontalCentered="1"/>
  <pageMargins left="0.70866141732283472" right="0.70866141732283472" top="0.74803149606299213" bottom="0.74803149606299213" header="0.31496062992125984" footer="0.31496062992125984"/>
  <pageSetup paperSize="9" scale="74"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4"/>
  <sheetViews>
    <sheetView workbookViewId="0">
      <selection activeCell="I30" sqref="I30"/>
    </sheetView>
  </sheetViews>
  <sheetFormatPr defaultColWidth="9" defaultRowHeight="13.5"/>
  <cols>
    <col min="1" max="6" width="11.375" style="1" customWidth="1"/>
    <col min="7" max="16384" width="9" style="1"/>
  </cols>
  <sheetData>
    <row r="5" spans="1:5">
      <c r="A5"/>
      <c r="B5"/>
      <c r="C5"/>
      <c r="D5"/>
      <c r="E5"/>
    </row>
    <row r="6" spans="1:5">
      <c r="A6"/>
      <c r="B6"/>
      <c r="C6"/>
      <c r="D6"/>
      <c r="E6"/>
    </row>
    <row r="7" spans="1:5">
      <c r="A7"/>
      <c r="B7"/>
      <c r="C7"/>
      <c r="D7"/>
      <c r="E7"/>
    </row>
    <row r="8" spans="1:5">
      <c r="A8"/>
      <c r="B8"/>
      <c r="C8"/>
      <c r="D8"/>
      <c r="E8"/>
    </row>
    <row r="9" spans="1:5">
      <c r="A9"/>
      <c r="B9"/>
      <c r="C9"/>
      <c r="D9"/>
      <c r="E9"/>
    </row>
    <row r="10" spans="1:5">
      <c r="A10"/>
      <c r="B10"/>
      <c r="C10"/>
      <c r="D10"/>
      <c r="E10"/>
    </row>
    <row r="11" spans="1:5">
      <c r="A11"/>
      <c r="B11"/>
      <c r="C11"/>
      <c r="D11"/>
      <c r="E11"/>
    </row>
    <row r="12" spans="1:5">
      <c r="A12"/>
      <c r="B12"/>
      <c r="C12"/>
      <c r="D12"/>
      <c r="E12"/>
    </row>
    <row r="13" spans="1:5" ht="35.25">
      <c r="A13" s="174" t="s">
        <v>1261</v>
      </c>
      <c r="B13" s="174"/>
      <c r="C13" s="174"/>
      <c r="D13" s="174"/>
      <c r="E13" s="174"/>
    </row>
    <row r="14" spans="1:5">
      <c r="A14"/>
      <c r="B14"/>
      <c r="C14"/>
      <c r="D14"/>
      <c r="E14"/>
    </row>
    <row r="15" spans="1:5">
      <c r="A15"/>
      <c r="B15"/>
      <c r="C15"/>
      <c r="D15"/>
      <c r="E15"/>
    </row>
    <row r="16" spans="1:5">
      <c r="A16"/>
      <c r="B16"/>
      <c r="C16"/>
      <c r="D16"/>
      <c r="E16"/>
    </row>
    <row r="17" spans="1:5">
      <c r="A17"/>
      <c r="B17"/>
      <c r="C17"/>
      <c r="D17"/>
      <c r="E17"/>
    </row>
    <row r="18" spans="1:5">
      <c r="A18"/>
      <c r="B18"/>
      <c r="C18"/>
      <c r="D18"/>
      <c r="E18"/>
    </row>
    <row r="19" spans="1:5">
      <c r="A19"/>
      <c r="B19"/>
      <c r="C19"/>
      <c r="D19"/>
      <c r="E19"/>
    </row>
    <row r="20" spans="1:5">
      <c r="A20"/>
      <c r="B20"/>
      <c r="C20"/>
      <c r="D20"/>
      <c r="E20"/>
    </row>
    <row r="21" spans="1:5">
      <c r="A21"/>
      <c r="B21"/>
      <c r="C21"/>
      <c r="D21"/>
      <c r="E21"/>
    </row>
    <row r="22" spans="1:5">
      <c r="A22"/>
      <c r="B22"/>
      <c r="C22"/>
      <c r="D22"/>
      <c r="E22"/>
    </row>
    <row r="23" spans="1:5">
      <c r="A23"/>
      <c r="B23"/>
      <c r="C23"/>
      <c r="D23"/>
      <c r="E23"/>
    </row>
    <row r="24" spans="1:5">
      <c r="A24"/>
      <c r="B24"/>
      <c r="C24"/>
      <c r="D24"/>
      <c r="E24"/>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Normal="100" workbookViewId="0">
      <selection activeCell="C15" sqref="C15"/>
    </sheetView>
  </sheetViews>
  <sheetFormatPr defaultColWidth="9" defaultRowHeight="13.5"/>
  <cols>
    <col min="1" max="1" width="7.625" customWidth="1"/>
    <col min="2" max="2" width="16.375" customWidth="1"/>
    <col min="3" max="4" width="20.375" customWidth="1"/>
    <col min="5" max="5" width="16.375" customWidth="1"/>
    <col min="6" max="7" width="20.375" customWidth="1"/>
    <col min="8" max="8" width="14.5" customWidth="1"/>
    <col min="9" max="9" width="15.125" customWidth="1"/>
    <col min="10" max="10" width="13.875" customWidth="1"/>
    <col min="11" max="11" width="14.5" customWidth="1"/>
    <col min="12" max="13" width="13.875" customWidth="1"/>
  </cols>
  <sheetData>
    <row r="1" spans="1:13" ht="23.45" customHeight="1">
      <c r="A1" s="198" t="s">
        <v>1775</v>
      </c>
      <c r="B1" s="198"/>
      <c r="C1" s="198"/>
    </row>
    <row r="2" spans="1:13" ht="16.899999999999999" customHeight="1">
      <c r="A2" s="183" t="s">
        <v>1709</v>
      </c>
      <c r="B2" s="183"/>
      <c r="C2" s="183"/>
      <c r="D2" s="183"/>
      <c r="E2" s="183"/>
      <c r="F2" s="183"/>
      <c r="G2" s="183"/>
      <c r="H2" s="183"/>
      <c r="I2" s="183"/>
      <c r="J2" s="183"/>
      <c r="K2" s="183"/>
      <c r="L2" s="183"/>
      <c r="M2" s="183"/>
    </row>
    <row r="3" spans="1:13" ht="16.899999999999999" customHeight="1">
      <c r="A3" s="183"/>
      <c r="B3" s="183"/>
      <c r="C3" s="183"/>
      <c r="D3" s="183"/>
      <c r="E3" s="183"/>
      <c r="F3" s="183"/>
      <c r="G3" s="183"/>
      <c r="H3" s="183"/>
      <c r="I3" s="183"/>
      <c r="J3" s="183"/>
      <c r="K3" s="183"/>
      <c r="L3" s="183"/>
      <c r="M3" s="183"/>
    </row>
    <row r="4" spans="1:13" ht="16.899999999999999" customHeight="1">
      <c r="A4" s="183"/>
      <c r="B4" s="183"/>
      <c r="C4" s="183"/>
      <c r="D4" s="183"/>
      <c r="E4" s="183"/>
      <c r="F4" s="183"/>
      <c r="G4" s="183"/>
      <c r="H4" s="183"/>
      <c r="I4" s="183"/>
      <c r="J4" s="183"/>
      <c r="K4" s="183"/>
      <c r="L4" s="183"/>
      <c r="M4" s="183"/>
    </row>
    <row r="5" spans="1:13" ht="16.899999999999999" customHeight="1">
      <c r="A5" s="183"/>
      <c r="B5" s="183"/>
      <c r="C5" s="183"/>
      <c r="D5" s="183"/>
      <c r="E5" s="183"/>
      <c r="F5" s="183"/>
      <c r="G5" s="183"/>
      <c r="H5" s="183"/>
      <c r="I5" s="183"/>
      <c r="J5" s="183"/>
      <c r="K5" s="183"/>
      <c r="L5" s="183"/>
      <c r="M5" s="183"/>
    </row>
    <row r="6" spans="1:13" s="25" customFormat="1" ht="27" customHeight="1">
      <c r="A6" s="199" t="s">
        <v>1005</v>
      </c>
      <c r="B6" s="199"/>
      <c r="C6" s="199"/>
      <c r="D6" s="199"/>
      <c r="E6" s="199"/>
      <c r="F6" s="199"/>
      <c r="G6" s="199"/>
      <c r="H6" s="199"/>
      <c r="I6" s="199"/>
      <c r="J6" s="199"/>
      <c r="K6" s="199"/>
      <c r="L6" s="199"/>
      <c r="M6" s="199"/>
    </row>
    <row r="7" spans="1:13" s="108" customFormat="1" ht="27" customHeight="1">
      <c r="A7" s="200" t="s">
        <v>1273</v>
      </c>
      <c r="B7" s="202" t="s">
        <v>1524</v>
      </c>
      <c r="C7" s="202"/>
      <c r="D7" s="202"/>
      <c r="E7" s="203" t="s">
        <v>1525</v>
      </c>
      <c r="F7" s="204"/>
      <c r="G7" s="205"/>
      <c r="H7" s="206" t="s">
        <v>1765</v>
      </c>
      <c r="I7" s="207"/>
      <c r="J7" s="208"/>
      <c r="K7" s="203" t="s">
        <v>1766</v>
      </c>
      <c r="L7" s="204"/>
      <c r="M7" s="205"/>
    </row>
    <row r="8" spans="1:13" s="108" customFormat="1" ht="27" customHeight="1">
      <c r="A8" s="201"/>
      <c r="B8" s="56" t="s">
        <v>1238</v>
      </c>
      <c r="C8" s="56" t="s">
        <v>1526</v>
      </c>
      <c r="D8" s="56" t="s">
        <v>1527</v>
      </c>
      <c r="E8" s="56" t="s">
        <v>1238</v>
      </c>
      <c r="F8" s="56" t="s">
        <v>1528</v>
      </c>
      <c r="G8" s="56" t="s">
        <v>1529</v>
      </c>
      <c r="H8" s="56" t="s">
        <v>1238</v>
      </c>
      <c r="I8" s="56" t="s">
        <v>1263</v>
      </c>
      <c r="J8" s="56" t="s">
        <v>1264</v>
      </c>
      <c r="K8" s="56" t="s">
        <v>1238</v>
      </c>
      <c r="L8" s="56" t="s">
        <v>1263</v>
      </c>
      <c r="M8" s="56" t="s">
        <v>1264</v>
      </c>
    </row>
    <row r="9" spans="1:13" s="25" customFormat="1" ht="27" customHeight="1">
      <c r="A9" s="21">
        <v>1</v>
      </c>
      <c r="B9" s="45">
        <f>C9+D9</f>
        <v>180898</v>
      </c>
      <c r="C9" s="46">
        <v>120969</v>
      </c>
      <c r="D9" s="46">
        <v>59929</v>
      </c>
      <c r="E9" s="45">
        <f>SUM(F9:G9)</f>
        <v>166944</v>
      </c>
      <c r="F9" s="46">
        <v>107016</v>
      </c>
      <c r="G9" s="46">
        <v>59928</v>
      </c>
      <c r="H9" s="46">
        <f>J9+I9</f>
        <v>7000</v>
      </c>
      <c r="I9" s="45"/>
      <c r="J9" s="45">
        <v>7000</v>
      </c>
      <c r="K9" s="45">
        <f>SUM(L9:M9)</f>
        <v>23689</v>
      </c>
      <c r="L9" s="45">
        <v>23459</v>
      </c>
      <c r="M9" s="45">
        <v>230</v>
      </c>
    </row>
    <row r="10" spans="1:13" s="55" customFormat="1" ht="16.899999999999999" customHeight="1"/>
    <row r="11" spans="1:13" ht="16.899999999999999" customHeight="1">
      <c r="G11" s="47"/>
    </row>
    <row r="12" spans="1:13" ht="15.6" customHeight="1"/>
    <row r="13" spans="1:13" ht="15.6" customHeight="1"/>
    <row r="14" spans="1:13" ht="15.6" customHeight="1"/>
    <row r="15" spans="1:13" ht="15.6" customHeight="1"/>
    <row r="16" spans="1:13" ht="15.6" customHeight="1"/>
    <row r="17" ht="15.6" customHeight="1"/>
    <row r="18" ht="15.6" customHeight="1"/>
    <row r="19" ht="15.6" customHeight="1"/>
    <row r="20" ht="15.6" customHeight="1"/>
  </sheetData>
  <mergeCells count="9">
    <mergeCell ref="A1:C1"/>
    <mergeCell ref="A2:M4"/>
    <mergeCell ref="A5:M5"/>
    <mergeCell ref="A6:M6"/>
    <mergeCell ref="A7:A8"/>
    <mergeCell ref="B7:D7"/>
    <mergeCell ref="E7:G7"/>
    <mergeCell ref="H7:J7"/>
    <mergeCell ref="K7:M7"/>
  </mergeCells>
  <phoneticPr fontId="1" type="noConversion"/>
  <pageMargins left="0.7" right="0.7" top="0.75" bottom="0.75" header="0.3" footer="0.3"/>
  <pageSetup paperSize="9" scale="6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F20" sqref="F20"/>
    </sheetView>
  </sheetViews>
  <sheetFormatPr defaultColWidth="9" defaultRowHeight="13.5"/>
  <cols>
    <col min="1" max="1" width="7.625" customWidth="1"/>
    <col min="2" max="7" width="12.875" customWidth="1"/>
    <col min="8" max="8" width="14.5" customWidth="1"/>
    <col min="9" max="9" width="20.375" customWidth="1"/>
    <col min="10" max="10" width="22.125" customWidth="1"/>
    <col min="11" max="11" width="10.875" customWidth="1"/>
    <col min="12" max="13" width="13.75" customWidth="1"/>
    <col min="14" max="14" width="11.5" customWidth="1"/>
    <col min="16" max="16" width="17" customWidth="1"/>
  </cols>
  <sheetData>
    <row r="1" spans="1:16" ht="24.6" customHeight="1">
      <c r="A1" s="198" t="s">
        <v>1812</v>
      </c>
      <c r="B1" s="198"/>
      <c r="C1" s="198"/>
    </row>
    <row r="2" spans="1:16" ht="16.899999999999999" customHeight="1">
      <c r="A2" s="183" t="s">
        <v>1710</v>
      </c>
      <c r="B2" s="183"/>
      <c r="C2" s="183"/>
      <c r="D2" s="183"/>
      <c r="E2" s="183"/>
      <c r="F2" s="183"/>
      <c r="G2" s="183"/>
      <c r="H2" s="183"/>
      <c r="I2" s="183"/>
      <c r="J2" s="183"/>
      <c r="K2" s="183"/>
      <c r="L2" s="183"/>
      <c r="M2" s="183"/>
      <c r="N2" s="183"/>
    </row>
    <row r="3" spans="1:16" ht="16.899999999999999" customHeight="1">
      <c r="A3" s="183"/>
      <c r="B3" s="183"/>
      <c r="C3" s="183"/>
      <c r="D3" s="183"/>
      <c r="E3" s="183"/>
      <c r="F3" s="183"/>
      <c r="G3" s="183"/>
      <c r="H3" s="183"/>
      <c r="I3" s="183"/>
      <c r="J3" s="183"/>
      <c r="K3" s="183"/>
      <c r="L3" s="183"/>
      <c r="M3" s="183"/>
      <c r="N3" s="183"/>
    </row>
    <row r="4" spans="1:16">
      <c r="A4" s="183"/>
      <c r="B4" s="183"/>
      <c r="C4" s="183"/>
      <c r="D4" s="183"/>
      <c r="E4" s="183"/>
      <c r="F4" s="183"/>
      <c r="G4" s="183"/>
      <c r="H4" s="183"/>
      <c r="I4" s="183"/>
      <c r="J4" s="183"/>
      <c r="K4" s="183"/>
      <c r="L4" s="183"/>
      <c r="M4" s="183"/>
      <c r="N4" s="183"/>
    </row>
    <row r="5" spans="1:16" ht="16.899999999999999" customHeight="1">
      <c r="A5" s="183"/>
      <c r="B5" s="183"/>
      <c r="C5" s="183"/>
      <c r="D5" s="183"/>
      <c r="E5" s="183"/>
      <c r="F5" s="183"/>
      <c r="G5" s="183"/>
      <c r="H5" s="183"/>
      <c r="I5" s="183"/>
      <c r="J5" s="183"/>
      <c r="K5" s="183"/>
      <c r="L5" s="183"/>
      <c r="M5" s="183"/>
      <c r="N5" s="183"/>
    </row>
    <row r="6" spans="1:16" ht="22.5" customHeight="1">
      <c r="A6" s="210" t="s">
        <v>1530</v>
      </c>
      <c r="B6" s="210"/>
      <c r="C6" s="210"/>
      <c r="D6" s="210"/>
      <c r="E6" s="210"/>
      <c r="F6" s="210"/>
      <c r="G6" s="210"/>
      <c r="H6" s="210"/>
      <c r="I6" s="210"/>
      <c r="J6" s="210"/>
      <c r="K6" s="210"/>
      <c r="L6" s="210"/>
      <c r="M6" s="210"/>
      <c r="N6" s="210"/>
    </row>
    <row r="7" spans="1:16" s="55" customFormat="1" ht="36.6" customHeight="1">
      <c r="A7" s="200" t="s">
        <v>1273</v>
      </c>
      <c r="B7" s="212" t="s">
        <v>1531</v>
      </c>
      <c r="C7" s="213"/>
      <c r="D7" s="214"/>
      <c r="E7" s="203" t="s">
        <v>1532</v>
      </c>
      <c r="F7" s="204"/>
      <c r="G7" s="204"/>
      <c r="H7" s="206" t="s">
        <v>1711</v>
      </c>
      <c r="I7" s="207"/>
      <c r="J7" s="208"/>
      <c r="K7" s="215" t="s">
        <v>1768</v>
      </c>
      <c r="L7" s="215" t="s">
        <v>1769</v>
      </c>
      <c r="M7" s="215" t="s">
        <v>1770</v>
      </c>
      <c r="N7" s="217" t="s">
        <v>1771</v>
      </c>
      <c r="O7" s="57"/>
      <c r="P7" s="57"/>
    </row>
    <row r="8" spans="1:16" s="55" customFormat="1" ht="73.150000000000006" customHeight="1">
      <c r="A8" s="211"/>
      <c r="B8" s="56" t="s">
        <v>1238</v>
      </c>
      <c r="C8" s="56" t="s">
        <v>1533</v>
      </c>
      <c r="D8" s="56" t="s">
        <v>1534</v>
      </c>
      <c r="E8" s="56" t="s">
        <v>1238</v>
      </c>
      <c r="F8" s="56" t="s">
        <v>1533</v>
      </c>
      <c r="G8" s="56" t="s">
        <v>1534</v>
      </c>
      <c r="H8" s="56" t="s">
        <v>1238</v>
      </c>
      <c r="I8" s="90" t="s">
        <v>1535</v>
      </c>
      <c r="J8" s="90" t="s">
        <v>1536</v>
      </c>
      <c r="K8" s="216"/>
      <c r="L8" s="216"/>
      <c r="M8" s="216"/>
      <c r="N8" s="218"/>
      <c r="O8" s="57"/>
      <c r="P8" s="209"/>
    </row>
    <row r="9" spans="1:16" s="55" customFormat="1" ht="45.75" customHeight="1">
      <c r="A9" s="21">
        <v>1</v>
      </c>
      <c r="B9" s="48">
        <f>SUM(C9:D9)</f>
        <v>31600</v>
      </c>
      <c r="C9" s="48">
        <v>25500</v>
      </c>
      <c r="D9" s="48">
        <v>6100</v>
      </c>
      <c r="E9" s="48">
        <f>SUM(F9:G9)</f>
        <v>31493</v>
      </c>
      <c r="F9" s="48">
        <v>25409</v>
      </c>
      <c r="G9" s="48">
        <v>6084</v>
      </c>
      <c r="H9" s="48">
        <f>SUM(I9:J9)</f>
        <v>652038</v>
      </c>
      <c r="I9" s="48">
        <v>565618</v>
      </c>
      <c r="J9" s="48">
        <v>86420</v>
      </c>
      <c r="K9" s="49">
        <v>0.25600000000000001</v>
      </c>
      <c r="L9" s="48">
        <v>444480</v>
      </c>
      <c r="M9" s="48">
        <v>67061</v>
      </c>
      <c r="N9" s="58">
        <v>1.1900000000000001E-2</v>
      </c>
      <c r="O9" s="57"/>
      <c r="P9" s="209"/>
    </row>
    <row r="10" spans="1:16" s="55" customFormat="1" ht="16.899999999999999" customHeight="1">
      <c r="N10" s="57"/>
      <c r="O10" s="57"/>
      <c r="P10" s="57"/>
    </row>
    <row r="11" spans="1:16" s="55" customFormat="1" ht="16.899999999999999" customHeight="1">
      <c r="N11" s="57"/>
      <c r="O11" s="57"/>
      <c r="P11" s="57"/>
    </row>
  </sheetData>
  <mergeCells count="13">
    <mergeCell ref="A1:C1"/>
    <mergeCell ref="P8:P9"/>
    <mergeCell ref="A2:N4"/>
    <mergeCell ref="A5:N5"/>
    <mergeCell ref="A6:N6"/>
    <mergeCell ref="A7:A8"/>
    <mergeCell ref="B7:D7"/>
    <mergeCell ref="E7:G7"/>
    <mergeCell ref="H7:J7"/>
    <mergeCell ref="K7:K8"/>
    <mergeCell ref="L7:L8"/>
    <mergeCell ref="M7:M8"/>
    <mergeCell ref="N7:N8"/>
  </mergeCells>
  <phoneticPr fontId="1"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B18" sqref="B18"/>
    </sheetView>
  </sheetViews>
  <sheetFormatPr defaultColWidth="9" defaultRowHeight="13.5"/>
  <cols>
    <col min="1" max="1" width="7.625" customWidth="1"/>
    <col min="2" max="2" width="32.125" customWidth="1"/>
    <col min="3" max="3" width="31.375" customWidth="1"/>
    <col min="4" max="4" width="36.375" customWidth="1"/>
    <col min="5" max="5" width="23.5" customWidth="1"/>
    <col min="6" max="6" width="23.75" customWidth="1"/>
    <col min="7" max="7" width="9.375" customWidth="1"/>
    <col min="8" max="8" width="10.25" customWidth="1"/>
    <col min="9" max="9" width="15.75" customWidth="1"/>
    <col min="10" max="10" width="20" customWidth="1"/>
    <col min="11" max="14" width="8.875" customWidth="1"/>
  </cols>
  <sheetData>
    <row r="1" spans="1:9" ht="30" customHeight="1">
      <c r="A1" s="198" t="s">
        <v>1810</v>
      </c>
      <c r="B1" s="198"/>
    </row>
    <row r="2" spans="1:9">
      <c r="A2" s="183" t="s">
        <v>1712</v>
      </c>
      <c r="B2" s="183"/>
      <c r="C2" s="183"/>
      <c r="D2" s="183"/>
      <c r="E2" s="183"/>
      <c r="F2" s="183"/>
    </row>
    <row r="3" spans="1:9">
      <c r="A3" s="183"/>
      <c r="B3" s="183"/>
      <c r="C3" s="183"/>
      <c r="D3" s="183"/>
      <c r="E3" s="183"/>
      <c r="F3" s="183"/>
    </row>
    <row r="4" spans="1:9" ht="25.5" customHeight="1">
      <c r="A4" s="183"/>
      <c r="B4" s="183"/>
      <c r="C4" s="183"/>
      <c r="D4" s="183"/>
      <c r="E4" s="183"/>
      <c r="F4" s="183"/>
      <c r="G4" s="22"/>
      <c r="H4" s="22"/>
      <c r="I4" s="22"/>
    </row>
    <row r="5" spans="1:9" ht="16.5" customHeight="1">
      <c r="A5" s="183"/>
      <c r="B5" s="183"/>
      <c r="C5" s="183"/>
      <c r="D5" s="183"/>
      <c r="E5" s="183"/>
      <c r="F5" s="183"/>
      <c r="G5" s="22"/>
      <c r="H5" s="22"/>
      <c r="I5" s="22"/>
    </row>
    <row r="6" spans="1:9" ht="25.5">
      <c r="A6" s="210" t="s">
        <v>1005</v>
      </c>
      <c r="B6" s="210"/>
      <c r="C6" s="210"/>
      <c r="D6" s="210"/>
      <c r="E6" s="210"/>
      <c r="F6" s="210"/>
      <c r="G6" s="23"/>
      <c r="H6" s="23"/>
      <c r="I6" s="23"/>
    </row>
    <row r="7" spans="1:9" s="25" customFormat="1" ht="20.25">
      <c r="A7" s="21" t="s">
        <v>1273</v>
      </c>
      <c r="B7" s="56" t="s">
        <v>1713</v>
      </c>
      <c r="C7" s="56" t="s">
        <v>1714</v>
      </c>
      <c r="D7" s="56" t="s">
        <v>1715</v>
      </c>
      <c r="E7" s="56" t="s">
        <v>1716</v>
      </c>
      <c r="F7" s="56" t="s">
        <v>1717</v>
      </c>
      <c r="I7" s="26"/>
    </row>
    <row r="8" spans="1:9" s="25" customFormat="1" ht="20.25">
      <c r="A8" s="21">
        <v>1</v>
      </c>
      <c r="B8" s="27">
        <v>59928</v>
      </c>
      <c r="C8" s="27">
        <v>7000</v>
      </c>
      <c r="D8" s="28">
        <f>SUM(E8:F8)</f>
        <v>2148</v>
      </c>
      <c r="E8" s="28">
        <v>230</v>
      </c>
      <c r="F8" s="28">
        <v>1918</v>
      </c>
    </row>
  </sheetData>
  <mergeCells count="4">
    <mergeCell ref="A6:F6"/>
    <mergeCell ref="A5:F5"/>
    <mergeCell ref="A2:F4"/>
    <mergeCell ref="A1:B1"/>
  </mergeCells>
  <phoneticPr fontId="1" type="noConversion"/>
  <printOptions horizontalCentered="1"/>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zoomScale="80" zoomScaleNormal="80" workbookViewId="0">
      <selection activeCell="C6" sqref="C6"/>
    </sheetView>
  </sheetViews>
  <sheetFormatPr defaultColWidth="9" defaultRowHeight="13.5"/>
  <cols>
    <col min="1" max="1" width="13.375" customWidth="1"/>
    <col min="2" max="2" width="81.75" bestFit="1" customWidth="1"/>
    <col min="3" max="3" width="16.625" style="59" customWidth="1"/>
    <col min="4" max="4" width="17.5" bestFit="1" customWidth="1"/>
    <col min="5" max="5" width="11.25" customWidth="1"/>
    <col min="6" max="6" width="12.25" customWidth="1"/>
    <col min="7" max="8" width="23.75" customWidth="1"/>
    <col min="9" max="11" width="8.875" customWidth="1"/>
  </cols>
  <sheetData>
    <row r="1" spans="1:8" ht="40.9" customHeight="1">
      <c r="A1" s="198" t="s">
        <v>1811</v>
      </c>
      <c r="B1" s="198"/>
    </row>
    <row r="2" spans="1:8">
      <c r="A2" s="183" t="s">
        <v>1718</v>
      </c>
      <c r="B2" s="183"/>
      <c r="C2" s="183"/>
      <c r="D2" s="183"/>
      <c r="E2" s="183"/>
      <c r="F2" s="183"/>
      <c r="G2" s="183"/>
      <c r="H2" s="183"/>
    </row>
    <row r="3" spans="1:8">
      <c r="A3" s="183"/>
      <c r="B3" s="183"/>
      <c r="C3" s="183"/>
      <c r="D3" s="183"/>
      <c r="E3" s="183"/>
      <c r="F3" s="183"/>
      <c r="G3" s="183"/>
      <c r="H3" s="183"/>
    </row>
    <row r="4" spans="1:8" ht="31.5" customHeight="1">
      <c r="A4" s="183"/>
      <c r="B4" s="183"/>
      <c r="C4" s="183"/>
      <c r="D4" s="183"/>
      <c r="E4" s="183"/>
      <c r="F4" s="183"/>
      <c r="G4" s="183"/>
      <c r="H4" s="183"/>
    </row>
    <row r="5" spans="1:8" ht="22.5">
      <c r="A5" s="210" t="s">
        <v>1005</v>
      </c>
      <c r="B5" s="210"/>
      <c r="C5" s="210"/>
      <c r="D5" s="210"/>
      <c r="E5" s="210"/>
      <c r="F5" s="210"/>
      <c r="G5" s="210"/>
      <c r="H5" s="210"/>
    </row>
    <row r="6" spans="1:8" ht="34.9" customHeight="1">
      <c r="A6" s="24" t="s">
        <v>1273</v>
      </c>
      <c r="B6" s="24" t="s">
        <v>1233</v>
      </c>
      <c r="C6" s="111" t="s">
        <v>1234</v>
      </c>
      <c r="D6" s="24" t="s">
        <v>1235</v>
      </c>
      <c r="E6" s="24" t="s">
        <v>1236</v>
      </c>
      <c r="F6" s="24" t="s">
        <v>1237</v>
      </c>
      <c r="G6" s="24" t="s">
        <v>1719</v>
      </c>
      <c r="H6" s="20" t="s">
        <v>1720</v>
      </c>
    </row>
    <row r="7" spans="1:8" ht="22.9" customHeight="1">
      <c r="A7" s="21">
        <v>1</v>
      </c>
      <c r="B7" s="36" t="s">
        <v>1721</v>
      </c>
      <c r="C7" s="112" t="s">
        <v>1722</v>
      </c>
      <c r="D7" s="21"/>
      <c r="E7" s="21" t="s">
        <v>1723</v>
      </c>
      <c r="F7" s="33">
        <v>3.2899999999999999E-2</v>
      </c>
      <c r="G7" s="21">
        <v>230</v>
      </c>
      <c r="H7" s="21">
        <v>7.57</v>
      </c>
    </row>
    <row r="8" spans="1:8" ht="22.9" customHeight="1">
      <c r="A8" s="21">
        <v>2</v>
      </c>
      <c r="B8" s="36" t="s">
        <v>1724</v>
      </c>
      <c r="C8" s="112" t="s">
        <v>1725</v>
      </c>
      <c r="D8" s="21">
        <v>160</v>
      </c>
      <c r="E8" s="21" t="s">
        <v>1726</v>
      </c>
      <c r="F8" s="33">
        <v>3.3799999999999997E-2</v>
      </c>
      <c r="G8" s="21"/>
      <c r="H8" s="21">
        <v>5.41</v>
      </c>
    </row>
    <row r="9" spans="1:8" ht="22.9" customHeight="1">
      <c r="A9" s="21">
        <v>3</v>
      </c>
      <c r="B9" s="36" t="s">
        <v>1721</v>
      </c>
      <c r="C9" s="112" t="s">
        <v>1727</v>
      </c>
      <c r="D9" s="21">
        <v>1834</v>
      </c>
      <c r="E9" s="21" t="s">
        <v>1723</v>
      </c>
      <c r="F9" s="33">
        <v>4.2299999999999997E-2</v>
      </c>
      <c r="G9" s="21"/>
      <c r="H9" s="21">
        <v>77.58</v>
      </c>
    </row>
    <row r="10" spans="1:8" ht="22.9" customHeight="1">
      <c r="A10" s="21">
        <v>4</v>
      </c>
      <c r="B10" s="36" t="s">
        <v>1721</v>
      </c>
      <c r="C10" s="112" t="s">
        <v>1728</v>
      </c>
      <c r="D10" s="21">
        <v>1200</v>
      </c>
      <c r="E10" s="21" t="s">
        <v>1729</v>
      </c>
      <c r="F10" s="33">
        <v>4.1700000000000001E-2</v>
      </c>
      <c r="G10" s="21"/>
      <c r="H10" s="21">
        <v>50.04</v>
      </c>
    </row>
    <row r="11" spans="1:8" ht="22.9" customHeight="1">
      <c r="A11" s="21">
        <v>5</v>
      </c>
      <c r="B11" s="36" t="s">
        <v>1721</v>
      </c>
      <c r="C11" s="112" t="s">
        <v>1730</v>
      </c>
      <c r="D11" s="21">
        <v>301</v>
      </c>
      <c r="E11" s="21" t="s">
        <v>1729</v>
      </c>
      <c r="F11" s="33">
        <v>3.44E-2</v>
      </c>
      <c r="G11" s="21"/>
      <c r="H11" s="21">
        <v>10.35</v>
      </c>
    </row>
    <row r="12" spans="1:8" ht="22.9" customHeight="1">
      <c r="A12" s="21">
        <v>6</v>
      </c>
      <c r="B12" s="36" t="s">
        <v>1721</v>
      </c>
      <c r="C12" s="112" t="s">
        <v>1731</v>
      </c>
      <c r="D12" s="21">
        <v>1027</v>
      </c>
      <c r="E12" s="21" t="s">
        <v>1732</v>
      </c>
      <c r="F12" s="33">
        <v>3.5200000000000002E-2</v>
      </c>
      <c r="G12" s="21"/>
      <c r="H12" s="21">
        <v>36.15</v>
      </c>
    </row>
    <row r="13" spans="1:8" ht="22.9" customHeight="1">
      <c r="A13" s="21">
        <v>7</v>
      </c>
      <c r="B13" s="36" t="s">
        <v>1724</v>
      </c>
      <c r="C13" s="112" t="s">
        <v>1733</v>
      </c>
      <c r="D13" s="21">
        <v>234</v>
      </c>
      <c r="E13" s="21" t="s">
        <v>1734</v>
      </c>
      <c r="F13" s="33">
        <v>3.7900000000000003E-2</v>
      </c>
      <c r="G13" s="21"/>
      <c r="H13" s="21">
        <v>8.8699999999999992</v>
      </c>
    </row>
    <row r="14" spans="1:8" ht="22.9" customHeight="1">
      <c r="A14" s="21">
        <v>8</v>
      </c>
      <c r="B14" s="36" t="s">
        <v>1721</v>
      </c>
      <c r="C14" s="112" t="s">
        <v>1735</v>
      </c>
      <c r="D14" s="21">
        <v>1700</v>
      </c>
      <c r="E14" s="21" t="s">
        <v>1736</v>
      </c>
      <c r="F14" s="33">
        <v>3.3700000000000001E-2</v>
      </c>
      <c r="G14" s="21"/>
      <c r="H14" s="21">
        <v>57.29</v>
      </c>
    </row>
    <row r="15" spans="1:8" ht="22.9" customHeight="1">
      <c r="A15" s="21">
        <v>9</v>
      </c>
      <c r="B15" s="36" t="s">
        <v>1724</v>
      </c>
      <c r="C15" s="112" t="s">
        <v>1737</v>
      </c>
      <c r="D15" s="92">
        <v>230</v>
      </c>
      <c r="E15" s="92" t="s">
        <v>1734</v>
      </c>
      <c r="F15" s="93">
        <v>3.15E-2</v>
      </c>
      <c r="G15" s="92"/>
      <c r="H15" s="92">
        <v>3.62</v>
      </c>
    </row>
    <row r="16" spans="1:8" ht="22.9" customHeight="1">
      <c r="A16" s="21">
        <v>10</v>
      </c>
      <c r="B16" s="50" t="s">
        <v>1739</v>
      </c>
      <c r="C16" s="112" t="s">
        <v>1727</v>
      </c>
      <c r="D16" s="92">
        <v>318.14999999999998</v>
      </c>
      <c r="E16" s="92" t="s">
        <v>1723</v>
      </c>
      <c r="F16" s="93">
        <v>3.8100000000000002E-2</v>
      </c>
      <c r="G16" s="92"/>
      <c r="H16" s="92">
        <v>12.12</v>
      </c>
    </row>
    <row r="17" spans="1:8" ht="22.9" customHeight="1">
      <c r="A17" s="21">
        <v>11</v>
      </c>
      <c r="B17" s="50" t="s">
        <v>1738</v>
      </c>
      <c r="C17" s="112" t="s">
        <v>1727</v>
      </c>
      <c r="D17" s="92">
        <v>106.05</v>
      </c>
      <c r="E17" s="92" t="s">
        <v>1729</v>
      </c>
      <c r="F17" s="93">
        <v>3.8300000000000001E-2</v>
      </c>
      <c r="G17" s="92"/>
      <c r="H17" s="92">
        <v>4.0599999999999996</v>
      </c>
    </row>
    <row r="18" spans="1:8" ht="22.9" customHeight="1">
      <c r="A18" s="21">
        <v>12</v>
      </c>
      <c r="B18" s="50" t="s">
        <v>1738</v>
      </c>
      <c r="C18" s="112" t="s">
        <v>1731</v>
      </c>
      <c r="D18" s="92">
        <v>318</v>
      </c>
      <c r="E18" s="92" t="s">
        <v>1740</v>
      </c>
      <c r="F18" s="93">
        <v>3.27E-2</v>
      </c>
      <c r="G18" s="92"/>
      <c r="H18" s="92">
        <v>10.4</v>
      </c>
    </row>
    <row r="19" spans="1:8" ht="22.9" customHeight="1">
      <c r="A19" s="21">
        <v>13</v>
      </c>
      <c r="B19" s="50" t="s">
        <v>1738</v>
      </c>
      <c r="C19" s="112" t="s">
        <v>1735</v>
      </c>
      <c r="D19" s="92">
        <v>300</v>
      </c>
      <c r="E19" s="92" t="s">
        <v>1740</v>
      </c>
      <c r="F19" s="93">
        <v>3.4200000000000001E-2</v>
      </c>
      <c r="G19" s="92"/>
      <c r="H19" s="92">
        <v>10.26</v>
      </c>
    </row>
    <row r="20" spans="1:8" ht="22.9" customHeight="1">
      <c r="A20" s="21">
        <v>14</v>
      </c>
      <c r="B20" s="50" t="s">
        <v>1741</v>
      </c>
      <c r="C20" s="112" t="s">
        <v>1742</v>
      </c>
      <c r="D20" s="92">
        <v>15800</v>
      </c>
      <c r="E20" s="92" t="s">
        <v>1736</v>
      </c>
      <c r="F20" s="93">
        <v>3.7499999999999999E-2</v>
      </c>
      <c r="G20" s="92"/>
      <c r="H20" s="92">
        <v>592.5</v>
      </c>
    </row>
    <row r="21" spans="1:8" ht="22.9" customHeight="1">
      <c r="A21" s="21">
        <v>15</v>
      </c>
      <c r="B21" s="50" t="s">
        <v>1743</v>
      </c>
      <c r="C21" s="112" t="s">
        <v>1731</v>
      </c>
      <c r="D21" s="92">
        <v>12000</v>
      </c>
      <c r="E21" s="92" t="s">
        <v>1732</v>
      </c>
      <c r="F21" s="93">
        <v>3.8100000000000002E-2</v>
      </c>
      <c r="G21" s="92"/>
      <c r="H21" s="92">
        <v>457.2</v>
      </c>
    </row>
    <row r="22" spans="1:8" ht="22.9" customHeight="1">
      <c r="A22" s="21">
        <v>16</v>
      </c>
      <c r="B22" s="50" t="s">
        <v>1744</v>
      </c>
      <c r="C22" s="112" t="s">
        <v>1745</v>
      </c>
      <c r="D22" s="92">
        <v>13000</v>
      </c>
      <c r="E22" s="92" t="s">
        <v>1732</v>
      </c>
      <c r="F22" s="93">
        <v>3.3799999999999997E-2</v>
      </c>
      <c r="G22" s="92"/>
      <c r="H22" s="92">
        <v>439.4</v>
      </c>
    </row>
    <row r="23" spans="1:8" ht="22.9" customHeight="1">
      <c r="A23" s="21">
        <v>17</v>
      </c>
      <c r="B23" s="51" t="s">
        <v>1746</v>
      </c>
      <c r="C23" s="112" t="s">
        <v>1745</v>
      </c>
      <c r="D23" s="92">
        <v>4400</v>
      </c>
      <c r="E23" s="92" t="s">
        <v>1736</v>
      </c>
      <c r="F23" s="93">
        <v>3.0800000000000001E-2</v>
      </c>
      <c r="G23" s="92"/>
      <c r="H23" s="92">
        <v>135.52000000000001</v>
      </c>
    </row>
    <row r="24" spans="1:8" ht="22.9" customHeight="1">
      <c r="A24" s="21">
        <v>18</v>
      </c>
      <c r="B24" s="51" t="s">
        <v>1747</v>
      </c>
      <c r="C24" s="112" t="s">
        <v>1748</v>
      </c>
      <c r="D24" s="92">
        <v>7000</v>
      </c>
      <c r="E24" s="92" t="s">
        <v>1734</v>
      </c>
      <c r="F24" s="93">
        <v>2.9100000000000001E-2</v>
      </c>
      <c r="G24" s="92"/>
      <c r="H24" s="92"/>
    </row>
    <row r="25" spans="1:8" ht="22.9" customHeight="1">
      <c r="A25" s="219" t="s">
        <v>1238</v>
      </c>
      <c r="B25" s="220"/>
      <c r="C25" s="111"/>
      <c r="D25" s="95">
        <f>SUM(D7:D24)</f>
        <v>59928.2</v>
      </c>
      <c r="E25" s="94"/>
      <c r="F25" s="96"/>
      <c r="G25" s="97">
        <f>SUM(G7:G23)</f>
        <v>230</v>
      </c>
      <c r="H25" s="97">
        <f>SUM(H7:H23)</f>
        <v>1918.3400000000001</v>
      </c>
    </row>
  </sheetData>
  <mergeCells count="4">
    <mergeCell ref="A2:H4"/>
    <mergeCell ref="A5:H5"/>
    <mergeCell ref="A25:B25"/>
    <mergeCell ref="A1:B1"/>
  </mergeCells>
  <phoneticPr fontId="1" type="noConversion"/>
  <printOptions horizontalCentered="1"/>
  <pageMargins left="0.70866141732283472" right="0.70866141732283472" top="0.74803149606299213" bottom="0.74803149606299213" header="0.31496062992125984" footer="0.31496062992125984"/>
  <pageSetup paperSize="9" scale="69" orientation="landscape" horizontalDpi="200" verticalDpi="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B27" sqref="B27"/>
    </sheetView>
  </sheetViews>
  <sheetFormatPr defaultColWidth="9" defaultRowHeight="13.5"/>
  <cols>
    <col min="1" max="1" width="6.625" customWidth="1"/>
    <col min="2" max="2" width="68.875" customWidth="1"/>
    <col min="3" max="3" width="14.5" bestFit="1" customWidth="1"/>
    <col min="4" max="4" width="10.625" customWidth="1"/>
    <col min="5" max="6" width="13.875" customWidth="1"/>
    <col min="7" max="7" width="7.625" customWidth="1"/>
    <col min="8" max="8" width="8.75" customWidth="1"/>
    <col min="9" max="9" width="23.75" customWidth="1"/>
    <col min="10" max="13" width="8.875" customWidth="1"/>
  </cols>
  <sheetData>
    <row r="1" spans="1:13" ht="28.15" customHeight="1">
      <c r="A1" s="119" t="s">
        <v>1809</v>
      </c>
      <c r="B1" s="119"/>
    </row>
    <row r="2" spans="1:13">
      <c r="A2" s="222" t="s">
        <v>1749</v>
      </c>
      <c r="B2" s="222"/>
      <c r="C2" s="222"/>
      <c r="D2" s="222"/>
      <c r="E2" s="222"/>
      <c r="F2" s="222"/>
      <c r="G2" s="222"/>
      <c r="H2" s="222"/>
      <c r="I2" s="222"/>
    </row>
    <row r="3" spans="1:13">
      <c r="A3" s="222"/>
      <c r="B3" s="222"/>
      <c r="C3" s="222"/>
      <c r="D3" s="222"/>
      <c r="E3" s="222"/>
      <c r="F3" s="222"/>
      <c r="G3" s="222"/>
      <c r="H3" s="222"/>
      <c r="I3" s="222"/>
    </row>
    <row r="4" spans="1:13" ht="32.450000000000003" customHeight="1">
      <c r="A4" s="222"/>
      <c r="B4" s="222"/>
      <c r="C4" s="222"/>
      <c r="D4" s="222"/>
      <c r="E4" s="222"/>
      <c r="F4" s="222"/>
      <c r="G4" s="222"/>
      <c r="H4" s="222"/>
      <c r="I4" s="222"/>
      <c r="J4" s="3"/>
      <c r="K4" s="3"/>
      <c r="L4" s="3"/>
      <c r="M4" s="3"/>
    </row>
    <row r="5" spans="1:13" ht="13.5" customHeight="1">
      <c r="A5" s="221"/>
      <c r="B5" s="221"/>
      <c r="C5" s="221"/>
      <c r="D5" s="221"/>
      <c r="E5" s="221"/>
      <c r="F5" s="221"/>
      <c r="G5" s="221"/>
      <c r="H5" s="221"/>
      <c r="I5" s="221"/>
      <c r="J5" s="3"/>
      <c r="K5" s="3"/>
      <c r="L5" s="3"/>
      <c r="M5" s="3"/>
    </row>
    <row r="6" spans="1:13" ht="22.5">
      <c r="A6" s="180" t="s">
        <v>1005</v>
      </c>
      <c r="B6" s="180"/>
      <c r="C6" s="180"/>
      <c r="D6" s="180"/>
      <c r="E6" s="180"/>
      <c r="F6" s="180"/>
      <c r="G6" s="180"/>
      <c r="H6" s="180"/>
      <c r="I6" s="180"/>
      <c r="J6" s="29"/>
      <c r="K6" s="29"/>
      <c r="L6" s="29"/>
      <c r="M6" s="29"/>
    </row>
    <row r="7" spans="1:13" ht="22.15" customHeight="1">
      <c r="A7" s="30" t="s">
        <v>1273</v>
      </c>
      <c r="B7" s="30" t="s">
        <v>1233</v>
      </c>
      <c r="C7" s="30" t="s">
        <v>1750</v>
      </c>
      <c r="D7" s="30" t="s">
        <v>1234</v>
      </c>
      <c r="E7" s="30" t="s">
        <v>1235</v>
      </c>
      <c r="F7" s="30" t="s">
        <v>1274</v>
      </c>
      <c r="G7" s="30" t="s">
        <v>1236</v>
      </c>
      <c r="H7" s="30" t="s">
        <v>1237</v>
      </c>
      <c r="I7" s="30" t="s">
        <v>1720</v>
      </c>
    </row>
    <row r="8" spans="1:13" ht="22.15" customHeight="1">
      <c r="A8" s="21">
        <v>1</v>
      </c>
      <c r="B8" s="31" t="s">
        <v>1747</v>
      </c>
      <c r="C8" s="21" t="s">
        <v>1751</v>
      </c>
      <c r="D8" s="52" t="s">
        <v>1752</v>
      </c>
      <c r="E8" s="32">
        <v>7000</v>
      </c>
      <c r="F8" s="32">
        <v>7000</v>
      </c>
      <c r="G8" s="53" t="s">
        <v>1736</v>
      </c>
      <c r="H8" s="33">
        <v>2.9100000000000001E-2</v>
      </c>
      <c r="I8" s="35"/>
    </row>
    <row r="9" spans="1:13" ht="22.15" customHeight="1">
      <c r="A9" s="21"/>
      <c r="B9" s="30" t="s">
        <v>1238</v>
      </c>
      <c r="C9" s="30"/>
      <c r="D9" s="21"/>
      <c r="E9" s="34">
        <f>SUM(E8:E8)</f>
        <v>7000</v>
      </c>
      <c r="F9" s="113">
        <f>SUM(F8:F8)</f>
        <v>7000</v>
      </c>
      <c r="G9" s="30"/>
      <c r="H9" s="30"/>
      <c r="I9" s="54">
        <f>SUM(I8:I8)</f>
        <v>0</v>
      </c>
    </row>
    <row r="10" spans="1:13" ht="22.15" customHeight="1"/>
    <row r="11" spans="1:13" ht="22.15" customHeight="1"/>
    <row r="16" spans="1:13">
      <c r="H16" s="4"/>
    </row>
  </sheetData>
  <mergeCells count="3">
    <mergeCell ref="A6:I6"/>
    <mergeCell ref="A5:I5"/>
    <mergeCell ref="A2:I4"/>
  </mergeCells>
  <phoneticPr fontId="1" type="noConversion"/>
  <printOptions horizontalCentered="1"/>
  <pageMargins left="0.70866141732283472" right="0.70866141732283472" top="0.74803149606299213" bottom="0.74803149606299213" header="0.31496062992125984" footer="0.31496062992125984"/>
  <pageSetup paperSize="9" scale="80"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E24"/>
  <sheetViews>
    <sheetView workbookViewId="0">
      <selection activeCell="F9" sqref="F9"/>
    </sheetView>
  </sheetViews>
  <sheetFormatPr defaultColWidth="9" defaultRowHeight="13.5"/>
  <cols>
    <col min="1" max="6" width="17.125" style="1" customWidth="1"/>
    <col min="7" max="16384" width="9" style="1"/>
  </cols>
  <sheetData>
    <row r="8" spans="1:5">
      <c r="A8"/>
      <c r="B8"/>
      <c r="C8"/>
      <c r="D8"/>
      <c r="E8"/>
    </row>
    <row r="9" spans="1:5">
      <c r="A9"/>
      <c r="B9"/>
      <c r="C9"/>
      <c r="D9"/>
      <c r="E9"/>
    </row>
    <row r="10" spans="1:5">
      <c r="A10"/>
      <c r="B10"/>
      <c r="C10"/>
      <c r="D10"/>
      <c r="E10"/>
    </row>
    <row r="11" spans="1:5">
      <c r="A11"/>
      <c r="B11"/>
      <c r="C11"/>
      <c r="D11"/>
      <c r="E11"/>
    </row>
    <row r="12" spans="1:5">
      <c r="A12"/>
      <c r="B12"/>
      <c r="C12"/>
      <c r="D12"/>
      <c r="E12"/>
    </row>
    <row r="13" spans="1:5" ht="35.25">
      <c r="A13" s="174" t="s">
        <v>1244</v>
      </c>
      <c r="B13" s="174"/>
      <c r="C13" s="174"/>
      <c r="D13" s="174"/>
      <c r="E13" s="174"/>
    </row>
    <row r="14" spans="1:5">
      <c r="A14"/>
      <c r="B14"/>
      <c r="C14"/>
      <c r="D14"/>
      <c r="E14"/>
    </row>
    <row r="15" spans="1:5">
      <c r="A15"/>
      <c r="B15"/>
      <c r="C15"/>
      <c r="D15"/>
      <c r="E15"/>
    </row>
    <row r="16" spans="1:5">
      <c r="A16"/>
      <c r="B16"/>
      <c r="C16"/>
      <c r="D16"/>
      <c r="E16"/>
    </row>
    <row r="17" spans="1:5">
      <c r="A17"/>
      <c r="B17"/>
      <c r="C17"/>
      <c r="D17"/>
      <c r="E17"/>
    </row>
    <row r="18" spans="1:5">
      <c r="A18"/>
      <c r="B18"/>
      <c r="C18"/>
      <c r="D18"/>
      <c r="E18"/>
    </row>
    <row r="19" spans="1:5">
      <c r="A19"/>
      <c r="B19"/>
      <c r="C19"/>
      <c r="D19"/>
      <c r="E19"/>
    </row>
    <row r="20" spans="1:5">
      <c r="A20"/>
      <c r="B20"/>
      <c r="C20"/>
      <c r="D20"/>
      <c r="E20"/>
    </row>
    <row r="21" spans="1:5">
      <c r="A21"/>
      <c r="B21"/>
      <c r="C21"/>
      <c r="D21"/>
      <c r="E21"/>
    </row>
    <row r="22" spans="1:5">
      <c r="A22"/>
      <c r="B22"/>
      <c r="C22"/>
      <c r="D22"/>
      <c r="E22"/>
    </row>
    <row r="23" spans="1:5">
      <c r="A23"/>
      <c r="B23"/>
      <c r="C23"/>
      <c r="D23"/>
      <c r="E23"/>
    </row>
    <row r="24" spans="1:5">
      <c r="A24"/>
      <c r="B24"/>
      <c r="C24"/>
      <c r="D24"/>
      <c r="E24"/>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4"/>
  <sheetViews>
    <sheetView workbookViewId="0">
      <selection activeCell="K28" sqref="K28"/>
    </sheetView>
  </sheetViews>
  <sheetFormatPr defaultColWidth="9" defaultRowHeight="13.5"/>
  <cols>
    <col min="1" max="6" width="11.375" style="1" customWidth="1"/>
    <col min="7" max="16384" width="9" style="1"/>
  </cols>
  <sheetData>
    <row r="5" spans="1:5">
      <c r="A5"/>
      <c r="B5"/>
      <c r="C5"/>
      <c r="D5"/>
      <c r="E5"/>
    </row>
    <row r="6" spans="1:5">
      <c r="A6"/>
      <c r="B6"/>
      <c r="C6"/>
      <c r="D6"/>
      <c r="E6"/>
    </row>
    <row r="7" spans="1:5">
      <c r="A7"/>
      <c r="B7"/>
      <c r="C7"/>
      <c r="D7"/>
      <c r="E7"/>
    </row>
    <row r="8" spans="1:5">
      <c r="A8"/>
      <c r="B8"/>
      <c r="C8"/>
      <c r="D8"/>
      <c r="E8"/>
    </row>
    <row r="9" spans="1:5">
      <c r="A9"/>
      <c r="B9"/>
      <c r="C9"/>
      <c r="D9"/>
      <c r="E9"/>
    </row>
    <row r="10" spans="1:5">
      <c r="A10"/>
      <c r="B10"/>
      <c r="C10"/>
      <c r="D10"/>
      <c r="E10"/>
    </row>
    <row r="11" spans="1:5">
      <c r="A11"/>
      <c r="B11"/>
      <c r="C11"/>
      <c r="D11"/>
      <c r="E11"/>
    </row>
    <row r="12" spans="1:5">
      <c r="A12"/>
      <c r="B12"/>
      <c r="C12"/>
      <c r="D12"/>
      <c r="E12"/>
    </row>
    <row r="13" spans="1:5" ht="35.25">
      <c r="A13" s="174" t="s">
        <v>1262</v>
      </c>
      <c r="B13" s="174"/>
      <c r="C13" s="174"/>
      <c r="D13" s="174"/>
      <c r="E13" s="174"/>
    </row>
    <row r="14" spans="1:5">
      <c r="A14"/>
      <c r="B14"/>
      <c r="C14"/>
      <c r="D14"/>
      <c r="E14"/>
    </row>
    <row r="15" spans="1:5">
      <c r="A15"/>
      <c r="B15"/>
      <c r="C15"/>
      <c r="D15"/>
      <c r="E15"/>
    </row>
    <row r="16" spans="1:5">
      <c r="A16"/>
      <c r="B16"/>
      <c r="C16"/>
      <c r="D16"/>
      <c r="E16"/>
    </row>
    <row r="17" spans="1:5">
      <c r="A17"/>
      <c r="B17"/>
      <c r="C17"/>
      <c r="D17"/>
      <c r="E17"/>
    </row>
    <row r="18" spans="1:5">
      <c r="A18"/>
      <c r="B18"/>
      <c r="C18"/>
      <c r="D18"/>
      <c r="E18"/>
    </row>
    <row r="19" spans="1:5">
      <c r="A19"/>
      <c r="B19"/>
      <c r="C19"/>
      <c r="D19"/>
      <c r="E19"/>
    </row>
    <row r="20" spans="1:5">
      <c r="A20"/>
      <c r="B20"/>
      <c r="C20"/>
      <c r="D20"/>
      <c r="E20"/>
    </row>
    <row r="21" spans="1:5">
      <c r="A21"/>
      <c r="B21"/>
      <c r="C21"/>
      <c r="D21"/>
      <c r="E21"/>
    </row>
    <row r="22" spans="1:5">
      <c r="A22"/>
      <c r="B22"/>
      <c r="C22"/>
      <c r="D22"/>
      <c r="E22"/>
    </row>
    <row r="23" spans="1:5">
      <c r="A23"/>
      <c r="B23"/>
      <c r="C23"/>
      <c r="D23"/>
      <c r="E23"/>
    </row>
    <row r="24" spans="1:5">
      <c r="A24"/>
      <c r="B24"/>
      <c r="C24"/>
      <c r="D24"/>
      <c r="E24"/>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30" sqref="D30"/>
    </sheetView>
  </sheetViews>
  <sheetFormatPr defaultRowHeight="13.5"/>
  <cols>
    <col min="1" max="1" width="51" style="59" bestFit="1" customWidth="1"/>
    <col min="2" max="4" width="17.375" style="134" bestFit="1" customWidth="1"/>
    <col min="5" max="5" width="16.375" style="134" customWidth="1"/>
    <col min="6" max="6" width="18.75" style="59" bestFit="1" customWidth="1"/>
    <col min="7" max="7" width="16.125" style="59" customWidth="1"/>
    <col min="8" max="8" width="19.875" style="59" bestFit="1" customWidth="1"/>
    <col min="9" max="16384" width="9" style="59"/>
  </cols>
  <sheetData>
    <row r="1" spans="1:10" ht="14.25">
      <c r="A1" s="129" t="s">
        <v>1808</v>
      </c>
    </row>
    <row r="2" spans="1:10">
      <c r="A2" s="226" t="s">
        <v>1761</v>
      </c>
      <c r="B2" s="226"/>
      <c r="C2" s="226"/>
      <c r="D2" s="226"/>
      <c r="E2" s="226"/>
      <c r="F2" s="226"/>
      <c r="G2" s="226"/>
      <c r="H2" s="226"/>
    </row>
    <row r="3" spans="1:10">
      <c r="A3" s="226"/>
      <c r="B3" s="226"/>
      <c r="C3" s="226"/>
      <c r="D3" s="226"/>
      <c r="E3" s="226"/>
      <c r="F3" s="226"/>
      <c r="G3" s="226"/>
      <c r="H3" s="226"/>
    </row>
    <row r="4" spans="1:10" ht="32.450000000000003" customHeight="1">
      <c r="A4" s="226"/>
      <c r="B4" s="226"/>
      <c r="C4" s="226"/>
      <c r="D4" s="226"/>
      <c r="E4" s="226"/>
      <c r="F4" s="226"/>
      <c r="G4" s="226"/>
      <c r="H4" s="226"/>
    </row>
    <row r="5" spans="1:10">
      <c r="A5" s="227"/>
      <c r="B5" s="227"/>
      <c r="C5" s="227"/>
      <c r="D5" s="227"/>
      <c r="E5" s="227"/>
      <c r="F5" s="227"/>
    </row>
    <row r="6" spans="1:10" ht="22.5">
      <c r="A6" s="228" t="s">
        <v>0</v>
      </c>
      <c r="B6" s="228"/>
      <c r="C6" s="228"/>
      <c r="D6" s="228"/>
      <c r="E6" s="228"/>
      <c r="F6" s="228"/>
      <c r="G6" s="228"/>
      <c r="H6" s="228"/>
    </row>
    <row r="7" spans="1:10" ht="20.25">
      <c r="A7" s="225" t="s">
        <v>1213</v>
      </c>
      <c r="B7" s="229" t="s">
        <v>1776</v>
      </c>
      <c r="C7" s="229" t="s">
        <v>1777</v>
      </c>
      <c r="D7" s="229" t="s">
        <v>1778</v>
      </c>
      <c r="E7" s="225" t="s">
        <v>1762</v>
      </c>
      <c r="F7" s="225"/>
      <c r="G7" s="225" t="s">
        <v>1275</v>
      </c>
      <c r="H7" s="225"/>
    </row>
    <row r="8" spans="1:10" ht="20.25">
      <c r="A8" s="225"/>
      <c r="B8" s="229"/>
      <c r="C8" s="229"/>
      <c r="D8" s="229"/>
      <c r="E8" s="135" t="s">
        <v>1779</v>
      </c>
      <c r="F8" s="136" t="s">
        <v>1266</v>
      </c>
      <c r="G8" s="135" t="s">
        <v>2</v>
      </c>
      <c r="H8" s="136" t="s">
        <v>1266</v>
      </c>
    </row>
    <row r="9" spans="1:10" ht="20.25">
      <c r="A9" s="137" t="s">
        <v>1214</v>
      </c>
      <c r="B9" s="138">
        <v>1766</v>
      </c>
      <c r="C9" s="138">
        <v>1762</v>
      </c>
      <c r="D9" s="138">
        <v>1669</v>
      </c>
      <c r="E9" s="139">
        <f>C9-B9</f>
        <v>-4</v>
      </c>
      <c r="F9" s="140">
        <v>-0.21452920539268058</v>
      </c>
      <c r="G9" s="139">
        <f>C9-D9</f>
        <v>93</v>
      </c>
      <c r="H9" s="141">
        <v>5.2740149588098504</v>
      </c>
    </row>
    <row r="10" spans="1:10" ht="20.25">
      <c r="A10" s="142" t="s">
        <v>1215</v>
      </c>
      <c r="B10" s="138"/>
      <c r="C10" s="138"/>
      <c r="D10" s="138"/>
      <c r="E10" s="139"/>
      <c r="F10" s="140"/>
      <c r="G10" s="139"/>
      <c r="H10" s="141"/>
    </row>
    <row r="11" spans="1:10" ht="20.25">
      <c r="A11" s="142" t="s">
        <v>1780</v>
      </c>
      <c r="B11" s="138">
        <v>1457</v>
      </c>
      <c r="C11" s="138">
        <v>1454</v>
      </c>
      <c r="D11" s="138">
        <v>1358</v>
      </c>
      <c r="E11" s="139">
        <f t="shared" ref="E11:E14" si="0">C11-B11</f>
        <v>-3</v>
      </c>
      <c r="F11" s="140">
        <v>-0.23253853318217244</v>
      </c>
      <c r="G11" s="139">
        <f t="shared" ref="G11:G14" si="1">C11-D11</f>
        <v>96</v>
      </c>
      <c r="H11" s="141">
        <v>6.6003361971764862</v>
      </c>
    </row>
    <row r="12" spans="1:10" ht="20.25">
      <c r="A12" s="142" t="s">
        <v>1216</v>
      </c>
      <c r="B12" s="138">
        <v>260</v>
      </c>
      <c r="C12" s="138">
        <v>260</v>
      </c>
      <c r="D12" s="138">
        <v>167</v>
      </c>
      <c r="E12" s="139"/>
      <c r="F12" s="140"/>
      <c r="G12" s="139">
        <f t="shared" si="1"/>
        <v>93</v>
      </c>
      <c r="H12" s="141">
        <v>35.898878783118889</v>
      </c>
      <c r="J12" s="59" t="s">
        <v>1272</v>
      </c>
    </row>
    <row r="13" spans="1:10" ht="20.25">
      <c r="A13" s="142" t="s">
        <v>1217</v>
      </c>
      <c r="B13" s="138">
        <v>1197</v>
      </c>
      <c r="C13" s="138">
        <v>1194</v>
      </c>
      <c r="D13" s="138">
        <v>1191</v>
      </c>
      <c r="E13" s="139">
        <f t="shared" si="0"/>
        <v>-3</v>
      </c>
      <c r="F13" s="140">
        <v>-0.28306757688878798</v>
      </c>
      <c r="G13" s="139">
        <f t="shared" si="1"/>
        <v>3</v>
      </c>
      <c r="H13" s="141">
        <v>0.21588960987282013</v>
      </c>
    </row>
    <row r="14" spans="1:10" ht="20.25">
      <c r="A14" s="142" t="s">
        <v>1218</v>
      </c>
      <c r="B14" s="138">
        <v>309</v>
      </c>
      <c r="C14" s="138">
        <v>308</v>
      </c>
      <c r="D14" s="138">
        <v>311</v>
      </c>
      <c r="E14" s="139">
        <f t="shared" si="0"/>
        <v>-1</v>
      </c>
      <c r="F14" s="140">
        <v>-0.12953228401927905</v>
      </c>
      <c r="G14" s="139">
        <f t="shared" si="1"/>
        <v>-3</v>
      </c>
      <c r="H14" s="141">
        <v>-0.97924171213134725</v>
      </c>
    </row>
    <row r="15" spans="1:10" ht="14.25" customHeight="1">
      <c r="A15" s="223" t="s">
        <v>1781</v>
      </c>
      <c r="B15" s="223"/>
      <c r="C15" s="223"/>
      <c r="D15" s="223"/>
      <c r="E15" s="223"/>
      <c r="F15" s="223"/>
      <c r="G15" s="223"/>
      <c r="H15" s="223"/>
    </row>
    <row r="16" spans="1:10" ht="13.5" customHeight="1">
      <c r="A16" s="224"/>
      <c r="B16" s="224"/>
      <c r="C16" s="224"/>
      <c r="D16" s="224"/>
      <c r="E16" s="224"/>
      <c r="F16" s="224"/>
      <c r="G16" s="224"/>
      <c r="H16" s="224"/>
    </row>
    <row r="17" spans="1:10" ht="13.5" customHeight="1">
      <c r="A17" s="224"/>
      <c r="B17" s="224"/>
      <c r="C17" s="224"/>
      <c r="D17" s="224"/>
      <c r="E17" s="224"/>
      <c r="F17" s="224"/>
      <c r="G17" s="224"/>
      <c r="H17" s="224"/>
    </row>
    <row r="18" spans="1:10" ht="13.5" customHeight="1">
      <c r="A18" s="224"/>
      <c r="B18" s="224"/>
      <c r="C18" s="224"/>
      <c r="D18" s="224"/>
      <c r="E18" s="224"/>
      <c r="F18" s="224"/>
      <c r="G18" s="224"/>
      <c r="H18" s="224"/>
    </row>
    <row r="19" spans="1:10" ht="13.5" customHeight="1">
      <c r="A19" s="224"/>
      <c r="B19" s="224"/>
      <c r="C19" s="224"/>
      <c r="D19" s="224"/>
      <c r="E19" s="224"/>
      <c r="F19" s="224"/>
      <c r="G19" s="224"/>
      <c r="H19" s="224"/>
    </row>
    <row r="20" spans="1:10" ht="20.25">
      <c r="A20" s="224"/>
      <c r="B20" s="224"/>
      <c r="C20" s="224"/>
      <c r="D20" s="224"/>
      <c r="E20" s="224"/>
      <c r="F20" s="224"/>
      <c r="G20" s="224"/>
      <c r="H20" s="224"/>
      <c r="J20" s="144"/>
    </row>
    <row r="21" spans="1:10" ht="13.5" customHeight="1">
      <c r="A21" s="224"/>
      <c r="B21" s="224"/>
      <c r="C21" s="224"/>
      <c r="D21" s="224"/>
      <c r="E21" s="224"/>
      <c r="F21" s="224"/>
      <c r="G21" s="224"/>
      <c r="H21" s="224"/>
    </row>
    <row r="22" spans="1:10" ht="13.5" customHeight="1">
      <c r="A22" s="224"/>
      <c r="B22" s="224"/>
      <c r="C22" s="224"/>
      <c r="D22" s="224"/>
      <c r="E22" s="224"/>
      <c r="F22" s="224"/>
      <c r="G22" s="224"/>
      <c r="H22" s="224"/>
    </row>
    <row r="23" spans="1:10" ht="13.5" customHeight="1">
      <c r="A23" s="224"/>
      <c r="B23" s="224"/>
      <c r="C23" s="224"/>
      <c r="D23" s="224"/>
      <c r="E23" s="224"/>
      <c r="F23" s="224"/>
      <c r="G23" s="224"/>
      <c r="H23" s="224"/>
    </row>
    <row r="24" spans="1:10" ht="13.5" customHeight="1">
      <c r="A24" s="224"/>
      <c r="B24" s="224"/>
      <c r="C24" s="224"/>
      <c r="D24" s="224"/>
      <c r="E24" s="224"/>
      <c r="F24" s="224"/>
      <c r="G24" s="224"/>
      <c r="H24" s="224"/>
    </row>
    <row r="25" spans="1:10" ht="13.5" customHeight="1">
      <c r="A25" s="224"/>
      <c r="B25" s="224"/>
      <c r="C25" s="224"/>
      <c r="D25" s="224"/>
      <c r="E25" s="224"/>
      <c r="F25" s="224"/>
      <c r="G25" s="224"/>
      <c r="H25" s="224"/>
    </row>
    <row r="26" spans="1:10" ht="13.5" customHeight="1">
      <c r="A26" s="143"/>
      <c r="B26" s="143"/>
      <c r="C26" s="143"/>
      <c r="D26" s="143"/>
      <c r="E26" s="143"/>
      <c r="F26" s="143"/>
      <c r="G26" s="143"/>
      <c r="H26" s="143"/>
    </row>
    <row r="27" spans="1:10" ht="13.5" customHeight="1">
      <c r="A27" s="143"/>
      <c r="B27" s="143"/>
      <c r="C27" s="143"/>
      <c r="D27" s="143"/>
      <c r="E27" s="143"/>
      <c r="F27" s="143"/>
      <c r="G27" s="143"/>
      <c r="H27" s="143"/>
    </row>
  </sheetData>
  <mergeCells count="10">
    <mergeCell ref="A15:H25"/>
    <mergeCell ref="G7:H7"/>
    <mergeCell ref="A2:H4"/>
    <mergeCell ref="A5:F5"/>
    <mergeCell ref="A6:H6"/>
    <mergeCell ref="A7:A8"/>
    <mergeCell ref="B7:B8"/>
    <mergeCell ref="C7:C8"/>
    <mergeCell ref="D7:D8"/>
    <mergeCell ref="E7:F7"/>
  </mergeCells>
  <phoneticPr fontId="1"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workbookViewId="0">
      <selection activeCell="I106" sqref="I106"/>
    </sheetView>
  </sheetViews>
  <sheetFormatPr defaultRowHeight="13.5"/>
  <cols>
    <col min="1" max="1" width="50.875" style="59" bestFit="1" customWidth="1"/>
    <col min="2" max="2" width="40.5" style="69" customWidth="1"/>
    <col min="3" max="255" width="9" style="59"/>
    <col min="256" max="256" width="50.875" style="59" bestFit="1" customWidth="1"/>
    <col min="257" max="257" width="24.875" style="59" customWidth="1"/>
    <col min="258" max="511" width="9" style="59"/>
    <col min="512" max="512" width="50.875" style="59" bestFit="1" customWidth="1"/>
    <col min="513" max="513" width="24.875" style="59" customWidth="1"/>
    <col min="514" max="767" width="9" style="59"/>
    <col min="768" max="768" width="50.875" style="59" bestFit="1" customWidth="1"/>
    <col min="769" max="769" width="24.875" style="59" customWidth="1"/>
    <col min="770" max="1023" width="9" style="59"/>
    <col min="1024" max="1024" width="50.875" style="59" bestFit="1" customWidth="1"/>
    <col min="1025" max="1025" width="24.875" style="59" customWidth="1"/>
    <col min="1026" max="1279" width="9" style="59"/>
    <col min="1280" max="1280" width="50.875" style="59" bestFit="1" customWidth="1"/>
    <col min="1281" max="1281" width="24.875" style="59" customWidth="1"/>
    <col min="1282" max="1535" width="9" style="59"/>
    <col min="1536" max="1536" width="50.875" style="59" bestFit="1" customWidth="1"/>
    <col min="1537" max="1537" width="24.875" style="59" customWidth="1"/>
    <col min="1538" max="1791" width="9" style="59"/>
    <col min="1792" max="1792" width="50.875" style="59" bestFit="1" customWidth="1"/>
    <col min="1793" max="1793" width="24.875" style="59" customWidth="1"/>
    <col min="1794" max="2047" width="9" style="59"/>
    <col min="2048" max="2048" width="50.875" style="59" bestFit="1" customWidth="1"/>
    <col min="2049" max="2049" width="24.875" style="59" customWidth="1"/>
    <col min="2050" max="2303" width="9" style="59"/>
    <col min="2304" max="2304" width="50.875" style="59" bestFit="1" customWidth="1"/>
    <col min="2305" max="2305" width="24.875" style="59" customWidth="1"/>
    <col min="2306" max="2559" width="9" style="59"/>
    <col min="2560" max="2560" width="50.875" style="59" bestFit="1" customWidth="1"/>
    <col min="2561" max="2561" width="24.875" style="59" customWidth="1"/>
    <col min="2562" max="2815" width="9" style="59"/>
    <col min="2816" max="2816" width="50.875" style="59" bestFit="1" customWidth="1"/>
    <col min="2817" max="2817" width="24.875" style="59" customWidth="1"/>
    <col min="2818" max="3071" width="9" style="59"/>
    <col min="3072" max="3072" width="50.875" style="59" bestFit="1" customWidth="1"/>
    <col min="3073" max="3073" width="24.875" style="59" customWidth="1"/>
    <col min="3074" max="3327" width="9" style="59"/>
    <col min="3328" max="3328" width="50.875" style="59" bestFit="1" customWidth="1"/>
    <col min="3329" max="3329" width="24.875" style="59" customWidth="1"/>
    <col min="3330" max="3583" width="9" style="59"/>
    <col min="3584" max="3584" width="50.875" style="59" bestFit="1" customWidth="1"/>
    <col min="3585" max="3585" width="24.875" style="59" customWidth="1"/>
    <col min="3586" max="3839" width="9" style="59"/>
    <col min="3840" max="3840" width="50.875" style="59" bestFit="1" customWidth="1"/>
    <col min="3841" max="3841" width="24.875" style="59" customWidth="1"/>
    <col min="3842" max="4095" width="9" style="59"/>
    <col min="4096" max="4096" width="50.875" style="59" bestFit="1" customWidth="1"/>
    <col min="4097" max="4097" width="24.875" style="59" customWidth="1"/>
    <col min="4098" max="4351" width="9" style="59"/>
    <col min="4352" max="4352" width="50.875" style="59" bestFit="1" customWidth="1"/>
    <col min="4353" max="4353" width="24.875" style="59" customWidth="1"/>
    <col min="4354" max="4607" width="9" style="59"/>
    <col min="4608" max="4608" width="50.875" style="59" bestFit="1" customWidth="1"/>
    <col min="4609" max="4609" width="24.875" style="59" customWidth="1"/>
    <col min="4610" max="4863" width="9" style="59"/>
    <col min="4864" max="4864" width="50.875" style="59" bestFit="1" customWidth="1"/>
    <col min="4865" max="4865" width="24.875" style="59" customWidth="1"/>
    <col min="4866" max="5119" width="9" style="59"/>
    <col min="5120" max="5120" width="50.875" style="59" bestFit="1" customWidth="1"/>
    <col min="5121" max="5121" width="24.875" style="59" customWidth="1"/>
    <col min="5122" max="5375" width="9" style="59"/>
    <col min="5376" max="5376" width="50.875" style="59" bestFit="1" customWidth="1"/>
    <col min="5377" max="5377" width="24.875" style="59" customWidth="1"/>
    <col min="5378" max="5631" width="9" style="59"/>
    <col min="5632" max="5632" width="50.875" style="59" bestFit="1" customWidth="1"/>
    <col min="5633" max="5633" width="24.875" style="59" customWidth="1"/>
    <col min="5634" max="5887" width="9" style="59"/>
    <col min="5888" max="5888" width="50.875" style="59" bestFit="1" customWidth="1"/>
    <col min="5889" max="5889" width="24.875" style="59" customWidth="1"/>
    <col min="5890" max="6143" width="9" style="59"/>
    <col min="6144" max="6144" width="50.875" style="59" bestFit="1" customWidth="1"/>
    <col min="6145" max="6145" width="24.875" style="59" customWidth="1"/>
    <col min="6146" max="6399" width="9" style="59"/>
    <col min="6400" max="6400" width="50.875" style="59" bestFit="1" customWidth="1"/>
    <col min="6401" max="6401" width="24.875" style="59" customWidth="1"/>
    <col min="6402" max="6655" width="9" style="59"/>
    <col min="6656" max="6656" width="50.875" style="59" bestFit="1" customWidth="1"/>
    <col min="6657" max="6657" width="24.875" style="59" customWidth="1"/>
    <col min="6658" max="6911" width="9" style="59"/>
    <col min="6912" max="6912" width="50.875" style="59" bestFit="1" customWidth="1"/>
    <col min="6913" max="6913" width="24.875" style="59" customWidth="1"/>
    <col min="6914" max="7167" width="9" style="59"/>
    <col min="7168" max="7168" width="50.875" style="59" bestFit="1" customWidth="1"/>
    <col min="7169" max="7169" width="24.875" style="59" customWidth="1"/>
    <col min="7170" max="7423" width="9" style="59"/>
    <col min="7424" max="7424" width="50.875" style="59" bestFit="1" customWidth="1"/>
    <col min="7425" max="7425" width="24.875" style="59" customWidth="1"/>
    <col min="7426" max="7679" width="9" style="59"/>
    <col min="7680" max="7680" width="50.875" style="59" bestFit="1" customWidth="1"/>
    <col min="7681" max="7681" width="24.875" style="59" customWidth="1"/>
    <col min="7682" max="7935" width="9" style="59"/>
    <col min="7936" max="7936" width="50.875" style="59" bestFit="1" customWidth="1"/>
    <col min="7937" max="7937" width="24.875" style="59" customWidth="1"/>
    <col min="7938" max="8191" width="9" style="59"/>
    <col min="8192" max="8192" width="50.875" style="59" bestFit="1" customWidth="1"/>
    <col min="8193" max="8193" width="24.875" style="59" customWidth="1"/>
    <col min="8194" max="8447" width="9" style="59"/>
    <col min="8448" max="8448" width="50.875" style="59" bestFit="1" customWidth="1"/>
    <col min="8449" max="8449" width="24.875" style="59" customWidth="1"/>
    <col min="8450" max="8703" width="9" style="59"/>
    <col min="8704" max="8704" width="50.875" style="59" bestFit="1" customWidth="1"/>
    <col min="8705" max="8705" width="24.875" style="59" customWidth="1"/>
    <col min="8706" max="8959" width="9" style="59"/>
    <col min="8960" max="8960" width="50.875" style="59" bestFit="1" customWidth="1"/>
    <col min="8961" max="8961" width="24.875" style="59" customWidth="1"/>
    <col min="8962" max="9215" width="9" style="59"/>
    <col min="9216" max="9216" width="50.875" style="59" bestFit="1" customWidth="1"/>
    <col min="9217" max="9217" width="24.875" style="59" customWidth="1"/>
    <col min="9218" max="9471" width="9" style="59"/>
    <col min="9472" max="9472" width="50.875" style="59" bestFit="1" customWidth="1"/>
    <col min="9473" max="9473" width="24.875" style="59" customWidth="1"/>
    <col min="9474" max="9727" width="9" style="59"/>
    <col min="9728" max="9728" width="50.875" style="59" bestFit="1" customWidth="1"/>
    <col min="9729" max="9729" width="24.875" style="59" customWidth="1"/>
    <col min="9730" max="9983" width="9" style="59"/>
    <col min="9984" max="9984" width="50.875" style="59" bestFit="1" customWidth="1"/>
    <col min="9985" max="9985" width="24.875" style="59" customWidth="1"/>
    <col min="9986" max="10239" width="9" style="59"/>
    <col min="10240" max="10240" width="50.875" style="59" bestFit="1" customWidth="1"/>
    <col min="10241" max="10241" width="24.875" style="59" customWidth="1"/>
    <col min="10242" max="10495" width="9" style="59"/>
    <col min="10496" max="10496" width="50.875" style="59" bestFit="1" customWidth="1"/>
    <col min="10497" max="10497" width="24.875" style="59" customWidth="1"/>
    <col min="10498" max="10751" width="9" style="59"/>
    <col min="10752" max="10752" width="50.875" style="59" bestFit="1" customWidth="1"/>
    <col min="10753" max="10753" width="24.875" style="59" customWidth="1"/>
    <col min="10754" max="11007" width="9" style="59"/>
    <col min="11008" max="11008" width="50.875" style="59" bestFit="1" customWidth="1"/>
    <col min="11009" max="11009" width="24.875" style="59" customWidth="1"/>
    <col min="11010" max="11263" width="9" style="59"/>
    <col min="11264" max="11264" width="50.875" style="59" bestFit="1" customWidth="1"/>
    <col min="11265" max="11265" width="24.875" style="59" customWidth="1"/>
    <col min="11266" max="11519" width="9" style="59"/>
    <col min="11520" max="11520" width="50.875" style="59" bestFit="1" customWidth="1"/>
    <col min="11521" max="11521" width="24.875" style="59" customWidth="1"/>
    <col min="11522" max="11775" width="9" style="59"/>
    <col min="11776" max="11776" width="50.875" style="59" bestFit="1" customWidth="1"/>
    <col min="11777" max="11777" width="24.875" style="59" customWidth="1"/>
    <col min="11778" max="12031" width="9" style="59"/>
    <col min="12032" max="12032" width="50.875" style="59" bestFit="1" customWidth="1"/>
    <col min="12033" max="12033" width="24.875" style="59" customWidth="1"/>
    <col min="12034" max="12287" width="9" style="59"/>
    <col min="12288" max="12288" width="50.875" style="59" bestFit="1" customWidth="1"/>
    <col min="12289" max="12289" width="24.875" style="59" customWidth="1"/>
    <col min="12290" max="12543" width="9" style="59"/>
    <col min="12544" max="12544" width="50.875" style="59" bestFit="1" customWidth="1"/>
    <col min="12545" max="12545" width="24.875" style="59" customWidth="1"/>
    <col min="12546" max="12799" width="9" style="59"/>
    <col min="12800" max="12800" width="50.875" style="59" bestFit="1" customWidth="1"/>
    <col min="12801" max="12801" width="24.875" style="59" customWidth="1"/>
    <col min="12802" max="13055" width="9" style="59"/>
    <col min="13056" max="13056" width="50.875" style="59" bestFit="1" customWidth="1"/>
    <col min="13057" max="13057" width="24.875" style="59" customWidth="1"/>
    <col min="13058" max="13311" width="9" style="59"/>
    <col min="13312" max="13312" width="50.875" style="59" bestFit="1" customWidth="1"/>
    <col min="13313" max="13313" width="24.875" style="59" customWidth="1"/>
    <col min="13314" max="13567" width="9" style="59"/>
    <col min="13568" max="13568" width="50.875" style="59" bestFit="1" customWidth="1"/>
    <col min="13569" max="13569" width="24.875" style="59" customWidth="1"/>
    <col min="13570" max="13823" width="9" style="59"/>
    <col min="13824" max="13824" width="50.875" style="59" bestFit="1" customWidth="1"/>
    <col min="13825" max="13825" width="24.875" style="59" customWidth="1"/>
    <col min="13826" max="14079" width="9" style="59"/>
    <col min="14080" max="14080" width="50.875" style="59" bestFit="1" customWidth="1"/>
    <col min="14081" max="14081" width="24.875" style="59" customWidth="1"/>
    <col min="14082" max="14335" width="9" style="59"/>
    <col min="14336" max="14336" width="50.875" style="59" bestFit="1" customWidth="1"/>
    <col min="14337" max="14337" width="24.875" style="59" customWidth="1"/>
    <col min="14338" max="14591" width="9" style="59"/>
    <col min="14592" max="14592" width="50.875" style="59" bestFit="1" customWidth="1"/>
    <col min="14593" max="14593" width="24.875" style="59" customWidth="1"/>
    <col min="14594" max="14847" width="9" style="59"/>
    <col min="14848" max="14848" width="50.875" style="59" bestFit="1" customWidth="1"/>
    <col min="14849" max="14849" width="24.875" style="59" customWidth="1"/>
    <col min="14850" max="15103" width="9" style="59"/>
    <col min="15104" max="15104" width="50.875" style="59" bestFit="1" customWidth="1"/>
    <col min="15105" max="15105" width="24.875" style="59" customWidth="1"/>
    <col min="15106" max="15359" width="9" style="59"/>
    <col min="15360" max="15360" width="50.875" style="59" bestFit="1" customWidth="1"/>
    <col min="15361" max="15361" width="24.875" style="59" customWidth="1"/>
    <col min="15362" max="15615" width="9" style="59"/>
    <col min="15616" max="15616" width="50.875" style="59" bestFit="1" customWidth="1"/>
    <col min="15617" max="15617" width="24.875" style="59" customWidth="1"/>
    <col min="15618" max="15871" width="9" style="59"/>
    <col min="15872" max="15872" width="50.875" style="59" bestFit="1" customWidth="1"/>
    <col min="15873" max="15873" width="24.875" style="59" customWidth="1"/>
    <col min="15874" max="16127" width="9" style="59"/>
    <col min="16128" max="16128" width="50.875" style="59" bestFit="1" customWidth="1"/>
    <col min="16129" max="16129" width="24.875" style="59" customWidth="1"/>
    <col min="16130" max="16384" width="9" style="59"/>
  </cols>
  <sheetData>
    <row r="1" spans="1:2" ht="23.45" customHeight="1">
      <c r="A1" s="119" t="s">
        <v>1807</v>
      </c>
    </row>
    <row r="2" spans="1:2" ht="34.5" customHeight="1">
      <c r="A2" s="230" t="s">
        <v>1767</v>
      </c>
      <c r="B2" s="230"/>
    </row>
    <row r="3" spans="1:2" ht="20.25">
      <c r="A3" s="231" t="s">
        <v>1606</v>
      </c>
      <c r="B3" s="231"/>
    </row>
    <row r="4" spans="1:2" ht="27" customHeight="1">
      <c r="A4" s="60" t="s">
        <v>1537</v>
      </c>
      <c r="B4" s="61" t="s">
        <v>1607</v>
      </c>
    </row>
    <row r="5" spans="1:2" ht="27" customHeight="1">
      <c r="A5" s="62" t="s">
        <v>1608</v>
      </c>
      <c r="B5" s="63">
        <f>B6+B28+B43+B45+B52+B58+B64+B67+B87+B89+B92+B94+B96</f>
        <v>27534</v>
      </c>
    </row>
    <row r="6" spans="1:2" ht="27" customHeight="1">
      <c r="A6" s="62" t="s">
        <v>1609</v>
      </c>
      <c r="B6" s="63">
        <f>SUM(B7:B27)</f>
        <v>4550</v>
      </c>
    </row>
    <row r="7" spans="1:2" ht="27" customHeight="1">
      <c r="A7" s="64" t="s">
        <v>1610</v>
      </c>
      <c r="B7" s="65">
        <v>12</v>
      </c>
    </row>
    <row r="8" spans="1:2" ht="27" customHeight="1">
      <c r="A8" s="64" t="s">
        <v>1538</v>
      </c>
      <c r="B8" s="65">
        <v>1916</v>
      </c>
    </row>
    <row r="9" spans="1:2" ht="27" customHeight="1">
      <c r="A9" s="64" t="s">
        <v>1611</v>
      </c>
      <c r="B9" s="65">
        <v>650</v>
      </c>
    </row>
    <row r="10" spans="1:2" ht="27" customHeight="1">
      <c r="A10" s="64" t="s">
        <v>1612</v>
      </c>
      <c r="B10" s="65"/>
    </row>
    <row r="11" spans="1:2" ht="27" customHeight="1">
      <c r="A11" s="64" t="s">
        <v>1613</v>
      </c>
      <c r="B11" s="65"/>
    </row>
    <row r="12" spans="1:2" ht="27" customHeight="1">
      <c r="A12" s="64" t="s">
        <v>1614</v>
      </c>
      <c r="B12" s="65">
        <v>853</v>
      </c>
    </row>
    <row r="13" spans="1:2" ht="27" customHeight="1">
      <c r="A13" s="64" t="s">
        <v>1615</v>
      </c>
      <c r="B13" s="65">
        <v>388</v>
      </c>
    </row>
    <row r="14" spans="1:2" ht="27" customHeight="1">
      <c r="A14" s="64" t="s">
        <v>1540</v>
      </c>
      <c r="B14" s="65">
        <v>1</v>
      </c>
    </row>
    <row r="15" spans="1:2" ht="27" customHeight="1">
      <c r="A15" s="64" t="s">
        <v>1616</v>
      </c>
      <c r="B15" s="65">
        <v>217</v>
      </c>
    </row>
    <row r="16" spans="1:2" ht="27" customHeight="1">
      <c r="A16" s="64" t="s">
        <v>1541</v>
      </c>
      <c r="B16" s="65"/>
    </row>
    <row r="17" spans="1:2" ht="27" customHeight="1">
      <c r="A17" s="66" t="s">
        <v>1617</v>
      </c>
      <c r="B17" s="65">
        <v>10</v>
      </c>
    </row>
    <row r="18" spans="1:2" ht="27" customHeight="1">
      <c r="A18" s="66" t="s">
        <v>1618</v>
      </c>
      <c r="B18" s="65"/>
    </row>
    <row r="19" spans="1:2" ht="27" customHeight="1">
      <c r="A19" s="64" t="s">
        <v>1542</v>
      </c>
      <c r="B19" s="65">
        <v>25</v>
      </c>
    </row>
    <row r="20" spans="1:2" ht="27" customHeight="1">
      <c r="A20" s="64" t="s">
        <v>1619</v>
      </c>
      <c r="B20" s="65">
        <v>16</v>
      </c>
    </row>
    <row r="21" spans="1:2" ht="27" customHeight="1">
      <c r="A21" s="64" t="s">
        <v>1620</v>
      </c>
      <c r="B21" s="65"/>
    </row>
    <row r="22" spans="1:2" ht="27" customHeight="1">
      <c r="A22" s="66" t="s">
        <v>1543</v>
      </c>
      <c r="B22" s="65"/>
    </row>
    <row r="23" spans="1:2" ht="27" customHeight="1">
      <c r="A23" s="64" t="s">
        <v>1544</v>
      </c>
      <c r="B23" s="65">
        <v>1</v>
      </c>
    </row>
    <row r="24" spans="1:2" ht="27" customHeight="1">
      <c r="A24" s="64" t="s">
        <v>1621</v>
      </c>
      <c r="B24" s="65"/>
    </row>
    <row r="25" spans="1:2" ht="27" customHeight="1">
      <c r="A25" s="64" t="s">
        <v>1622</v>
      </c>
      <c r="B25" s="65">
        <v>388</v>
      </c>
    </row>
    <row r="26" spans="1:2" ht="27" customHeight="1">
      <c r="A26" s="64" t="s">
        <v>1623</v>
      </c>
      <c r="B26" s="65"/>
    </row>
    <row r="27" spans="1:2" ht="27" customHeight="1">
      <c r="A27" s="64" t="s">
        <v>1624</v>
      </c>
      <c r="B27" s="65">
        <v>73</v>
      </c>
    </row>
    <row r="28" spans="1:2" ht="27" customHeight="1">
      <c r="A28" s="62" t="s">
        <v>1545</v>
      </c>
      <c r="B28" s="63">
        <f>SUM(B29:B42)</f>
        <v>14</v>
      </c>
    </row>
    <row r="29" spans="1:2" ht="27" customHeight="1">
      <c r="A29" s="64" t="s">
        <v>1546</v>
      </c>
      <c r="B29" s="65"/>
    </row>
    <row r="30" spans="1:2" ht="27" customHeight="1">
      <c r="A30" s="64" t="s">
        <v>1625</v>
      </c>
      <c r="B30" s="65"/>
    </row>
    <row r="31" spans="1:2" ht="27" customHeight="1">
      <c r="A31" s="64" t="s">
        <v>1626</v>
      </c>
      <c r="B31" s="65"/>
    </row>
    <row r="32" spans="1:2" ht="27" customHeight="1">
      <c r="A32" s="64" t="s">
        <v>1627</v>
      </c>
      <c r="B32" s="65"/>
    </row>
    <row r="33" spans="1:2" ht="27" customHeight="1">
      <c r="A33" s="59" t="s">
        <v>1628</v>
      </c>
      <c r="B33" s="65"/>
    </row>
    <row r="34" spans="1:2" ht="27" customHeight="1">
      <c r="A34" s="64" t="s">
        <v>1629</v>
      </c>
      <c r="B34" s="65">
        <v>14</v>
      </c>
    </row>
    <row r="35" spans="1:2" ht="27" customHeight="1">
      <c r="A35" s="64" t="s">
        <v>1630</v>
      </c>
      <c r="B35" s="65"/>
    </row>
    <row r="36" spans="1:2" ht="27" customHeight="1">
      <c r="A36" s="64" t="s">
        <v>1631</v>
      </c>
      <c r="B36" s="65"/>
    </row>
    <row r="37" spans="1:2" ht="27" customHeight="1">
      <c r="A37" s="66" t="s">
        <v>1632</v>
      </c>
      <c r="B37" s="65"/>
    </row>
    <row r="38" spans="1:2" ht="27" customHeight="1">
      <c r="A38" s="66" t="s">
        <v>1633</v>
      </c>
      <c r="B38" s="65"/>
    </row>
    <row r="39" spans="1:2" ht="27" customHeight="1">
      <c r="A39" s="66" t="s">
        <v>1634</v>
      </c>
      <c r="B39" s="65"/>
    </row>
    <row r="40" spans="1:2" ht="27" customHeight="1">
      <c r="A40" s="66" t="s">
        <v>1635</v>
      </c>
      <c r="B40" s="65"/>
    </row>
    <row r="41" spans="1:2" ht="27" customHeight="1">
      <c r="A41" s="66" t="s">
        <v>1636</v>
      </c>
      <c r="B41" s="65"/>
    </row>
    <row r="42" spans="1:2" ht="27" customHeight="1">
      <c r="A42" s="64" t="s">
        <v>1637</v>
      </c>
      <c r="B42" s="65"/>
    </row>
    <row r="43" spans="1:2" ht="27" customHeight="1">
      <c r="A43" s="67" t="s">
        <v>1638</v>
      </c>
      <c r="B43" s="63">
        <f>SUM(B44)</f>
        <v>0</v>
      </c>
    </row>
    <row r="44" spans="1:2" ht="27" customHeight="1">
      <c r="A44" s="64" t="s">
        <v>1639</v>
      </c>
      <c r="B44" s="65"/>
    </row>
    <row r="45" spans="1:2" ht="27" customHeight="1">
      <c r="A45" s="62" t="s">
        <v>1640</v>
      </c>
      <c r="B45" s="63">
        <f>SUM(B46:B51)</f>
        <v>424</v>
      </c>
    </row>
    <row r="46" spans="1:2" ht="27" customHeight="1">
      <c r="A46" s="64" t="s">
        <v>1641</v>
      </c>
      <c r="B46" s="65">
        <v>40</v>
      </c>
    </row>
    <row r="47" spans="1:2" ht="27" customHeight="1">
      <c r="A47" s="64" t="s">
        <v>1642</v>
      </c>
      <c r="B47" s="65">
        <v>311</v>
      </c>
    </row>
    <row r="48" spans="1:2" ht="27" customHeight="1">
      <c r="A48" s="64" t="s">
        <v>1643</v>
      </c>
      <c r="B48" s="65"/>
    </row>
    <row r="49" spans="1:2" ht="27" customHeight="1">
      <c r="A49" s="64" t="s">
        <v>1539</v>
      </c>
      <c r="B49" s="65"/>
    </row>
    <row r="50" spans="1:2" ht="27" customHeight="1">
      <c r="A50" s="64" t="s">
        <v>1547</v>
      </c>
      <c r="B50" s="65">
        <v>71</v>
      </c>
    </row>
    <row r="51" spans="1:2" ht="27" customHeight="1">
      <c r="A51" s="64" t="s">
        <v>1644</v>
      </c>
      <c r="B51" s="65">
        <v>2</v>
      </c>
    </row>
    <row r="52" spans="1:2" ht="27" customHeight="1">
      <c r="A52" s="62" t="s">
        <v>1645</v>
      </c>
      <c r="B52" s="63">
        <f>SUM(B53:B57)</f>
        <v>513</v>
      </c>
    </row>
    <row r="53" spans="1:2" ht="27" customHeight="1">
      <c r="A53" s="68" t="s">
        <v>1646</v>
      </c>
      <c r="B53" s="65">
        <v>168</v>
      </c>
    </row>
    <row r="54" spans="1:2" ht="27" customHeight="1">
      <c r="A54" s="68" t="s">
        <v>1647</v>
      </c>
      <c r="B54" s="65"/>
    </row>
    <row r="55" spans="1:2" ht="27" customHeight="1">
      <c r="A55" s="68" t="s">
        <v>1648</v>
      </c>
      <c r="B55" s="65">
        <v>120</v>
      </c>
    </row>
    <row r="56" spans="1:2" ht="27" customHeight="1">
      <c r="A56" s="64" t="s">
        <v>1649</v>
      </c>
      <c r="B56" s="65">
        <v>101</v>
      </c>
    </row>
    <row r="57" spans="1:2" ht="27" customHeight="1">
      <c r="A57" s="64" t="s">
        <v>1548</v>
      </c>
      <c r="B57" s="65">
        <v>124</v>
      </c>
    </row>
    <row r="58" spans="1:2" ht="27" customHeight="1">
      <c r="A58" s="62" t="s">
        <v>1549</v>
      </c>
      <c r="B58" s="63">
        <f>SUM(B59:B63)</f>
        <v>184</v>
      </c>
    </row>
    <row r="59" spans="1:2" ht="27" customHeight="1">
      <c r="A59" s="64" t="s">
        <v>1650</v>
      </c>
      <c r="B59" s="65"/>
    </row>
    <row r="60" spans="1:2" ht="27" customHeight="1">
      <c r="A60" s="64" t="s">
        <v>1550</v>
      </c>
      <c r="B60" s="65"/>
    </row>
    <row r="61" spans="1:2" ht="27" customHeight="1">
      <c r="A61" s="64" t="s">
        <v>1651</v>
      </c>
      <c r="B61" s="65">
        <v>169</v>
      </c>
    </row>
    <row r="62" spans="1:2" ht="27" customHeight="1">
      <c r="A62" s="64" t="s">
        <v>1652</v>
      </c>
      <c r="B62" s="65">
        <v>15</v>
      </c>
    </row>
    <row r="63" spans="1:2" ht="27" customHeight="1">
      <c r="A63" s="64" t="s">
        <v>1653</v>
      </c>
      <c r="B63" s="65"/>
    </row>
    <row r="64" spans="1:2" ht="27" customHeight="1">
      <c r="A64" s="62" t="s">
        <v>1551</v>
      </c>
      <c r="B64" s="63">
        <f>SUM(B65:B66)</f>
        <v>55</v>
      </c>
    </row>
    <row r="65" spans="1:2" ht="27" customHeight="1">
      <c r="A65" s="68" t="s">
        <v>1654</v>
      </c>
      <c r="B65" s="65"/>
    </row>
    <row r="66" spans="1:2" ht="27" customHeight="1">
      <c r="A66" s="64" t="s">
        <v>1655</v>
      </c>
      <c r="B66" s="65">
        <v>55</v>
      </c>
    </row>
    <row r="67" spans="1:2" ht="27" customHeight="1">
      <c r="A67" s="62" t="s">
        <v>1656</v>
      </c>
      <c r="B67" s="63">
        <f>SUM(B68:B86)</f>
        <v>12347</v>
      </c>
    </row>
    <row r="68" spans="1:2" ht="27" customHeight="1">
      <c r="A68" s="68" t="s">
        <v>1552</v>
      </c>
      <c r="B68" s="65">
        <v>5303</v>
      </c>
    </row>
    <row r="69" spans="1:2" ht="27" customHeight="1">
      <c r="A69" s="64" t="s">
        <v>1657</v>
      </c>
      <c r="B69" s="65">
        <v>100</v>
      </c>
    </row>
    <row r="70" spans="1:2" ht="27" customHeight="1">
      <c r="A70" s="64" t="s">
        <v>1658</v>
      </c>
      <c r="B70" s="65">
        <v>1114</v>
      </c>
    </row>
    <row r="71" spans="1:2" ht="27" customHeight="1">
      <c r="A71" s="64" t="s">
        <v>1659</v>
      </c>
      <c r="B71" s="65">
        <v>828</v>
      </c>
    </row>
    <row r="72" spans="1:2" ht="27" customHeight="1">
      <c r="A72" s="64" t="s">
        <v>1660</v>
      </c>
      <c r="B72" s="65">
        <v>148</v>
      </c>
    </row>
    <row r="73" spans="1:2" ht="27" customHeight="1">
      <c r="A73" s="64" t="s">
        <v>1661</v>
      </c>
      <c r="B73" s="65"/>
    </row>
    <row r="74" spans="1:2" ht="27" customHeight="1">
      <c r="A74" s="64" t="s">
        <v>1662</v>
      </c>
      <c r="B74" s="65">
        <v>458</v>
      </c>
    </row>
    <row r="75" spans="1:2" ht="27" customHeight="1">
      <c r="A75" s="64" t="s">
        <v>1663</v>
      </c>
      <c r="B75" s="65">
        <v>9</v>
      </c>
    </row>
    <row r="76" spans="1:2" ht="27" customHeight="1">
      <c r="A76" s="64" t="s">
        <v>1664</v>
      </c>
      <c r="B76" s="65">
        <v>394</v>
      </c>
    </row>
    <row r="77" spans="1:2" ht="27" customHeight="1">
      <c r="A77" s="64" t="s">
        <v>1665</v>
      </c>
      <c r="B77" s="65">
        <v>355</v>
      </c>
    </row>
    <row r="78" spans="1:2" ht="27" customHeight="1">
      <c r="A78" s="64" t="s">
        <v>1666</v>
      </c>
      <c r="B78" s="65">
        <v>94</v>
      </c>
    </row>
    <row r="79" spans="1:2" ht="27" customHeight="1">
      <c r="A79" s="64" t="s">
        <v>1667</v>
      </c>
      <c r="B79" s="65">
        <v>5</v>
      </c>
    </row>
    <row r="80" spans="1:2" ht="27" customHeight="1">
      <c r="A80" s="64" t="s">
        <v>1668</v>
      </c>
      <c r="B80" s="65"/>
    </row>
    <row r="81" spans="1:2" ht="27" customHeight="1">
      <c r="A81" s="64" t="s">
        <v>1669</v>
      </c>
      <c r="B81" s="65">
        <v>1030</v>
      </c>
    </row>
    <row r="82" spans="1:2" ht="27" customHeight="1">
      <c r="A82" s="64" t="s">
        <v>1670</v>
      </c>
      <c r="B82" s="65">
        <v>967</v>
      </c>
    </row>
    <row r="83" spans="1:2" ht="27" customHeight="1">
      <c r="A83" s="64" t="s">
        <v>1671</v>
      </c>
      <c r="B83" s="65">
        <v>289</v>
      </c>
    </row>
    <row r="84" spans="1:2" ht="27" customHeight="1">
      <c r="A84" s="64" t="s">
        <v>1553</v>
      </c>
      <c r="B84" s="65"/>
    </row>
    <row r="85" spans="1:2" ht="27" customHeight="1">
      <c r="A85" s="64" t="s">
        <v>1672</v>
      </c>
      <c r="B85" s="65">
        <v>186</v>
      </c>
    </row>
    <row r="86" spans="1:2" ht="27" customHeight="1">
      <c r="A86" s="64" t="s">
        <v>1673</v>
      </c>
      <c r="B86" s="65">
        <v>1067</v>
      </c>
    </row>
    <row r="87" spans="1:2" ht="27" customHeight="1">
      <c r="A87" s="62" t="s">
        <v>1674</v>
      </c>
      <c r="B87" s="63">
        <f>SUM(B88)</f>
        <v>0</v>
      </c>
    </row>
    <row r="88" spans="1:2" ht="27" customHeight="1">
      <c r="A88" s="64" t="s">
        <v>1675</v>
      </c>
      <c r="B88" s="65"/>
    </row>
    <row r="89" spans="1:2" ht="27" customHeight="1">
      <c r="A89" s="62" t="s">
        <v>1554</v>
      </c>
      <c r="B89" s="63">
        <f>SUM(B90:B91)</f>
        <v>4310</v>
      </c>
    </row>
    <row r="90" spans="1:2" ht="27" customHeight="1">
      <c r="A90" s="64" t="s">
        <v>1676</v>
      </c>
      <c r="B90" s="65">
        <v>4310</v>
      </c>
    </row>
    <row r="91" spans="1:2" ht="27" customHeight="1">
      <c r="A91" s="64" t="s">
        <v>1677</v>
      </c>
      <c r="B91" s="65"/>
    </row>
    <row r="92" spans="1:2" ht="27" customHeight="1">
      <c r="A92" s="62" t="s">
        <v>1678</v>
      </c>
      <c r="B92" s="63">
        <f>SUM(B93)</f>
        <v>0</v>
      </c>
    </row>
    <row r="93" spans="1:2" ht="27" customHeight="1">
      <c r="A93" s="64" t="s">
        <v>1679</v>
      </c>
      <c r="B93" s="65"/>
    </row>
    <row r="94" spans="1:2" ht="27" customHeight="1">
      <c r="A94" s="62" t="s">
        <v>1680</v>
      </c>
      <c r="B94" s="63">
        <f>SUM(B95)</f>
        <v>5083</v>
      </c>
    </row>
    <row r="95" spans="1:2" ht="27" customHeight="1">
      <c r="A95" s="64" t="s">
        <v>1681</v>
      </c>
      <c r="B95" s="65">
        <v>5083</v>
      </c>
    </row>
    <row r="96" spans="1:2" ht="25.5" customHeight="1">
      <c r="A96" s="62" t="s">
        <v>1682</v>
      </c>
      <c r="B96" s="63">
        <f>SUM(B97)</f>
        <v>54</v>
      </c>
    </row>
    <row r="97" spans="1:2" ht="25.5" customHeight="1">
      <c r="A97" s="64" t="s">
        <v>1555</v>
      </c>
      <c r="B97" s="65">
        <v>54</v>
      </c>
    </row>
  </sheetData>
  <mergeCells count="2">
    <mergeCell ref="A2:B2"/>
    <mergeCell ref="A3:B3"/>
  </mergeCells>
  <phoneticPr fontId="1"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7"/>
  <sheetViews>
    <sheetView workbookViewId="0">
      <selection activeCell="I9" sqref="I9"/>
    </sheetView>
  </sheetViews>
  <sheetFormatPr defaultRowHeight="13.5"/>
  <cols>
    <col min="1" max="1" width="34" customWidth="1"/>
    <col min="2" max="2" width="30" style="71" customWidth="1"/>
    <col min="256" max="256" width="34" customWidth="1"/>
    <col min="257" max="257" width="30" customWidth="1"/>
    <col min="512" max="512" width="34" customWidth="1"/>
    <col min="513" max="513" width="30" customWidth="1"/>
    <col min="768" max="768" width="34" customWidth="1"/>
    <col min="769" max="769" width="30" customWidth="1"/>
    <col min="1024" max="1024" width="34" customWidth="1"/>
    <col min="1025" max="1025" width="30" customWidth="1"/>
    <col min="1280" max="1280" width="34" customWidth="1"/>
    <col min="1281" max="1281" width="30" customWidth="1"/>
    <col min="1536" max="1536" width="34" customWidth="1"/>
    <col min="1537" max="1537" width="30" customWidth="1"/>
    <col min="1792" max="1792" width="34" customWidth="1"/>
    <col min="1793" max="1793" width="30" customWidth="1"/>
    <col min="2048" max="2048" width="34" customWidth="1"/>
    <col min="2049" max="2049" width="30" customWidth="1"/>
    <col min="2304" max="2304" width="34" customWidth="1"/>
    <col min="2305" max="2305" width="30" customWidth="1"/>
    <col min="2560" max="2560" width="34" customWidth="1"/>
    <col min="2561" max="2561" width="30" customWidth="1"/>
    <col min="2816" max="2816" width="34" customWidth="1"/>
    <col min="2817" max="2817" width="30" customWidth="1"/>
    <col min="3072" max="3072" width="34" customWidth="1"/>
    <col min="3073" max="3073" width="30" customWidth="1"/>
    <col min="3328" max="3328" width="34" customWidth="1"/>
    <col min="3329" max="3329" width="30" customWidth="1"/>
    <col min="3584" max="3584" width="34" customWidth="1"/>
    <col min="3585" max="3585" width="30" customWidth="1"/>
    <col min="3840" max="3840" width="34" customWidth="1"/>
    <col min="3841" max="3841" width="30" customWidth="1"/>
    <col min="4096" max="4096" width="34" customWidth="1"/>
    <col min="4097" max="4097" width="30" customWidth="1"/>
    <col min="4352" max="4352" width="34" customWidth="1"/>
    <col min="4353" max="4353" width="30" customWidth="1"/>
    <col min="4608" max="4608" width="34" customWidth="1"/>
    <col min="4609" max="4609" width="30" customWidth="1"/>
    <col min="4864" max="4864" width="34" customWidth="1"/>
    <col min="4865" max="4865" width="30" customWidth="1"/>
    <col min="5120" max="5120" width="34" customWidth="1"/>
    <col min="5121" max="5121" width="30" customWidth="1"/>
    <col min="5376" max="5376" width="34" customWidth="1"/>
    <col min="5377" max="5377" width="30" customWidth="1"/>
    <col min="5632" max="5632" width="34" customWidth="1"/>
    <col min="5633" max="5633" width="30" customWidth="1"/>
    <col min="5888" max="5888" width="34" customWidth="1"/>
    <col min="5889" max="5889" width="30" customWidth="1"/>
    <col min="6144" max="6144" width="34" customWidth="1"/>
    <col min="6145" max="6145" width="30" customWidth="1"/>
    <col min="6400" max="6400" width="34" customWidth="1"/>
    <col min="6401" max="6401" width="30" customWidth="1"/>
    <col min="6656" max="6656" width="34" customWidth="1"/>
    <col min="6657" max="6657" width="30" customWidth="1"/>
    <col min="6912" max="6912" width="34" customWidth="1"/>
    <col min="6913" max="6913" width="30" customWidth="1"/>
    <col min="7168" max="7168" width="34" customWidth="1"/>
    <col min="7169" max="7169" width="30" customWidth="1"/>
    <col min="7424" max="7424" width="34" customWidth="1"/>
    <col min="7425" max="7425" width="30" customWidth="1"/>
    <col min="7680" max="7680" width="34" customWidth="1"/>
    <col min="7681" max="7681" width="30" customWidth="1"/>
    <col min="7936" max="7936" width="34" customWidth="1"/>
    <col min="7937" max="7937" width="30" customWidth="1"/>
    <col min="8192" max="8192" width="34" customWidth="1"/>
    <col min="8193" max="8193" width="30" customWidth="1"/>
    <col min="8448" max="8448" width="34" customWidth="1"/>
    <col min="8449" max="8449" width="30" customWidth="1"/>
    <col min="8704" max="8704" width="34" customWidth="1"/>
    <col min="8705" max="8705" width="30" customWidth="1"/>
    <col min="8960" max="8960" width="34" customWidth="1"/>
    <col min="8961" max="8961" width="30" customWidth="1"/>
    <col min="9216" max="9216" width="34" customWidth="1"/>
    <col min="9217" max="9217" width="30" customWidth="1"/>
    <col min="9472" max="9472" width="34" customWidth="1"/>
    <col min="9473" max="9473" width="30" customWidth="1"/>
    <col min="9728" max="9728" width="34" customWidth="1"/>
    <col min="9729" max="9729" width="30" customWidth="1"/>
    <col min="9984" max="9984" width="34" customWidth="1"/>
    <col min="9985" max="9985" width="30" customWidth="1"/>
    <col min="10240" max="10240" width="34" customWidth="1"/>
    <col min="10241" max="10241" width="30" customWidth="1"/>
    <col min="10496" max="10496" width="34" customWidth="1"/>
    <col min="10497" max="10497" width="30" customWidth="1"/>
    <col min="10752" max="10752" width="34" customWidth="1"/>
    <col min="10753" max="10753" width="30" customWidth="1"/>
    <col min="11008" max="11008" width="34" customWidth="1"/>
    <col min="11009" max="11009" width="30" customWidth="1"/>
    <col min="11264" max="11264" width="34" customWidth="1"/>
    <col min="11265" max="11265" width="30" customWidth="1"/>
    <col min="11520" max="11520" width="34" customWidth="1"/>
    <col min="11521" max="11521" width="30" customWidth="1"/>
    <col min="11776" max="11776" width="34" customWidth="1"/>
    <col min="11777" max="11777" width="30" customWidth="1"/>
    <col min="12032" max="12032" width="34" customWidth="1"/>
    <col min="12033" max="12033" width="30" customWidth="1"/>
    <col min="12288" max="12288" width="34" customWidth="1"/>
    <col min="12289" max="12289" width="30" customWidth="1"/>
    <col min="12544" max="12544" width="34" customWidth="1"/>
    <col min="12545" max="12545" width="30" customWidth="1"/>
    <col min="12800" max="12800" width="34" customWidth="1"/>
    <col min="12801" max="12801" width="30" customWidth="1"/>
    <col min="13056" max="13056" width="34" customWidth="1"/>
    <col min="13057" max="13057" width="30" customWidth="1"/>
    <col min="13312" max="13312" width="34" customWidth="1"/>
    <col min="13313" max="13313" width="30" customWidth="1"/>
    <col min="13568" max="13568" width="34" customWidth="1"/>
    <col min="13569" max="13569" width="30" customWidth="1"/>
    <col min="13824" max="13824" width="34" customWidth="1"/>
    <col min="13825" max="13825" width="30" customWidth="1"/>
    <col min="14080" max="14080" width="34" customWidth="1"/>
    <col min="14081" max="14081" width="30" customWidth="1"/>
    <col min="14336" max="14336" width="34" customWidth="1"/>
    <col min="14337" max="14337" width="30" customWidth="1"/>
    <col min="14592" max="14592" width="34" customWidth="1"/>
    <col min="14593" max="14593" width="30" customWidth="1"/>
    <col min="14848" max="14848" width="34" customWidth="1"/>
    <col min="14849" max="14849" width="30" customWidth="1"/>
    <col min="15104" max="15104" width="34" customWidth="1"/>
    <col min="15105" max="15105" width="30" customWidth="1"/>
    <col min="15360" max="15360" width="34" customWidth="1"/>
    <col min="15361" max="15361" width="30" customWidth="1"/>
    <col min="15616" max="15616" width="34" customWidth="1"/>
    <col min="15617" max="15617" width="30" customWidth="1"/>
    <col min="15872" max="15872" width="34" customWidth="1"/>
    <col min="15873" max="15873" width="30" customWidth="1"/>
    <col min="16128" max="16128" width="34" customWidth="1"/>
    <col min="16129" max="16129" width="30" customWidth="1"/>
  </cols>
  <sheetData>
    <row r="1" spans="1:2" ht="25.15" customHeight="1">
      <c r="A1" s="119" t="s">
        <v>1806</v>
      </c>
    </row>
    <row r="2" spans="1:2" ht="27.6" customHeight="1">
      <c r="A2" s="232" t="s">
        <v>1683</v>
      </c>
      <c r="B2" s="232"/>
    </row>
    <row r="3" spans="1:2" ht="18.75">
      <c r="A3" s="233" t="s">
        <v>1684</v>
      </c>
      <c r="B3" s="233"/>
    </row>
    <row r="4" spans="1:2" ht="26.45" customHeight="1">
      <c r="A4" s="121" t="s">
        <v>1685</v>
      </c>
      <c r="B4" s="122" t="s">
        <v>1686</v>
      </c>
    </row>
    <row r="5" spans="1:2" ht="14.25">
      <c r="A5" s="123" t="s">
        <v>1687</v>
      </c>
      <c r="B5" s="124">
        <f>SUM(B6:B27)</f>
        <v>27534</v>
      </c>
    </row>
    <row r="6" spans="1:2" ht="14.25">
      <c r="A6" s="70" t="s">
        <v>1688</v>
      </c>
      <c r="B6" s="125">
        <v>1354</v>
      </c>
    </row>
    <row r="7" spans="1:2" ht="14.25">
      <c r="A7" s="70" t="s">
        <v>1689</v>
      </c>
      <c r="B7" s="125">
        <v>1321</v>
      </c>
    </row>
    <row r="8" spans="1:2" ht="14.25">
      <c r="A8" s="70" t="s">
        <v>1690</v>
      </c>
      <c r="B8" s="125">
        <v>603</v>
      </c>
    </row>
    <row r="9" spans="1:2" ht="14.25">
      <c r="A9" s="70" t="s">
        <v>1691</v>
      </c>
      <c r="B9" s="126">
        <v>1186</v>
      </c>
    </row>
    <row r="10" spans="1:2" ht="14.25">
      <c r="A10" s="70" t="s">
        <v>1692</v>
      </c>
      <c r="B10" s="126">
        <v>559</v>
      </c>
    </row>
    <row r="11" spans="1:2" ht="14.25">
      <c r="A11" s="70" t="s">
        <v>1693</v>
      </c>
      <c r="B11" s="126">
        <v>849</v>
      </c>
    </row>
    <row r="12" spans="1:2" ht="14.25">
      <c r="A12" s="70" t="s">
        <v>1694</v>
      </c>
      <c r="B12" s="126">
        <v>600</v>
      </c>
    </row>
    <row r="13" spans="1:2" ht="14.25">
      <c r="A13" s="70" t="s">
        <v>1556</v>
      </c>
      <c r="B13" s="126">
        <v>683</v>
      </c>
    </row>
    <row r="14" spans="1:2" ht="14.25">
      <c r="A14" s="70" t="s">
        <v>1557</v>
      </c>
      <c r="B14" s="126">
        <v>923</v>
      </c>
    </row>
    <row r="15" spans="1:2" ht="14.25">
      <c r="A15" s="70" t="s">
        <v>1558</v>
      </c>
      <c r="B15" s="126">
        <v>6847</v>
      </c>
    </row>
    <row r="16" spans="1:2" ht="14.25">
      <c r="A16" s="70" t="s">
        <v>1695</v>
      </c>
      <c r="B16" s="126">
        <v>445</v>
      </c>
    </row>
    <row r="17" spans="1:2" ht="14.25">
      <c r="A17" s="70" t="s">
        <v>1696</v>
      </c>
      <c r="B17" s="126">
        <v>1137</v>
      </c>
    </row>
    <row r="18" spans="1:2" ht="14.25">
      <c r="A18" s="70" t="s">
        <v>1697</v>
      </c>
      <c r="B18" s="126">
        <v>767</v>
      </c>
    </row>
    <row r="19" spans="1:2" ht="14.25">
      <c r="A19" s="70" t="s">
        <v>1698</v>
      </c>
      <c r="B19" s="126">
        <v>582</v>
      </c>
    </row>
    <row r="20" spans="1:2" ht="14.25">
      <c r="A20" s="70" t="s">
        <v>1699</v>
      </c>
      <c r="B20" s="126">
        <v>4771</v>
      </c>
    </row>
    <row r="21" spans="1:2" ht="14.25">
      <c r="A21" s="70" t="s">
        <v>1559</v>
      </c>
      <c r="B21" s="126">
        <v>368</v>
      </c>
    </row>
    <row r="22" spans="1:2" ht="14.25">
      <c r="A22" s="70" t="s">
        <v>1700</v>
      </c>
      <c r="B22" s="126">
        <v>1075</v>
      </c>
    </row>
    <row r="23" spans="1:2" ht="14.25">
      <c r="A23" s="70" t="s">
        <v>1701</v>
      </c>
      <c r="B23" s="126">
        <v>773</v>
      </c>
    </row>
    <row r="24" spans="1:2" ht="14.25">
      <c r="A24" s="70" t="s">
        <v>1702</v>
      </c>
      <c r="B24" s="126">
        <v>321</v>
      </c>
    </row>
    <row r="25" spans="1:2" ht="14.25">
      <c r="A25" s="70" t="s">
        <v>1703</v>
      </c>
      <c r="B25" s="126">
        <v>479</v>
      </c>
    </row>
    <row r="26" spans="1:2" ht="14.25">
      <c r="A26" s="70" t="s">
        <v>1704</v>
      </c>
      <c r="B26" s="126">
        <v>873</v>
      </c>
    </row>
    <row r="27" spans="1:2" ht="14.25">
      <c r="A27" s="70" t="s">
        <v>1705</v>
      </c>
      <c r="B27" s="125">
        <v>1018</v>
      </c>
    </row>
  </sheetData>
  <mergeCells count="2">
    <mergeCell ref="A2:B2"/>
    <mergeCell ref="A3:B3"/>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zoomScale="73" zoomScaleNormal="73" workbookViewId="0">
      <selection activeCell="J18" sqref="J18"/>
    </sheetView>
  </sheetViews>
  <sheetFormatPr defaultColWidth="9" defaultRowHeight="13.5"/>
  <cols>
    <col min="1" max="1" width="49.25" bestFit="1" customWidth="1"/>
    <col min="2" max="5" width="27.625" customWidth="1"/>
  </cols>
  <sheetData>
    <row r="1" spans="1:7" ht="33.6" customHeight="1">
      <c r="A1" s="119" t="s">
        <v>1772</v>
      </c>
    </row>
    <row r="2" spans="1:7" ht="14.45" customHeight="1">
      <c r="A2" s="176" t="s">
        <v>1562</v>
      </c>
      <c r="B2" s="176"/>
      <c r="C2" s="176"/>
      <c r="D2" s="176"/>
      <c r="E2" s="176"/>
    </row>
    <row r="3" spans="1:7" ht="14.45" customHeight="1">
      <c r="A3" s="176"/>
      <c r="B3" s="176"/>
      <c r="C3" s="176"/>
      <c r="D3" s="176"/>
      <c r="E3" s="176"/>
    </row>
    <row r="4" spans="1:7">
      <c r="A4" s="176"/>
      <c r="B4" s="176"/>
      <c r="C4" s="176"/>
      <c r="D4" s="176"/>
      <c r="E4" s="176"/>
    </row>
    <row r="5" spans="1:7" ht="20.65" customHeight="1">
      <c r="A5" s="175"/>
      <c r="B5" s="175"/>
      <c r="C5" s="175"/>
      <c r="D5" s="175"/>
      <c r="E5" s="175"/>
    </row>
    <row r="6" spans="1:7" ht="22.5">
      <c r="A6" s="177" t="s">
        <v>1246</v>
      </c>
      <c r="B6" s="177"/>
      <c r="C6" s="177"/>
      <c r="D6" s="177"/>
      <c r="E6" s="177"/>
    </row>
    <row r="7" spans="1:7" ht="27.6" customHeight="1">
      <c r="A7" s="178" t="s">
        <v>1</v>
      </c>
      <c r="B7" s="178" t="s">
        <v>1563</v>
      </c>
      <c r="C7" s="178" t="s">
        <v>1564</v>
      </c>
      <c r="D7" s="178" t="s">
        <v>1565</v>
      </c>
      <c r="E7" s="178"/>
    </row>
    <row r="8" spans="1:7" ht="27.6" customHeight="1">
      <c r="A8" s="178"/>
      <c r="B8" s="178"/>
      <c r="C8" s="178"/>
      <c r="D8" s="9" t="s">
        <v>2</v>
      </c>
      <c r="E8" s="9" t="s">
        <v>3</v>
      </c>
    </row>
    <row r="9" spans="1:7" ht="27.6" customHeight="1">
      <c r="A9" s="9" t="s">
        <v>4</v>
      </c>
      <c r="B9" s="73">
        <v>113891</v>
      </c>
      <c r="C9" s="73">
        <v>110294</v>
      </c>
      <c r="D9" s="73">
        <v>3597</v>
      </c>
      <c r="E9" s="114">
        <v>3.2612834787023774</v>
      </c>
      <c r="F9" s="74"/>
      <c r="G9" s="103"/>
    </row>
    <row r="10" spans="1:7" ht="27.6" customHeight="1">
      <c r="A10" s="12" t="s">
        <v>5</v>
      </c>
      <c r="B10" s="73">
        <v>76750</v>
      </c>
      <c r="C10" s="73">
        <v>81502</v>
      </c>
      <c r="D10" s="73">
        <v>-4752</v>
      </c>
      <c r="E10" s="114">
        <v>-5.8305317660916298</v>
      </c>
      <c r="F10" s="74"/>
      <c r="G10" s="103"/>
    </row>
    <row r="11" spans="1:7" ht="27.6" customHeight="1">
      <c r="A11" s="12" t="s">
        <v>6</v>
      </c>
      <c r="B11" s="10">
        <v>33999</v>
      </c>
      <c r="C11" s="10">
        <v>25586</v>
      </c>
      <c r="D11" s="10">
        <v>8413</v>
      </c>
      <c r="E11" s="11">
        <v>32.881263190807474</v>
      </c>
      <c r="F11" s="74"/>
      <c r="G11" s="103"/>
    </row>
    <row r="12" spans="1:7" ht="27.6" customHeight="1">
      <c r="A12" s="12" t="s">
        <v>7</v>
      </c>
      <c r="B12" s="10">
        <v>5034</v>
      </c>
      <c r="C12" s="10">
        <v>6846</v>
      </c>
      <c r="D12" s="10">
        <v>-1812</v>
      </c>
      <c r="E12" s="11">
        <v>-26.468010517090274</v>
      </c>
      <c r="F12" s="74"/>
      <c r="G12" s="103"/>
    </row>
    <row r="13" spans="1:7" ht="27.6" customHeight="1">
      <c r="A13" s="12" t="s">
        <v>8</v>
      </c>
      <c r="B13" s="10">
        <v>2638</v>
      </c>
      <c r="C13" s="10">
        <v>4943</v>
      </c>
      <c r="D13" s="10">
        <v>-2305</v>
      </c>
      <c r="E13" s="11">
        <v>-46.631600242767554</v>
      </c>
      <c r="F13" s="74"/>
      <c r="G13" s="103"/>
    </row>
    <row r="14" spans="1:7" ht="27.6" customHeight="1">
      <c r="A14" s="12" t="s">
        <v>9</v>
      </c>
      <c r="B14" s="10">
        <v>4640</v>
      </c>
      <c r="C14" s="10">
        <v>4732</v>
      </c>
      <c r="D14" s="10">
        <v>-92</v>
      </c>
      <c r="E14" s="11">
        <v>-1.9442096365173289</v>
      </c>
      <c r="F14" s="74"/>
      <c r="G14" s="103"/>
    </row>
    <row r="15" spans="1:7" ht="27.6" customHeight="1">
      <c r="A15" s="12" t="s">
        <v>10</v>
      </c>
      <c r="B15" s="10">
        <v>3032</v>
      </c>
      <c r="C15" s="10">
        <v>3154</v>
      </c>
      <c r="D15" s="10">
        <v>-122</v>
      </c>
      <c r="E15" s="11">
        <v>-3.8681039949270768</v>
      </c>
      <c r="F15" s="74"/>
      <c r="G15" s="103"/>
    </row>
    <row r="16" spans="1:7" ht="27.6" customHeight="1">
      <c r="A16" s="12" t="s">
        <v>11</v>
      </c>
      <c r="B16" s="10">
        <v>4875</v>
      </c>
      <c r="C16" s="10">
        <v>5336</v>
      </c>
      <c r="D16" s="10">
        <v>-461</v>
      </c>
      <c r="E16" s="11">
        <v>-8.6394302848575713</v>
      </c>
      <c r="F16" s="74"/>
      <c r="G16" s="103"/>
    </row>
    <row r="17" spans="1:7" ht="27.6" customHeight="1">
      <c r="A17" s="12" t="s">
        <v>12</v>
      </c>
      <c r="B17" s="10">
        <v>2729</v>
      </c>
      <c r="C17" s="10">
        <v>2833</v>
      </c>
      <c r="D17" s="10">
        <v>-104</v>
      </c>
      <c r="E17" s="11">
        <v>-3.6710201200141195</v>
      </c>
      <c r="F17" s="74"/>
      <c r="G17" s="103"/>
    </row>
    <row r="18" spans="1:7" ht="27.6" customHeight="1">
      <c r="A18" s="12" t="s">
        <v>13</v>
      </c>
      <c r="B18" s="10">
        <v>8157</v>
      </c>
      <c r="C18" s="10">
        <v>9426</v>
      </c>
      <c r="D18" s="10">
        <v>-1269</v>
      </c>
      <c r="E18" s="11">
        <v>-13.46276257161044</v>
      </c>
      <c r="F18" s="74"/>
      <c r="G18" s="103"/>
    </row>
    <row r="19" spans="1:7" ht="27.6" customHeight="1">
      <c r="A19" s="12" t="s">
        <v>14</v>
      </c>
      <c r="B19" s="10">
        <v>1164</v>
      </c>
      <c r="C19" s="10">
        <v>2124</v>
      </c>
      <c r="D19" s="10">
        <v>-960</v>
      </c>
      <c r="E19" s="11">
        <v>-45.197740112994353</v>
      </c>
      <c r="F19" s="74"/>
      <c r="G19" s="103"/>
    </row>
    <row r="20" spans="1:7" ht="27.6" customHeight="1">
      <c r="A20" s="12" t="s">
        <v>15</v>
      </c>
      <c r="B20" s="10">
        <v>2327</v>
      </c>
      <c r="C20" s="10">
        <v>2035</v>
      </c>
      <c r="D20" s="10">
        <v>292</v>
      </c>
      <c r="E20" s="11">
        <v>14.348894348894348</v>
      </c>
      <c r="F20" s="74"/>
      <c r="G20" s="103"/>
    </row>
    <row r="21" spans="1:7" ht="27.6" customHeight="1">
      <c r="A21" s="12" t="s">
        <v>16</v>
      </c>
      <c r="B21" s="10">
        <v>1147</v>
      </c>
      <c r="C21" s="10">
        <v>2372</v>
      </c>
      <c r="D21" s="10">
        <v>-1225</v>
      </c>
      <c r="E21" s="11">
        <v>-51.644182124789204</v>
      </c>
      <c r="F21" s="74"/>
      <c r="G21" s="103"/>
    </row>
    <row r="22" spans="1:7" ht="27.6" customHeight="1">
      <c r="A22" s="12" t="s">
        <v>17</v>
      </c>
      <c r="B22" s="10">
        <v>6359</v>
      </c>
      <c r="C22" s="10">
        <v>11347</v>
      </c>
      <c r="D22" s="10">
        <v>-4988</v>
      </c>
      <c r="E22" s="11">
        <v>-43.958755618225084</v>
      </c>
      <c r="F22" s="74"/>
      <c r="G22" s="103"/>
    </row>
    <row r="23" spans="1:7" ht="27.6" customHeight="1">
      <c r="A23" s="12" t="s">
        <v>18</v>
      </c>
      <c r="B23" s="10">
        <v>643</v>
      </c>
      <c r="C23" s="10">
        <v>756</v>
      </c>
      <c r="D23" s="10">
        <v>-113</v>
      </c>
      <c r="E23" s="11">
        <v>-14.947089947089948</v>
      </c>
      <c r="F23" s="74"/>
      <c r="G23" s="103"/>
    </row>
    <row r="24" spans="1:7" ht="27.6" customHeight="1">
      <c r="A24" s="12" t="s">
        <v>19</v>
      </c>
      <c r="B24" s="10"/>
      <c r="C24" s="10"/>
      <c r="D24" s="10"/>
      <c r="E24" s="11"/>
      <c r="F24" s="74"/>
      <c r="G24" s="103"/>
    </row>
    <row r="25" spans="1:7" ht="27.6" customHeight="1">
      <c r="A25" s="12" t="s">
        <v>1277</v>
      </c>
      <c r="B25" s="10">
        <v>6</v>
      </c>
      <c r="C25" s="10">
        <v>12</v>
      </c>
      <c r="D25" s="10">
        <v>-6</v>
      </c>
      <c r="E25" s="11">
        <v>-50</v>
      </c>
      <c r="F25" s="74"/>
      <c r="G25" s="103"/>
    </row>
    <row r="26" spans="1:7" ht="27.6" customHeight="1">
      <c r="A26" s="12" t="s">
        <v>20</v>
      </c>
      <c r="B26" s="73">
        <v>37141</v>
      </c>
      <c r="C26" s="73">
        <v>28792</v>
      </c>
      <c r="D26" s="73">
        <v>8349</v>
      </c>
      <c r="E26" s="114">
        <v>28.997638232842455</v>
      </c>
      <c r="F26" s="74"/>
      <c r="G26" s="103"/>
    </row>
    <row r="27" spans="1:7" ht="27.6" customHeight="1">
      <c r="A27" s="12" t="s">
        <v>1280</v>
      </c>
      <c r="B27" s="10">
        <v>2692</v>
      </c>
      <c r="C27" s="10">
        <v>2659</v>
      </c>
      <c r="D27" s="10">
        <v>33</v>
      </c>
      <c r="E27" s="11">
        <v>1.241068070703272</v>
      </c>
      <c r="F27" s="74"/>
      <c r="G27" s="103"/>
    </row>
    <row r="28" spans="1:7" ht="27.6" customHeight="1">
      <c r="A28" s="12" t="s">
        <v>21</v>
      </c>
      <c r="B28" s="10">
        <v>1624</v>
      </c>
      <c r="C28" s="10">
        <v>1588</v>
      </c>
      <c r="D28" s="10">
        <v>36</v>
      </c>
      <c r="E28" s="11">
        <v>2.2670025188916876</v>
      </c>
      <c r="F28" s="74"/>
      <c r="G28" s="103"/>
    </row>
    <row r="29" spans="1:7" ht="27.6" customHeight="1">
      <c r="A29" s="12" t="s">
        <v>22</v>
      </c>
      <c r="B29" s="10">
        <v>5429</v>
      </c>
      <c r="C29" s="10">
        <v>6590</v>
      </c>
      <c r="D29" s="10">
        <v>-1161</v>
      </c>
      <c r="E29" s="11">
        <v>-17.617602427921092</v>
      </c>
      <c r="F29" s="74"/>
      <c r="G29" s="103"/>
    </row>
    <row r="30" spans="1:7" ht="27.6" customHeight="1">
      <c r="A30" s="12" t="s">
        <v>23</v>
      </c>
      <c r="B30" s="10"/>
      <c r="C30" s="10"/>
      <c r="D30" s="10"/>
      <c r="E30" s="11"/>
      <c r="F30" s="74"/>
      <c r="G30" s="103"/>
    </row>
    <row r="31" spans="1:7" ht="27.6" customHeight="1">
      <c r="A31" s="12" t="s">
        <v>24</v>
      </c>
      <c r="B31" s="10">
        <v>27273</v>
      </c>
      <c r="C31" s="10">
        <v>17400</v>
      </c>
      <c r="D31" s="10">
        <v>9873</v>
      </c>
      <c r="E31" s="11">
        <v>56.741379310344833</v>
      </c>
      <c r="F31" s="74"/>
      <c r="G31" s="103"/>
    </row>
    <row r="32" spans="1:7" ht="27.6" customHeight="1">
      <c r="A32" s="12" t="s">
        <v>25</v>
      </c>
      <c r="B32" s="10"/>
      <c r="C32" s="10"/>
      <c r="D32" s="10"/>
      <c r="E32" s="11"/>
      <c r="F32" s="74"/>
      <c r="G32" s="103"/>
    </row>
    <row r="33" spans="1:7" ht="27.6" customHeight="1">
      <c r="A33" s="12" t="s">
        <v>1278</v>
      </c>
      <c r="B33" s="10">
        <v>125</v>
      </c>
      <c r="C33" s="10">
        <v>259</v>
      </c>
      <c r="D33" s="10">
        <v>-134</v>
      </c>
      <c r="E33" s="11">
        <v>-51.737451737451735</v>
      </c>
      <c r="F33" s="74"/>
      <c r="G33" s="103"/>
    </row>
    <row r="34" spans="1:7" ht="27.6" customHeight="1">
      <c r="A34" s="12" t="s">
        <v>1279</v>
      </c>
      <c r="B34" s="10">
        <v>-2</v>
      </c>
      <c r="C34" s="10">
        <v>296</v>
      </c>
      <c r="D34" s="10">
        <v>-298</v>
      </c>
      <c r="E34" s="11">
        <v>-100.67567567567568</v>
      </c>
      <c r="F34" s="74"/>
      <c r="G34" s="103"/>
    </row>
    <row r="35" spans="1:7" ht="27.6" customHeight="1">
      <c r="G35" s="103"/>
    </row>
  </sheetData>
  <mergeCells count="7">
    <mergeCell ref="A5:E5"/>
    <mergeCell ref="A2:E4"/>
    <mergeCell ref="A6:E6"/>
    <mergeCell ref="A7:A8"/>
    <mergeCell ref="B7:B8"/>
    <mergeCell ref="C7:C8"/>
    <mergeCell ref="D7:E7"/>
  </mergeCells>
  <phoneticPr fontId="1" type="noConversion"/>
  <printOptions horizontalCentered="1"/>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321"/>
  <sheetViews>
    <sheetView zoomScale="76" zoomScaleNormal="76" workbookViewId="0">
      <selection activeCell="C22" sqref="C22"/>
    </sheetView>
  </sheetViews>
  <sheetFormatPr defaultColWidth="9" defaultRowHeight="13.5"/>
  <cols>
    <col min="2" max="2" width="40" style="42" customWidth="1"/>
    <col min="3" max="3" width="23.875" style="42" customWidth="1"/>
    <col min="4" max="4" width="23.5" customWidth="1"/>
    <col min="5" max="6" width="21.625" customWidth="1"/>
  </cols>
  <sheetData>
    <row r="1" spans="2:6" ht="45.75" customHeight="1">
      <c r="B1" s="120" t="s">
        <v>1276</v>
      </c>
    </row>
    <row r="2" spans="2:6" ht="14.45" customHeight="1">
      <c r="B2" s="176" t="s">
        <v>1566</v>
      </c>
      <c r="C2" s="176"/>
      <c r="D2" s="176"/>
      <c r="E2" s="176"/>
      <c r="F2" s="176"/>
    </row>
    <row r="3" spans="2:6" ht="14.45" customHeight="1">
      <c r="B3" s="176"/>
      <c r="C3" s="176"/>
      <c r="D3" s="176"/>
      <c r="E3" s="176"/>
      <c r="F3" s="176"/>
    </row>
    <row r="4" spans="2:6">
      <c r="B4" s="176"/>
      <c r="C4" s="176"/>
      <c r="D4" s="176"/>
      <c r="E4" s="176"/>
      <c r="F4" s="176"/>
    </row>
    <row r="5" spans="2:6" ht="22.5">
      <c r="B5" s="179"/>
      <c r="C5" s="179"/>
      <c r="D5" s="179"/>
      <c r="E5" s="179"/>
      <c r="F5" s="179"/>
    </row>
    <row r="6" spans="2:6" ht="22.5">
      <c r="B6" s="180" t="s">
        <v>1246</v>
      </c>
      <c r="C6" s="180"/>
      <c r="D6" s="180"/>
      <c r="E6" s="180"/>
      <c r="F6" s="180"/>
    </row>
    <row r="7" spans="2:6" s="2" customFormat="1" ht="34.9" customHeight="1">
      <c r="B7" s="178" t="s">
        <v>1</v>
      </c>
      <c r="C7" s="178" t="s">
        <v>1567</v>
      </c>
      <c r="D7" s="178" t="s">
        <v>1269</v>
      </c>
      <c r="E7" s="178" t="s">
        <v>1568</v>
      </c>
      <c r="F7" s="178"/>
    </row>
    <row r="8" spans="2:6" s="2" customFormat="1" ht="34.9" customHeight="1">
      <c r="B8" s="178"/>
      <c r="C8" s="178"/>
      <c r="D8" s="178"/>
      <c r="E8" s="9" t="s">
        <v>2</v>
      </c>
      <c r="F8" s="9" t="s">
        <v>3</v>
      </c>
    </row>
    <row r="9" spans="2:6" ht="20.25">
      <c r="B9" s="79" t="s">
        <v>1574</v>
      </c>
      <c r="C9" s="115">
        <f>SUM(C10,C239,C279,C298,C388,C440,C496,C553,C680,C753,C830,C853,C960,C1018,C1082,C1102,C1132,C1142,C1187,C1208,C1252,C1302,C1305,C1317)</f>
        <v>444480</v>
      </c>
      <c r="D9" s="115">
        <f>SUM(D10,D239,D279,D298,D388,D440,D496,D553,D680,D753,D830,D853,D960,D1018,D1082,D1102,D1132,D1142,D1187,D1208,D1252,D1302,D1305,D1317)</f>
        <v>399144</v>
      </c>
      <c r="E9" s="116">
        <f>C9-D9</f>
        <v>45336</v>
      </c>
      <c r="F9" s="114">
        <f>E9/D9*100</f>
        <v>11.358306776501713</v>
      </c>
    </row>
    <row r="10" spans="2:6" ht="20.25">
      <c r="B10" s="104" t="s">
        <v>27</v>
      </c>
      <c r="C10" s="80">
        <f>SUM(C11+C23+C32+C43+C54+C65+C76+C84+C93+C106+C115+C126+C138+C145+C153+C159+C166+C173+C180+C187+C194+C202+C208+C214+C221+C236)</f>
        <v>37986</v>
      </c>
      <c r="D10" s="80">
        <f>SUM(D11+D23+D32+D43+D54+D65+D76+D84+D93+D106+D115+D126+D138+D145+D153+D159+D166+D173+D180+D187+D194+D202+D208+D214+D221+D236)</f>
        <v>38063</v>
      </c>
      <c r="E10" s="72">
        <f t="shared" ref="E10:E73" si="0">C10-D10</f>
        <v>-77</v>
      </c>
      <c r="F10" s="11">
        <f t="shared" ref="F10:F66" si="1">E10/D10*100</f>
        <v>-0.20229619315345609</v>
      </c>
    </row>
    <row r="11" spans="2:6" ht="20.25">
      <c r="B11" s="104" t="s">
        <v>28</v>
      </c>
      <c r="C11" s="80">
        <f>SUM(C12:C22)</f>
        <v>654</v>
      </c>
      <c r="D11" s="80">
        <f>SUM(D12:D22)</f>
        <v>823</v>
      </c>
      <c r="E11" s="72">
        <f t="shared" si="0"/>
        <v>-169</v>
      </c>
      <c r="F11" s="11">
        <f t="shared" si="1"/>
        <v>-20.534629404617256</v>
      </c>
    </row>
    <row r="12" spans="2:6" ht="20.25">
      <c r="B12" s="105" t="s">
        <v>29</v>
      </c>
      <c r="C12" s="80">
        <v>448</v>
      </c>
      <c r="D12" s="84">
        <v>650</v>
      </c>
      <c r="E12" s="72">
        <f t="shared" si="0"/>
        <v>-202</v>
      </c>
      <c r="F12" s="11">
        <f t="shared" si="1"/>
        <v>-31.076923076923073</v>
      </c>
    </row>
    <row r="13" spans="2:6" ht="20.25">
      <c r="B13" s="105" t="s">
        <v>30</v>
      </c>
      <c r="C13" s="80">
        <v>90</v>
      </c>
      <c r="D13" s="84">
        <v>14</v>
      </c>
      <c r="E13" s="72">
        <f t="shared" si="0"/>
        <v>76</v>
      </c>
      <c r="F13" s="11">
        <f t="shared" si="1"/>
        <v>542.85714285714289</v>
      </c>
    </row>
    <row r="14" spans="2:6" ht="20.25">
      <c r="B14" s="105" t="s">
        <v>31</v>
      </c>
      <c r="C14" s="80">
        <v>0</v>
      </c>
      <c r="D14" s="84">
        <v>0</v>
      </c>
      <c r="E14" s="72">
        <f t="shared" si="0"/>
        <v>0</v>
      </c>
      <c r="F14" s="11"/>
    </row>
    <row r="15" spans="2:6" ht="20.25">
      <c r="B15" s="105" t="s">
        <v>32</v>
      </c>
      <c r="C15" s="80">
        <v>100</v>
      </c>
      <c r="D15" s="84">
        <v>113</v>
      </c>
      <c r="E15" s="72">
        <f t="shared" si="0"/>
        <v>-13</v>
      </c>
      <c r="F15" s="11">
        <f t="shared" si="1"/>
        <v>-11.504424778761061</v>
      </c>
    </row>
    <row r="16" spans="2:6" ht="20.25">
      <c r="B16" s="105" t="s">
        <v>33</v>
      </c>
      <c r="C16" s="80">
        <v>0</v>
      </c>
      <c r="D16" s="84">
        <v>0</v>
      </c>
      <c r="E16" s="72">
        <f t="shared" si="0"/>
        <v>0</v>
      </c>
      <c r="F16" s="11"/>
    </row>
    <row r="17" spans="2:6" ht="20.25">
      <c r="B17" s="105" t="s">
        <v>34</v>
      </c>
      <c r="C17" s="80">
        <v>0</v>
      </c>
      <c r="D17" s="84">
        <v>0</v>
      </c>
      <c r="E17" s="72">
        <f t="shared" si="0"/>
        <v>0</v>
      </c>
      <c r="F17" s="11"/>
    </row>
    <row r="18" spans="2:6" ht="20.25">
      <c r="B18" s="105" t="s">
        <v>35</v>
      </c>
      <c r="C18" s="80">
        <v>0</v>
      </c>
      <c r="D18" s="84">
        <v>0</v>
      </c>
      <c r="E18" s="72">
        <f t="shared" si="0"/>
        <v>0</v>
      </c>
      <c r="F18" s="11"/>
    </row>
    <row r="19" spans="2:6" ht="20.25">
      <c r="B19" s="105" t="s">
        <v>36</v>
      </c>
      <c r="C19" s="80">
        <v>0</v>
      </c>
      <c r="D19" s="84">
        <v>0</v>
      </c>
      <c r="E19" s="72">
        <f t="shared" si="0"/>
        <v>0</v>
      </c>
      <c r="F19" s="11"/>
    </row>
    <row r="20" spans="2:6" ht="20.25">
      <c r="B20" s="105" t="s">
        <v>37</v>
      </c>
      <c r="C20" s="80">
        <v>0</v>
      </c>
      <c r="D20" s="84">
        <v>0</v>
      </c>
      <c r="E20" s="72">
        <f t="shared" si="0"/>
        <v>0</v>
      </c>
      <c r="F20" s="11"/>
    </row>
    <row r="21" spans="2:6" ht="20.25">
      <c r="B21" s="105" t="s">
        <v>38</v>
      </c>
      <c r="C21" s="80">
        <v>1</v>
      </c>
      <c r="D21" s="84">
        <v>46</v>
      </c>
      <c r="E21" s="72">
        <f t="shared" si="0"/>
        <v>-45</v>
      </c>
      <c r="F21" s="11">
        <f t="shared" si="1"/>
        <v>-97.826086956521735</v>
      </c>
    </row>
    <row r="22" spans="2:6" ht="20.25">
      <c r="B22" s="105" t="s">
        <v>39</v>
      </c>
      <c r="C22" s="80">
        <v>15</v>
      </c>
      <c r="D22" s="84">
        <v>0</v>
      </c>
      <c r="E22" s="72">
        <f t="shared" si="0"/>
        <v>15</v>
      </c>
      <c r="F22" s="11"/>
    </row>
    <row r="23" spans="2:6" ht="20.25">
      <c r="B23" s="104" t="s">
        <v>40</v>
      </c>
      <c r="C23" s="80">
        <f>SUM(C24:C31)</f>
        <v>430</v>
      </c>
      <c r="D23" s="80">
        <f>SUM(D24:D31)</f>
        <v>458</v>
      </c>
      <c r="E23" s="72">
        <f t="shared" si="0"/>
        <v>-28</v>
      </c>
      <c r="F23" s="11">
        <f t="shared" si="1"/>
        <v>-6.1135371179039302</v>
      </c>
    </row>
    <row r="24" spans="2:6" ht="20.25">
      <c r="B24" s="105" t="s">
        <v>29</v>
      </c>
      <c r="C24" s="80">
        <v>323</v>
      </c>
      <c r="D24" s="84">
        <v>325</v>
      </c>
      <c r="E24" s="72">
        <f t="shared" si="0"/>
        <v>-2</v>
      </c>
      <c r="F24" s="11">
        <f t="shared" si="1"/>
        <v>-0.61538461538461542</v>
      </c>
    </row>
    <row r="25" spans="2:6" ht="20.25">
      <c r="B25" s="105" t="s">
        <v>30</v>
      </c>
      <c r="C25" s="80">
        <v>11</v>
      </c>
      <c r="D25" s="84">
        <v>27</v>
      </c>
      <c r="E25" s="72">
        <f t="shared" si="0"/>
        <v>-16</v>
      </c>
      <c r="F25" s="11">
        <f t="shared" si="1"/>
        <v>-59.259259259259252</v>
      </c>
    </row>
    <row r="26" spans="2:6" ht="20.25">
      <c r="B26" s="105" t="s">
        <v>31</v>
      </c>
      <c r="C26" s="80">
        <v>0</v>
      </c>
      <c r="D26" s="84">
        <v>0</v>
      </c>
      <c r="E26" s="72">
        <f t="shared" si="0"/>
        <v>0</v>
      </c>
      <c r="F26" s="11"/>
    </row>
    <row r="27" spans="2:6" ht="20.25">
      <c r="B27" s="105" t="s">
        <v>41</v>
      </c>
      <c r="C27" s="80">
        <v>80</v>
      </c>
      <c r="D27" s="84">
        <v>88</v>
      </c>
      <c r="E27" s="72">
        <f t="shared" si="0"/>
        <v>-8</v>
      </c>
      <c r="F27" s="11">
        <f t="shared" si="1"/>
        <v>-9.0909090909090917</v>
      </c>
    </row>
    <row r="28" spans="2:6" ht="20.25">
      <c r="B28" s="105" t="s">
        <v>42</v>
      </c>
      <c r="C28" s="80">
        <v>0</v>
      </c>
      <c r="D28" s="84">
        <v>0</v>
      </c>
      <c r="E28" s="72">
        <f t="shared" si="0"/>
        <v>0</v>
      </c>
      <c r="F28" s="11"/>
    </row>
    <row r="29" spans="2:6" ht="20.25">
      <c r="B29" s="105" t="s">
        <v>43</v>
      </c>
      <c r="C29" s="80">
        <v>0</v>
      </c>
      <c r="D29" s="84">
        <v>0</v>
      </c>
      <c r="E29" s="72">
        <f t="shared" si="0"/>
        <v>0</v>
      </c>
      <c r="F29" s="11"/>
    </row>
    <row r="30" spans="2:6" ht="20.25">
      <c r="B30" s="105" t="s">
        <v>38</v>
      </c>
      <c r="C30" s="80">
        <v>0</v>
      </c>
      <c r="D30" s="84">
        <v>18</v>
      </c>
      <c r="E30" s="72">
        <f t="shared" si="0"/>
        <v>-18</v>
      </c>
      <c r="F30" s="11">
        <f t="shared" si="1"/>
        <v>-100</v>
      </c>
    </row>
    <row r="31" spans="2:6" ht="20.25">
      <c r="B31" s="105" t="s">
        <v>44</v>
      </c>
      <c r="C31" s="80">
        <v>16</v>
      </c>
      <c r="D31" s="84">
        <v>0</v>
      </c>
      <c r="E31" s="72">
        <f t="shared" si="0"/>
        <v>16</v>
      </c>
      <c r="F31" s="11"/>
    </row>
    <row r="32" spans="2:6" ht="20.25">
      <c r="B32" s="104" t="s">
        <v>45</v>
      </c>
      <c r="C32" s="80">
        <f>SUM(C33:C42)</f>
        <v>18217</v>
      </c>
      <c r="D32" s="80">
        <f>SUM(D33:D42)</f>
        <v>13356</v>
      </c>
      <c r="E32" s="72">
        <f t="shared" si="0"/>
        <v>4861</v>
      </c>
      <c r="F32" s="11">
        <f t="shared" si="1"/>
        <v>36.395627433363281</v>
      </c>
    </row>
    <row r="33" spans="2:6" ht="20.25">
      <c r="B33" s="105" t="s">
        <v>29</v>
      </c>
      <c r="C33" s="80">
        <v>8515</v>
      </c>
      <c r="D33" s="84">
        <v>6915</v>
      </c>
      <c r="E33" s="72">
        <f t="shared" si="0"/>
        <v>1600</v>
      </c>
      <c r="F33" s="11">
        <f t="shared" si="1"/>
        <v>23.138105567606651</v>
      </c>
    </row>
    <row r="34" spans="2:6" ht="20.25">
      <c r="B34" s="105" t="s">
        <v>30</v>
      </c>
      <c r="C34" s="80">
        <v>1389</v>
      </c>
      <c r="D34" s="84">
        <v>1542</v>
      </c>
      <c r="E34" s="72">
        <f t="shared" si="0"/>
        <v>-153</v>
      </c>
      <c r="F34" s="11">
        <f t="shared" si="1"/>
        <v>-9.9221789883268485</v>
      </c>
    </row>
    <row r="35" spans="2:6" ht="20.25">
      <c r="B35" s="105" t="s">
        <v>31</v>
      </c>
      <c r="C35" s="80">
        <v>0</v>
      </c>
      <c r="D35" s="84">
        <v>0</v>
      </c>
      <c r="E35" s="72">
        <f t="shared" si="0"/>
        <v>0</v>
      </c>
      <c r="F35" s="11"/>
    </row>
    <row r="36" spans="2:6" ht="20.25">
      <c r="B36" s="105" t="s">
        <v>46</v>
      </c>
      <c r="C36" s="80">
        <v>0</v>
      </c>
      <c r="D36" s="84">
        <v>0</v>
      </c>
      <c r="E36" s="72">
        <f t="shared" si="0"/>
        <v>0</v>
      </c>
      <c r="F36" s="11"/>
    </row>
    <row r="37" spans="2:6" ht="20.25">
      <c r="B37" s="105" t="s">
        <v>47</v>
      </c>
      <c r="C37" s="80">
        <v>0</v>
      </c>
      <c r="D37" s="84">
        <v>0</v>
      </c>
      <c r="E37" s="72">
        <f t="shared" si="0"/>
        <v>0</v>
      </c>
      <c r="F37" s="11"/>
    </row>
    <row r="38" spans="2:6" ht="20.25">
      <c r="B38" s="105" t="s">
        <v>48</v>
      </c>
      <c r="C38" s="80">
        <v>0</v>
      </c>
      <c r="D38" s="84">
        <v>0</v>
      </c>
      <c r="E38" s="72">
        <f t="shared" si="0"/>
        <v>0</v>
      </c>
      <c r="F38" s="11"/>
    </row>
    <row r="39" spans="2:6" ht="20.25">
      <c r="B39" s="105" t="s">
        <v>49</v>
      </c>
      <c r="C39" s="80">
        <v>1102</v>
      </c>
      <c r="D39" s="84">
        <v>1047</v>
      </c>
      <c r="E39" s="72">
        <f t="shared" si="0"/>
        <v>55</v>
      </c>
      <c r="F39" s="11">
        <f t="shared" si="1"/>
        <v>5.2531041069723017</v>
      </c>
    </row>
    <row r="40" spans="2:6" ht="20.25">
      <c r="B40" s="105" t="s">
        <v>50</v>
      </c>
      <c r="C40" s="80">
        <v>0</v>
      </c>
      <c r="D40" s="84">
        <v>0</v>
      </c>
      <c r="E40" s="72">
        <f t="shared" si="0"/>
        <v>0</v>
      </c>
      <c r="F40" s="11"/>
    </row>
    <row r="41" spans="2:6" ht="20.25">
      <c r="B41" s="105" t="s">
        <v>38</v>
      </c>
      <c r="C41" s="80">
        <v>5928</v>
      </c>
      <c r="D41" s="84">
        <v>2617</v>
      </c>
      <c r="E41" s="72">
        <f t="shared" si="0"/>
        <v>3311</v>
      </c>
      <c r="F41" s="11">
        <f t="shared" si="1"/>
        <v>126.5189147879251</v>
      </c>
    </row>
    <row r="42" spans="2:6" ht="20.25">
      <c r="B42" s="105" t="s">
        <v>51</v>
      </c>
      <c r="C42" s="80">
        <v>1283</v>
      </c>
      <c r="D42" s="84">
        <v>1235</v>
      </c>
      <c r="E42" s="72">
        <f t="shared" si="0"/>
        <v>48</v>
      </c>
      <c r="F42" s="11">
        <f t="shared" si="1"/>
        <v>3.8866396761133606</v>
      </c>
    </row>
    <row r="43" spans="2:6" ht="20.25">
      <c r="B43" s="104" t="s">
        <v>52</v>
      </c>
      <c r="C43" s="80">
        <f>SUM(C44:C53)</f>
        <v>2000</v>
      </c>
      <c r="D43" s="80">
        <f>SUM(D44:D53)</f>
        <v>1909</v>
      </c>
      <c r="E43" s="72">
        <f t="shared" si="0"/>
        <v>91</v>
      </c>
      <c r="F43" s="11">
        <f t="shared" si="1"/>
        <v>4.7668936616029338</v>
      </c>
    </row>
    <row r="44" spans="2:6" ht="20.25">
      <c r="B44" s="105" t="s">
        <v>29</v>
      </c>
      <c r="C44" s="80">
        <v>557</v>
      </c>
      <c r="D44" s="84">
        <v>472</v>
      </c>
      <c r="E44" s="72">
        <f t="shared" si="0"/>
        <v>85</v>
      </c>
      <c r="F44" s="11">
        <f t="shared" si="1"/>
        <v>18.008474576271187</v>
      </c>
    </row>
    <row r="45" spans="2:6" ht="20.25">
      <c r="B45" s="105" t="s">
        <v>30</v>
      </c>
      <c r="C45" s="80">
        <v>0</v>
      </c>
      <c r="D45" s="84">
        <v>0</v>
      </c>
      <c r="E45" s="72">
        <f t="shared" si="0"/>
        <v>0</v>
      </c>
      <c r="F45" s="11"/>
    </row>
    <row r="46" spans="2:6" ht="20.25">
      <c r="B46" s="105" t="s">
        <v>31</v>
      </c>
      <c r="C46" s="80">
        <v>0</v>
      </c>
      <c r="D46" s="84">
        <v>0</v>
      </c>
      <c r="E46" s="72">
        <f t="shared" si="0"/>
        <v>0</v>
      </c>
      <c r="F46" s="11"/>
    </row>
    <row r="47" spans="2:6" ht="20.25">
      <c r="B47" s="105" t="s">
        <v>53</v>
      </c>
      <c r="C47" s="80">
        <v>0</v>
      </c>
      <c r="D47" s="84">
        <v>0</v>
      </c>
      <c r="E47" s="72">
        <f t="shared" si="0"/>
        <v>0</v>
      </c>
      <c r="F47" s="11"/>
    </row>
    <row r="48" spans="2:6" ht="20.25">
      <c r="B48" s="105" t="s">
        <v>54</v>
      </c>
      <c r="C48" s="80">
        <v>0</v>
      </c>
      <c r="D48" s="84">
        <v>0</v>
      </c>
      <c r="E48" s="72">
        <f t="shared" si="0"/>
        <v>0</v>
      </c>
      <c r="F48" s="11"/>
    </row>
    <row r="49" spans="2:6" ht="20.25">
      <c r="B49" s="105" t="s">
        <v>55</v>
      </c>
      <c r="C49" s="80">
        <v>0</v>
      </c>
      <c r="D49" s="84">
        <v>0</v>
      </c>
      <c r="E49" s="72">
        <f t="shared" si="0"/>
        <v>0</v>
      </c>
      <c r="F49" s="11"/>
    </row>
    <row r="50" spans="2:6" ht="20.25">
      <c r="B50" s="105" t="s">
        <v>56</v>
      </c>
      <c r="C50" s="80">
        <v>0</v>
      </c>
      <c r="D50" s="84">
        <v>0</v>
      </c>
      <c r="E50" s="72">
        <f t="shared" si="0"/>
        <v>0</v>
      </c>
      <c r="F50" s="11"/>
    </row>
    <row r="51" spans="2:6" ht="20.25">
      <c r="B51" s="105" t="s">
        <v>57</v>
      </c>
      <c r="C51" s="80">
        <v>0</v>
      </c>
      <c r="D51" s="84">
        <v>0</v>
      </c>
      <c r="E51" s="72">
        <f t="shared" si="0"/>
        <v>0</v>
      </c>
      <c r="F51" s="11"/>
    </row>
    <row r="52" spans="2:6" ht="20.25">
      <c r="B52" s="105" t="s">
        <v>38</v>
      </c>
      <c r="C52" s="80">
        <v>475</v>
      </c>
      <c r="D52" s="84">
        <v>301</v>
      </c>
      <c r="E52" s="72">
        <f t="shared" si="0"/>
        <v>174</v>
      </c>
      <c r="F52" s="11">
        <f t="shared" si="1"/>
        <v>57.807308970099669</v>
      </c>
    </row>
    <row r="53" spans="2:6" ht="20.25">
      <c r="B53" s="105" t="s">
        <v>58</v>
      </c>
      <c r="C53" s="80">
        <v>968</v>
      </c>
      <c r="D53" s="84">
        <v>1136</v>
      </c>
      <c r="E53" s="72">
        <f t="shared" si="0"/>
        <v>-168</v>
      </c>
      <c r="F53" s="11">
        <f t="shared" si="1"/>
        <v>-14.788732394366196</v>
      </c>
    </row>
    <row r="54" spans="2:6" ht="20.25">
      <c r="B54" s="104" t="s">
        <v>59</v>
      </c>
      <c r="C54" s="80">
        <f>SUM(C55:C64)</f>
        <v>371</v>
      </c>
      <c r="D54" s="80">
        <f>SUM(D55:D64)</f>
        <v>235</v>
      </c>
      <c r="E54" s="72">
        <f t="shared" si="0"/>
        <v>136</v>
      </c>
      <c r="F54" s="11">
        <f t="shared" si="1"/>
        <v>57.87234042553191</v>
      </c>
    </row>
    <row r="55" spans="2:6" ht="20.25">
      <c r="B55" s="105" t="s">
        <v>29</v>
      </c>
      <c r="C55" s="80">
        <v>88</v>
      </c>
      <c r="D55" s="84">
        <v>108</v>
      </c>
      <c r="E55" s="72">
        <f t="shared" si="0"/>
        <v>-20</v>
      </c>
      <c r="F55" s="11">
        <f t="shared" si="1"/>
        <v>-18.518518518518519</v>
      </c>
    </row>
    <row r="56" spans="2:6" ht="20.25">
      <c r="B56" s="105" t="s">
        <v>30</v>
      </c>
      <c r="C56" s="80">
        <v>0</v>
      </c>
      <c r="D56" s="84">
        <v>0</v>
      </c>
      <c r="E56" s="72">
        <f t="shared" si="0"/>
        <v>0</v>
      </c>
      <c r="F56" s="11"/>
    </row>
    <row r="57" spans="2:6" ht="20.25">
      <c r="B57" s="105" t="s">
        <v>31</v>
      </c>
      <c r="C57" s="80">
        <v>0</v>
      </c>
      <c r="D57" s="84">
        <v>0</v>
      </c>
      <c r="E57" s="72">
        <f t="shared" si="0"/>
        <v>0</v>
      </c>
      <c r="F57" s="11"/>
    </row>
    <row r="58" spans="2:6" ht="20.25">
      <c r="B58" s="105" t="s">
        <v>60</v>
      </c>
      <c r="C58" s="80">
        <v>0</v>
      </c>
      <c r="D58" s="84">
        <v>0</v>
      </c>
      <c r="E58" s="72">
        <f t="shared" si="0"/>
        <v>0</v>
      </c>
      <c r="F58" s="11"/>
    </row>
    <row r="59" spans="2:6" ht="20.25">
      <c r="B59" s="105" t="s">
        <v>61</v>
      </c>
      <c r="C59" s="80">
        <v>69</v>
      </c>
      <c r="D59" s="84">
        <v>19</v>
      </c>
      <c r="E59" s="72">
        <f t="shared" si="0"/>
        <v>50</v>
      </c>
      <c r="F59" s="11">
        <f t="shared" si="1"/>
        <v>263.15789473684214</v>
      </c>
    </row>
    <row r="60" spans="2:6" ht="20.25">
      <c r="B60" s="105" t="s">
        <v>62</v>
      </c>
      <c r="C60" s="80">
        <v>0</v>
      </c>
      <c r="D60" s="84">
        <v>0</v>
      </c>
      <c r="E60" s="72">
        <f t="shared" si="0"/>
        <v>0</v>
      </c>
      <c r="F60" s="11"/>
    </row>
    <row r="61" spans="2:6" ht="20.25">
      <c r="B61" s="105" t="s">
        <v>63</v>
      </c>
      <c r="C61" s="80">
        <v>115</v>
      </c>
      <c r="D61" s="84">
        <v>0</v>
      </c>
      <c r="E61" s="72">
        <f t="shared" si="0"/>
        <v>115</v>
      </c>
      <c r="F61" s="11"/>
    </row>
    <row r="62" spans="2:6" ht="20.25">
      <c r="B62" s="105" t="s">
        <v>64</v>
      </c>
      <c r="C62" s="80">
        <v>0</v>
      </c>
      <c r="D62" s="84">
        <v>0</v>
      </c>
      <c r="E62" s="72">
        <f t="shared" si="0"/>
        <v>0</v>
      </c>
      <c r="F62" s="11"/>
    </row>
    <row r="63" spans="2:6" ht="20.25">
      <c r="B63" s="105" t="s">
        <v>38</v>
      </c>
      <c r="C63" s="80">
        <v>99</v>
      </c>
      <c r="D63" s="84">
        <v>108</v>
      </c>
      <c r="E63" s="72">
        <f t="shared" si="0"/>
        <v>-9</v>
      </c>
      <c r="F63" s="11">
        <f t="shared" si="1"/>
        <v>-8.3333333333333321</v>
      </c>
    </row>
    <row r="64" spans="2:6" ht="20.25">
      <c r="B64" s="105" t="s">
        <v>65</v>
      </c>
      <c r="C64" s="80">
        <v>0</v>
      </c>
      <c r="D64" s="84">
        <v>0</v>
      </c>
      <c r="E64" s="72">
        <f t="shared" si="0"/>
        <v>0</v>
      </c>
      <c r="F64" s="11"/>
    </row>
    <row r="65" spans="2:6" ht="20.25">
      <c r="B65" s="104" t="s">
        <v>66</v>
      </c>
      <c r="C65" s="80">
        <f>SUM(C66:C75)</f>
        <v>2882</v>
      </c>
      <c r="D65" s="80">
        <f>SUM(D66:D75)</f>
        <v>2523</v>
      </c>
      <c r="E65" s="72">
        <f t="shared" si="0"/>
        <v>359</v>
      </c>
      <c r="F65" s="11">
        <f t="shared" si="1"/>
        <v>14.229092350376535</v>
      </c>
    </row>
    <row r="66" spans="2:6" ht="20.25">
      <c r="B66" s="105" t="s">
        <v>29</v>
      </c>
      <c r="C66" s="80">
        <v>354</v>
      </c>
      <c r="D66" s="84">
        <v>284</v>
      </c>
      <c r="E66" s="72">
        <f t="shared" si="0"/>
        <v>70</v>
      </c>
      <c r="F66" s="11">
        <f t="shared" si="1"/>
        <v>24.647887323943664</v>
      </c>
    </row>
    <row r="67" spans="2:6" ht="20.25">
      <c r="B67" s="105" t="s">
        <v>30</v>
      </c>
      <c r="C67" s="80">
        <v>10</v>
      </c>
      <c r="D67" s="84">
        <v>0</v>
      </c>
      <c r="E67" s="72">
        <f t="shared" si="0"/>
        <v>10</v>
      </c>
      <c r="F67" s="11"/>
    </row>
    <row r="68" spans="2:6" ht="20.25">
      <c r="B68" s="105" t="s">
        <v>31</v>
      </c>
      <c r="C68" s="80">
        <v>0</v>
      </c>
      <c r="D68" s="84">
        <v>0</v>
      </c>
      <c r="E68" s="72">
        <f t="shared" si="0"/>
        <v>0</v>
      </c>
      <c r="F68" s="11"/>
    </row>
    <row r="69" spans="2:6" ht="20.25">
      <c r="B69" s="105" t="s">
        <v>67</v>
      </c>
      <c r="C69" s="80">
        <v>0</v>
      </c>
      <c r="D69" s="84">
        <v>0</v>
      </c>
      <c r="E69" s="72">
        <f t="shared" si="0"/>
        <v>0</v>
      </c>
      <c r="F69" s="11"/>
    </row>
    <row r="70" spans="2:6" ht="20.25">
      <c r="B70" s="105" t="s">
        <v>68</v>
      </c>
      <c r="C70" s="80">
        <v>0</v>
      </c>
      <c r="D70" s="84">
        <v>0</v>
      </c>
      <c r="E70" s="72">
        <f t="shared" si="0"/>
        <v>0</v>
      </c>
      <c r="F70" s="11"/>
    </row>
    <row r="71" spans="2:6" ht="20.25">
      <c r="B71" s="105" t="s">
        <v>69</v>
      </c>
      <c r="C71" s="80">
        <v>0</v>
      </c>
      <c r="D71" s="84">
        <v>0</v>
      </c>
      <c r="E71" s="72">
        <f t="shared" si="0"/>
        <v>0</v>
      </c>
      <c r="F71" s="11"/>
    </row>
    <row r="72" spans="2:6" ht="20.25">
      <c r="B72" s="105" t="s">
        <v>70</v>
      </c>
      <c r="C72" s="80">
        <v>0</v>
      </c>
      <c r="D72" s="84">
        <v>0</v>
      </c>
      <c r="E72" s="72">
        <f t="shared" si="0"/>
        <v>0</v>
      </c>
      <c r="F72" s="11"/>
    </row>
    <row r="73" spans="2:6" ht="20.25">
      <c r="B73" s="105" t="s">
        <v>71</v>
      </c>
      <c r="C73" s="80">
        <v>0</v>
      </c>
      <c r="D73" s="84">
        <v>0</v>
      </c>
      <c r="E73" s="72">
        <f t="shared" si="0"/>
        <v>0</v>
      </c>
      <c r="F73" s="11"/>
    </row>
    <row r="74" spans="2:6" ht="20.25">
      <c r="B74" s="105" t="s">
        <v>38</v>
      </c>
      <c r="C74" s="80">
        <v>1541</v>
      </c>
      <c r="D74" s="84">
        <v>1133</v>
      </c>
      <c r="E74" s="72">
        <f t="shared" ref="E74:E137" si="2">C74-D74</f>
        <v>408</v>
      </c>
      <c r="F74" s="11">
        <f t="shared" ref="F74:F124" si="3">E74/D74*100</f>
        <v>36.010591350397178</v>
      </c>
    </row>
    <row r="75" spans="2:6" ht="20.25">
      <c r="B75" s="105" t="s">
        <v>72</v>
      </c>
      <c r="C75" s="80">
        <v>977</v>
      </c>
      <c r="D75" s="84">
        <v>1106</v>
      </c>
      <c r="E75" s="72">
        <f t="shared" si="2"/>
        <v>-129</v>
      </c>
      <c r="F75" s="11">
        <f t="shared" si="3"/>
        <v>-11.66365280289331</v>
      </c>
    </row>
    <row r="76" spans="2:6" ht="20.25">
      <c r="B76" s="104" t="s">
        <v>73</v>
      </c>
      <c r="C76" s="80">
        <f>SUM(C77:C83)</f>
        <v>3016</v>
      </c>
      <c r="D76" s="80">
        <f>SUM(D77:D83)</f>
        <v>3190</v>
      </c>
      <c r="E76" s="72">
        <f t="shared" si="2"/>
        <v>-174</v>
      </c>
      <c r="F76" s="11">
        <f t="shared" si="3"/>
        <v>-5.4545454545454541</v>
      </c>
    </row>
    <row r="77" spans="2:6" ht="20.25">
      <c r="B77" s="105" t="s">
        <v>29</v>
      </c>
      <c r="C77" s="80">
        <v>0</v>
      </c>
      <c r="D77" s="84">
        <v>3190</v>
      </c>
      <c r="E77" s="72">
        <f t="shared" si="2"/>
        <v>-3190</v>
      </c>
      <c r="F77" s="11">
        <f t="shared" si="3"/>
        <v>-100</v>
      </c>
    </row>
    <row r="78" spans="2:6" ht="20.25">
      <c r="B78" s="105" t="s">
        <v>30</v>
      </c>
      <c r="C78" s="80">
        <v>0</v>
      </c>
      <c r="D78" s="84">
        <v>0</v>
      </c>
      <c r="E78" s="72">
        <f t="shared" si="2"/>
        <v>0</v>
      </c>
      <c r="F78" s="11"/>
    </row>
    <row r="79" spans="2:6" ht="20.25">
      <c r="B79" s="105" t="s">
        <v>31</v>
      </c>
      <c r="C79" s="80">
        <v>0</v>
      </c>
      <c r="D79" s="84">
        <v>0</v>
      </c>
      <c r="E79" s="72">
        <f t="shared" si="2"/>
        <v>0</v>
      </c>
      <c r="F79" s="11"/>
    </row>
    <row r="80" spans="2:6" ht="20.25">
      <c r="B80" s="105" t="s">
        <v>70</v>
      </c>
      <c r="C80" s="80">
        <v>0</v>
      </c>
      <c r="D80" s="84">
        <v>0</v>
      </c>
      <c r="E80" s="72">
        <f t="shared" si="2"/>
        <v>0</v>
      </c>
      <c r="F80" s="11"/>
    </row>
    <row r="81" spans="2:6" ht="20.25">
      <c r="B81" s="105" t="s">
        <v>74</v>
      </c>
      <c r="C81" s="80">
        <v>0</v>
      </c>
      <c r="D81" s="84">
        <v>0</v>
      </c>
      <c r="E81" s="72">
        <f t="shared" si="2"/>
        <v>0</v>
      </c>
      <c r="F81" s="11"/>
    </row>
    <row r="82" spans="2:6" ht="20.25">
      <c r="B82" s="105" t="s">
        <v>38</v>
      </c>
      <c r="C82" s="80">
        <v>0</v>
      </c>
      <c r="D82" s="84">
        <v>0</v>
      </c>
      <c r="E82" s="72">
        <f t="shared" si="2"/>
        <v>0</v>
      </c>
      <c r="F82" s="11"/>
    </row>
    <row r="83" spans="2:6" ht="20.25">
      <c r="B83" s="105" t="s">
        <v>75</v>
      </c>
      <c r="C83" s="80">
        <v>3016</v>
      </c>
      <c r="D83" s="84">
        <v>0</v>
      </c>
      <c r="E83" s="72">
        <f t="shared" si="2"/>
        <v>3016</v>
      </c>
      <c r="F83" s="11"/>
    </row>
    <row r="84" spans="2:6" ht="20.25">
      <c r="B84" s="104" t="s">
        <v>76</v>
      </c>
      <c r="C84" s="80">
        <f>SUM(C85:C92)</f>
        <v>517</v>
      </c>
      <c r="D84" s="80">
        <f>SUM(D85:D92)</f>
        <v>521</v>
      </c>
      <c r="E84" s="72">
        <f t="shared" si="2"/>
        <v>-4</v>
      </c>
      <c r="F84" s="11">
        <f t="shared" si="3"/>
        <v>-0.76775431861804222</v>
      </c>
    </row>
    <row r="85" spans="2:6" ht="20.25">
      <c r="B85" s="105" t="s">
        <v>29</v>
      </c>
      <c r="C85" s="80">
        <v>217</v>
      </c>
      <c r="D85" s="84">
        <v>229</v>
      </c>
      <c r="E85" s="72">
        <f t="shared" si="2"/>
        <v>-12</v>
      </c>
      <c r="F85" s="11">
        <f t="shared" si="3"/>
        <v>-5.2401746724890828</v>
      </c>
    </row>
    <row r="86" spans="2:6" ht="20.25">
      <c r="B86" s="105" t="s">
        <v>30</v>
      </c>
      <c r="C86" s="80">
        <v>0</v>
      </c>
      <c r="D86" s="84">
        <v>0</v>
      </c>
      <c r="E86" s="72">
        <f t="shared" si="2"/>
        <v>0</v>
      </c>
      <c r="F86" s="11"/>
    </row>
    <row r="87" spans="2:6" ht="20.25">
      <c r="B87" s="105" t="s">
        <v>31</v>
      </c>
      <c r="C87" s="80">
        <v>0</v>
      </c>
      <c r="D87" s="84">
        <v>0</v>
      </c>
      <c r="E87" s="72">
        <f t="shared" si="2"/>
        <v>0</v>
      </c>
      <c r="F87" s="11"/>
    </row>
    <row r="88" spans="2:6" ht="20.25">
      <c r="B88" s="105" t="s">
        <v>77</v>
      </c>
      <c r="C88" s="80">
        <v>129</v>
      </c>
      <c r="D88" s="84">
        <v>115</v>
      </c>
      <c r="E88" s="72">
        <f t="shared" si="2"/>
        <v>14</v>
      </c>
      <c r="F88" s="11">
        <f t="shared" si="3"/>
        <v>12.173913043478262</v>
      </c>
    </row>
    <row r="89" spans="2:6" ht="20.25">
      <c r="B89" s="105" t="s">
        <v>78</v>
      </c>
      <c r="C89" s="80">
        <v>0</v>
      </c>
      <c r="D89" s="84">
        <v>0</v>
      </c>
      <c r="E89" s="72">
        <f t="shared" si="2"/>
        <v>0</v>
      </c>
      <c r="F89" s="11"/>
    </row>
    <row r="90" spans="2:6" ht="20.25">
      <c r="B90" s="105" t="s">
        <v>70</v>
      </c>
      <c r="C90" s="80">
        <v>0</v>
      </c>
      <c r="D90" s="84">
        <v>0</v>
      </c>
      <c r="E90" s="72">
        <f t="shared" si="2"/>
        <v>0</v>
      </c>
      <c r="F90" s="11"/>
    </row>
    <row r="91" spans="2:6" ht="20.25">
      <c r="B91" s="105" t="s">
        <v>38</v>
      </c>
      <c r="C91" s="80">
        <v>114</v>
      </c>
      <c r="D91" s="84">
        <v>160</v>
      </c>
      <c r="E91" s="72">
        <f t="shared" si="2"/>
        <v>-46</v>
      </c>
      <c r="F91" s="11">
        <f t="shared" si="3"/>
        <v>-28.749999999999996</v>
      </c>
    </row>
    <row r="92" spans="2:6" ht="20.25">
      <c r="B92" s="105" t="s">
        <v>79</v>
      </c>
      <c r="C92" s="80">
        <v>57</v>
      </c>
      <c r="D92" s="84">
        <v>17</v>
      </c>
      <c r="E92" s="72">
        <f t="shared" si="2"/>
        <v>40</v>
      </c>
      <c r="F92" s="11">
        <f t="shared" si="3"/>
        <v>235.29411764705884</v>
      </c>
    </row>
    <row r="93" spans="2:6" ht="20.25">
      <c r="B93" s="104" t="s">
        <v>80</v>
      </c>
      <c r="C93" s="80">
        <f>SUM(C94:C105)</f>
        <v>0</v>
      </c>
      <c r="D93" s="80">
        <f>SUM(D94:D105)</f>
        <v>0</v>
      </c>
      <c r="E93" s="72">
        <f t="shared" si="2"/>
        <v>0</v>
      </c>
      <c r="F93" s="11"/>
    </row>
    <row r="94" spans="2:6" ht="20.25">
      <c r="B94" s="105" t="s">
        <v>29</v>
      </c>
      <c r="C94" s="80">
        <v>0</v>
      </c>
      <c r="D94" s="84">
        <v>0</v>
      </c>
      <c r="E94" s="72">
        <f t="shared" si="2"/>
        <v>0</v>
      </c>
      <c r="F94" s="11"/>
    </row>
    <row r="95" spans="2:6" ht="20.25">
      <c r="B95" s="105" t="s">
        <v>30</v>
      </c>
      <c r="C95" s="80">
        <v>0</v>
      </c>
      <c r="D95" s="84">
        <v>0</v>
      </c>
      <c r="E95" s="72">
        <f t="shared" si="2"/>
        <v>0</v>
      </c>
      <c r="F95" s="11"/>
    </row>
    <row r="96" spans="2:6" ht="20.25">
      <c r="B96" s="105" t="s">
        <v>31</v>
      </c>
      <c r="C96" s="80">
        <v>0</v>
      </c>
      <c r="D96" s="84">
        <v>0</v>
      </c>
      <c r="E96" s="72">
        <f t="shared" si="2"/>
        <v>0</v>
      </c>
      <c r="F96" s="11"/>
    </row>
    <row r="97" spans="2:6" ht="20.25">
      <c r="B97" s="105" t="s">
        <v>81</v>
      </c>
      <c r="C97" s="80">
        <v>0</v>
      </c>
      <c r="D97" s="84">
        <v>0</v>
      </c>
      <c r="E97" s="72">
        <f t="shared" si="2"/>
        <v>0</v>
      </c>
      <c r="F97" s="11"/>
    </row>
    <row r="98" spans="2:6" ht="20.25">
      <c r="B98" s="105" t="s">
        <v>82</v>
      </c>
      <c r="C98" s="80">
        <v>0</v>
      </c>
      <c r="D98" s="84">
        <v>0</v>
      </c>
      <c r="E98" s="72">
        <f t="shared" si="2"/>
        <v>0</v>
      </c>
      <c r="F98" s="11"/>
    </row>
    <row r="99" spans="2:6" ht="20.25">
      <c r="B99" s="105" t="s">
        <v>70</v>
      </c>
      <c r="C99" s="80">
        <v>0</v>
      </c>
      <c r="D99" s="84">
        <v>0</v>
      </c>
      <c r="E99" s="72">
        <f t="shared" si="2"/>
        <v>0</v>
      </c>
      <c r="F99" s="11"/>
    </row>
    <row r="100" spans="2:6" ht="20.25">
      <c r="B100" s="105" t="s">
        <v>83</v>
      </c>
      <c r="C100" s="80">
        <v>0</v>
      </c>
      <c r="D100" s="84">
        <v>0</v>
      </c>
      <c r="E100" s="72">
        <f t="shared" si="2"/>
        <v>0</v>
      </c>
      <c r="F100" s="11"/>
    </row>
    <row r="101" spans="2:6" ht="20.25">
      <c r="B101" s="105" t="s">
        <v>84</v>
      </c>
      <c r="C101" s="80">
        <v>0</v>
      </c>
      <c r="D101" s="84">
        <v>0</v>
      </c>
      <c r="E101" s="72">
        <f t="shared" si="2"/>
        <v>0</v>
      </c>
      <c r="F101" s="11"/>
    </row>
    <row r="102" spans="2:6" ht="20.25">
      <c r="B102" s="105" t="s">
        <v>85</v>
      </c>
      <c r="C102" s="80">
        <v>0</v>
      </c>
      <c r="D102" s="84">
        <v>0</v>
      </c>
      <c r="E102" s="72">
        <f t="shared" si="2"/>
        <v>0</v>
      </c>
      <c r="F102" s="11"/>
    </row>
    <row r="103" spans="2:6" ht="20.25">
      <c r="B103" s="105" t="s">
        <v>86</v>
      </c>
      <c r="C103" s="80">
        <v>0</v>
      </c>
      <c r="D103" s="84">
        <v>0</v>
      </c>
      <c r="E103" s="72">
        <f t="shared" si="2"/>
        <v>0</v>
      </c>
      <c r="F103" s="11"/>
    </row>
    <row r="104" spans="2:6" ht="20.25">
      <c r="B104" s="105" t="s">
        <v>38</v>
      </c>
      <c r="C104" s="80">
        <v>0</v>
      </c>
      <c r="D104" s="84">
        <v>0</v>
      </c>
      <c r="E104" s="72">
        <f t="shared" si="2"/>
        <v>0</v>
      </c>
      <c r="F104" s="11"/>
    </row>
    <row r="105" spans="2:6" ht="20.25">
      <c r="B105" s="105" t="s">
        <v>87</v>
      </c>
      <c r="C105" s="80">
        <v>0</v>
      </c>
      <c r="D105" s="84">
        <v>0</v>
      </c>
      <c r="E105" s="72">
        <f t="shared" si="2"/>
        <v>0</v>
      </c>
      <c r="F105" s="11"/>
    </row>
    <row r="106" spans="2:6" ht="20.25">
      <c r="B106" s="104" t="s">
        <v>88</v>
      </c>
      <c r="C106" s="80">
        <f>SUM(C107:C114)</f>
        <v>1909</v>
      </c>
      <c r="D106" s="80">
        <f>SUM(D107:D114)</f>
        <v>1730</v>
      </c>
      <c r="E106" s="72">
        <f t="shared" si="2"/>
        <v>179</v>
      </c>
      <c r="F106" s="11">
        <f t="shared" si="3"/>
        <v>10.346820809248555</v>
      </c>
    </row>
    <row r="107" spans="2:6" ht="20.25">
      <c r="B107" s="105" t="s">
        <v>29</v>
      </c>
      <c r="C107" s="80">
        <v>1080</v>
      </c>
      <c r="D107" s="84">
        <v>1329</v>
      </c>
      <c r="E107" s="72">
        <f t="shared" si="2"/>
        <v>-249</v>
      </c>
      <c r="F107" s="11">
        <f t="shared" si="3"/>
        <v>-18.735891647855528</v>
      </c>
    </row>
    <row r="108" spans="2:6" ht="20.25">
      <c r="B108" s="105" t="s">
        <v>30</v>
      </c>
      <c r="C108" s="80">
        <v>77</v>
      </c>
      <c r="D108" s="84">
        <v>20</v>
      </c>
      <c r="E108" s="72">
        <f t="shared" si="2"/>
        <v>57</v>
      </c>
      <c r="F108" s="11">
        <f t="shared" si="3"/>
        <v>285</v>
      </c>
    </row>
    <row r="109" spans="2:6" ht="20.25">
      <c r="B109" s="105" t="s">
        <v>31</v>
      </c>
      <c r="C109" s="80">
        <v>0</v>
      </c>
      <c r="D109" s="84">
        <v>0</v>
      </c>
      <c r="E109" s="72">
        <f t="shared" si="2"/>
        <v>0</v>
      </c>
      <c r="F109" s="11"/>
    </row>
    <row r="110" spans="2:6" ht="20.25">
      <c r="B110" s="105" t="s">
        <v>89</v>
      </c>
      <c r="C110" s="80">
        <v>0</v>
      </c>
      <c r="D110" s="84">
        <v>0</v>
      </c>
      <c r="E110" s="72">
        <f t="shared" si="2"/>
        <v>0</v>
      </c>
      <c r="F110" s="11"/>
    </row>
    <row r="111" spans="2:6" ht="20.25">
      <c r="B111" s="105" t="s">
        <v>90</v>
      </c>
      <c r="C111" s="80">
        <v>0</v>
      </c>
      <c r="D111" s="84">
        <v>0</v>
      </c>
      <c r="E111" s="72">
        <f t="shared" si="2"/>
        <v>0</v>
      </c>
      <c r="F111" s="11"/>
    </row>
    <row r="112" spans="2:6" ht="20.25">
      <c r="B112" s="105" t="s">
        <v>91</v>
      </c>
      <c r="C112" s="80">
        <v>0</v>
      </c>
      <c r="D112" s="84">
        <v>0</v>
      </c>
      <c r="E112" s="72">
        <f t="shared" si="2"/>
        <v>0</v>
      </c>
      <c r="F112" s="11"/>
    </row>
    <row r="113" spans="2:6" ht="20.25">
      <c r="B113" s="105" t="s">
        <v>38</v>
      </c>
      <c r="C113" s="80">
        <v>102</v>
      </c>
      <c r="D113" s="84">
        <v>276</v>
      </c>
      <c r="E113" s="72">
        <f t="shared" si="2"/>
        <v>-174</v>
      </c>
      <c r="F113" s="11">
        <f t="shared" si="3"/>
        <v>-63.04347826086957</v>
      </c>
    </row>
    <row r="114" spans="2:6" ht="20.25">
      <c r="B114" s="105" t="s">
        <v>92</v>
      </c>
      <c r="C114" s="80">
        <v>650</v>
      </c>
      <c r="D114" s="84">
        <v>105</v>
      </c>
      <c r="E114" s="72">
        <f t="shared" si="2"/>
        <v>545</v>
      </c>
      <c r="F114" s="11">
        <f t="shared" si="3"/>
        <v>519.04761904761904</v>
      </c>
    </row>
    <row r="115" spans="2:6" ht="20.25">
      <c r="B115" s="104" t="s">
        <v>93</v>
      </c>
      <c r="C115" s="80">
        <f>SUM(C116:C125)</f>
        <v>731</v>
      </c>
      <c r="D115" s="80">
        <f>SUM(D116:D125)</f>
        <v>4369</v>
      </c>
      <c r="E115" s="72">
        <f t="shared" si="2"/>
        <v>-3638</v>
      </c>
      <c r="F115" s="11">
        <f t="shared" si="3"/>
        <v>-83.268482490272376</v>
      </c>
    </row>
    <row r="116" spans="2:6" ht="20.25">
      <c r="B116" s="105" t="s">
        <v>29</v>
      </c>
      <c r="C116" s="80">
        <v>73</v>
      </c>
      <c r="D116" s="84">
        <v>82</v>
      </c>
      <c r="E116" s="72">
        <f t="shared" si="2"/>
        <v>-9</v>
      </c>
      <c r="F116" s="11">
        <f t="shared" si="3"/>
        <v>-10.975609756097562</v>
      </c>
    </row>
    <row r="117" spans="2:6" ht="20.25">
      <c r="B117" s="105" t="s">
        <v>30</v>
      </c>
      <c r="C117" s="80">
        <v>0</v>
      </c>
      <c r="D117" s="84">
        <v>0</v>
      </c>
      <c r="E117" s="72">
        <f t="shared" si="2"/>
        <v>0</v>
      </c>
      <c r="F117" s="11"/>
    </row>
    <row r="118" spans="2:6" ht="20.25">
      <c r="B118" s="105" t="s">
        <v>31</v>
      </c>
      <c r="C118" s="80">
        <v>0</v>
      </c>
      <c r="D118" s="84">
        <v>0</v>
      </c>
      <c r="E118" s="72">
        <f t="shared" si="2"/>
        <v>0</v>
      </c>
      <c r="F118" s="11"/>
    </row>
    <row r="119" spans="2:6" ht="20.25">
      <c r="B119" s="105" t="s">
        <v>94</v>
      </c>
      <c r="C119" s="80">
        <v>0</v>
      </c>
      <c r="D119" s="84">
        <v>0</v>
      </c>
      <c r="E119" s="72">
        <f t="shared" si="2"/>
        <v>0</v>
      </c>
      <c r="F119" s="11"/>
    </row>
    <row r="120" spans="2:6" ht="20.25">
      <c r="B120" s="105" t="s">
        <v>95</v>
      </c>
      <c r="C120" s="80">
        <v>0</v>
      </c>
      <c r="D120" s="84">
        <v>0</v>
      </c>
      <c r="E120" s="72">
        <f t="shared" si="2"/>
        <v>0</v>
      </c>
      <c r="F120" s="11"/>
    </row>
    <row r="121" spans="2:6" ht="20.25">
      <c r="B121" s="105" t="s">
        <v>96</v>
      </c>
      <c r="C121" s="80">
        <v>0</v>
      </c>
      <c r="D121" s="84">
        <v>0</v>
      </c>
      <c r="E121" s="72">
        <f t="shared" si="2"/>
        <v>0</v>
      </c>
      <c r="F121" s="11"/>
    </row>
    <row r="122" spans="2:6" ht="20.25">
      <c r="B122" s="105" t="s">
        <v>97</v>
      </c>
      <c r="C122" s="80">
        <v>0</v>
      </c>
      <c r="D122" s="84">
        <v>0</v>
      </c>
      <c r="E122" s="72">
        <f t="shared" si="2"/>
        <v>0</v>
      </c>
      <c r="F122" s="11"/>
    </row>
    <row r="123" spans="2:6" ht="20.25">
      <c r="B123" s="105" t="s">
        <v>98</v>
      </c>
      <c r="C123" s="80">
        <v>212</v>
      </c>
      <c r="D123" s="84">
        <v>4220</v>
      </c>
      <c r="E123" s="72">
        <f t="shared" si="2"/>
        <v>-4008</v>
      </c>
      <c r="F123" s="11">
        <f t="shared" si="3"/>
        <v>-94.976303317535553</v>
      </c>
    </row>
    <row r="124" spans="2:6" ht="20.25">
      <c r="B124" s="105" t="s">
        <v>38</v>
      </c>
      <c r="C124" s="80">
        <v>0</v>
      </c>
      <c r="D124" s="84">
        <v>67</v>
      </c>
      <c r="E124" s="72">
        <f t="shared" si="2"/>
        <v>-67</v>
      </c>
      <c r="F124" s="11">
        <f t="shared" si="3"/>
        <v>-100</v>
      </c>
    </row>
    <row r="125" spans="2:6" ht="20.25">
      <c r="B125" s="105" t="s">
        <v>99</v>
      </c>
      <c r="C125" s="80">
        <v>446</v>
      </c>
      <c r="D125" s="84">
        <v>0</v>
      </c>
      <c r="E125" s="72">
        <f t="shared" si="2"/>
        <v>446</v>
      </c>
      <c r="F125" s="11"/>
    </row>
    <row r="126" spans="2:6" ht="20.25">
      <c r="B126" s="104" t="s">
        <v>100</v>
      </c>
      <c r="C126" s="80">
        <f>SUM(C127:C137)</f>
        <v>0</v>
      </c>
      <c r="D126" s="80">
        <f>SUM(D127:D137)</f>
        <v>0</v>
      </c>
      <c r="E126" s="72">
        <f t="shared" si="2"/>
        <v>0</v>
      </c>
      <c r="F126" s="11"/>
    </row>
    <row r="127" spans="2:6" ht="20.25">
      <c r="B127" s="105" t="s">
        <v>29</v>
      </c>
      <c r="C127" s="80">
        <v>0</v>
      </c>
      <c r="D127" s="84">
        <v>0</v>
      </c>
      <c r="E127" s="72">
        <f t="shared" si="2"/>
        <v>0</v>
      </c>
      <c r="F127" s="11"/>
    </row>
    <row r="128" spans="2:6" ht="20.25">
      <c r="B128" s="105" t="s">
        <v>30</v>
      </c>
      <c r="C128" s="80">
        <v>0</v>
      </c>
      <c r="D128" s="84">
        <v>0</v>
      </c>
      <c r="E128" s="72">
        <f t="shared" si="2"/>
        <v>0</v>
      </c>
      <c r="F128" s="11"/>
    </row>
    <row r="129" spans="2:6" ht="20.25">
      <c r="B129" s="105" t="s">
        <v>31</v>
      </c>
      <c r="C129" s="80">
        <v>0</v>
      </c>
      <c r="D129" s="84">
        <v>0</v>
      </c>
      <c r="E129" s="72">
        <f t="shared" si="2"/>
        <v>0</v>
      </c>
      <c r="F129" s="11"/>
    </row>
    <row r="130" spans="2:6" ht="20.25">
      <c r="B130" s="105" t="s">
        <v>101</v>
      </c>
      <c r="C130" s="80">
        <v>0</v>
      </c>
      <c r="D130" s="84">
        <v>0</v>
      </c>
      <c r="E130" s="72">
        <f t="shared" si="2"/>
        <v>0</v>
      </c>
      <c r="F130" s="11"/>
    </row>
    <row r="131" spans="2:6" ht="20.25">
      <c r="B131" s="105" t="s">
        <v>102</v>
      </c>
      <c r="C131" s="80">
        <v>0</v>
      </c>
      <c r="D131" s="84">
        <v>0</v>
      </c>
      <c r="E131" s="72">
        <f t="shared" si="2"/>
        <v>0</v>
      </c>
      <c r="F131" s="11"/>
    </row>
    <row r="132" spans="2:6" ht="20.25">
      <c r="B132" s="105" t="s">
        <v>103</v>
      </c>
      <c r="C132" s="80">
        <v>0</v>
      </c>
      <c r="D132" s="84">
        <v>0</v>
      </c>
      <c r="E132" s="72">
        <f t="shared" si="2"/>
        <v>0</v>
      </c>
      <c r="F132" s="11"/>
    </row>
    <row r="133" spans="2:6" ht="20.25">
      <c r="B133" s="105" t="s">
        <v>104</v>
      </c>
      <c r="C133" s="80">
        <v>0</v>
      </c>
      <c r="D133" s="84">
        <v>0</v>
      </c>
      <c r="E133" s="72">
        <f t="shared" si="2"/>
        <v>0</v>
      </c>
      <c r="F133" s="11"/>
    </row>
    <row r="134" spans="2:6" ht="20.25">
      <c r="B134" s="105" t="s">
        <v>105</v>
      </c>
      <c r="C134" s="80">
        <v>0</v>
      </c>
      <c r="D134" s="84">
        <v>0</v>
      </c>
      <c r="E134" s="72">
        <f t="shared" si="2"/>
        <v>0</v>
      </c>
      <c r="F134" s="11"/>
    </row>
    <row r="135" spans="2:6" ht="20.25">
      <c r="B135" s="105" t="s">
        <v>106</v>
      </c>
      <c r="C135" s="80">
        <v>0</v>
      </c>
      <c r="D135" s="84">
        <v>0</v>
      </c>
      <c r="E135" s="72">
        <f t="shared" si="2"/>
        <v>0</v>
      </c>
      <c r="F135" s="11"/>
    </row>
    <row r="136" spans="2:6" ht="20.25">
      <c r="B136" s="105" t="s">
        <v>38</v>
      </c>
      <c r="C136" s="80">
        <v>0</v>
      </c>
      <c r="D136" s="84">
        <v>0</v>
      </c>
      <c r="E136" s="72">
        <f t="shared" si="2"/>
        <v>0</v>
      </c>
      <c r="F136" s="11"/>
    </row>
    <row r="137" spans="2:6" ht="20.25">
      <c r="B137" s="105" t="s">
        <v>107</v>
      </c>
      <c r="C137" s="80">
        <v>0</v>
      </c>
      <c r="D137" s="84">
        <v>0</v>
      </c>
      <c r="E137" s="72">
        <f t="shared" si="2"/>
        <v>0</v>
      </c>
      <c r="F137" s="11"/>
    </row>
    <row r="138" spans="2:6" ht="20.25">
      <c r="B138" s="104" t="s">
        <v>108</v>
      </c>
      <c r="C138" s="80">
        <f>SUM(C139:C144)</f>
        <v>28</v>
      </c>
      <c r="D138" s="80">
        <f>SUM(D139:D144)</f>
        <v>0</v>
      </c>
      <c r="E138" s="72">
        <f t="shared" ref="E138:E201" si="4">C138-D138</f>
        <v>28</v>
      </c>
      <c r="F138" s="11"/>
    </row>
    <row r="139" spans="2:6" ht="20.25">
      <c r="B139" s="105" t="s">
        <v>29</v>
      </c>
      <c r="C139" s="80">
        <v>0</v>
      </c>
      <c r="D139" s="84">
        <v>0</v>
      </c>
      <c r="E139" s="72">
        <f t="shared" si="4"/>
        <v>0</v>
      </c>
      <c r="F139" s="11"/>
    </row>
    <row r="140" spans="2:6" ht="20.25">
      <c r="B140" s="105" t="s">
        <v>30</v>
      </c>
      <c r="C140" s="80">
        <v>0</v>
      </c>
      <c r="D140" s="84">
        <v>0</v>
      </c>
      <c r="E140" s="72">
        <f t="shared" si="4"/>
        <v>0</v>
      </c>
      <c r="F140" s="11"/>
    </row>
    <row r="141" spans="2:6" ht="20.25">
      <c r="B141" s="105" t="s">
        <v>31</v>
      </c>
      <c r="C141" s="80">
        <v>0</v>
      </c>
      <c r="D141" s="84">
        <v>0</v>
      </c>
      <c r="E141" s="72">
        <f t="shared" si="4"/>
        <v>0</v>
      </c>
      <c r="F141" s="11"/>
    </row>
    <row r="142" spans="2:6" ht="20.25">
      <c r="B142" s="105" t="s">
        <v>109</v>
      </c>
      <c r="C142" s="80">
        <v>28</v>
      </c>
      <c r="D142" s="84">
        <v>0</v>
      </c>
      <c r="E142" s="72">
        <f t="shared" si="4"/>
        <v>28</v>
      </c>
      <c r="F142" s="11"/>
    </row>
    <row r="143" spans="2:6" ht="20.25">
      <c r="B143" s="105" t="s">
        <v>38</v>
      </c>
      <c r="C143" s="80">
        <v>0</v>
      </c>
      <c r="D143" s="84">
        <v>0</v>
      </c>
      <c r="E143" s="72">
        <f t="shared" si="4"/>
        <v>0</v>
      </c>
      <c r="F143" s="11"/>
    </row>
    <row r="144" spans="2:6" ht="20.25">
      <c r="B144" s="105" t="s">
        <v>110</v>
      </c>
      <c r="C144" s="80">
        <v>0</v>
      </c>
      <c r="D144" s="84">
        <v>0</v>
      </c>
      <c r="E144" s="72">
        <f t="shared" si="4"/>
        <v>0</v>
      </c>
      <c r="F144" s="11"/>
    </row>
    <row r="145" spans="2:6" ht="20.25">
      <c r="B145" s="104" t="s">
        <v>111</v>
      </c>
      <c r="C145" s="80">
        <f>SUM(C146:C152)</f>
        <v>0</v>
      </c>
      <c r="D145" s="80">
        <f>SUM(D146:D152)</f>
        <v>0</v>
      </c>
      <c r="E145" s="72">
        <f t="shared" si="4"/>
        <v>0</v>
      </c>
      <c r="F145" s="11"/>
    </row>
    <row r="146" spans="2:6" ht="20.25">
      <c r="B146" s="105" t="s">
        <v>29</v>
      </c>
      <c r="C146" s="80">
        <v>0</v>
      </c>
      <c r="D146" s="84">
        <v>0</v>
      </c>
      <c r="E146" s="72">
        <f t="shared" si="4"/>
        <v>0</v>
      </c>
      <c r="F146" s="11"/>
    </row>
    <row r="147" spans="2:6" ht="20.25">
      <c r="B147" s="105" t="s">
        <v>30</v>
      </c>
      <c r="C147" s="80">
        <v>0</v>
      </c>
      <c r="D147" s="84">
        <v>0</v>
      </c>
      <c r="E147" s="72">
        <f t="shared" si="4"/>
        <v>0</v>
      </c>
      <c r="F147" s="11"/>
    </row>
    <row r="148" spans="2:6" ht="20.25">
      <c r="B148" s="105" t="s">
        <v>31</v>
      </c>
      <c r="C148" s="80">
        <v>0</v>
      </c>
      <c r="D148" s="84">
        <v>0</v>
      </c>
      <c r="E148" s="72">
        <f t="shared" si="4"/>
        <v>0</v>
      </c>
      <c r="F148" s="11"/>
    </row>
    <row r="149" spans="2:6" ht="20.25">
      <c r="B149" s="105" t="s">
        <v>112</v>
      </c>
      <c r="C149" s="80">
        <v>0</v>
      </c>
      <c r="D149" s="84">
        <v>0</v>
      </c>
      <c r="E149" s="72">
        <f t="shared" si="4"/>
        <v>0</v>
      </c>
      <c r="F149" s="11"/>
    </row>
    <row r="150" spans="2:6" ht="20.25">
      <c r="B150" s="105" t="s">
        <v>113</v>
      </c>
      <c r="C150" s="80">
        <v>0</v>
      </c>
      <c r="D150" s="84">
        <v>0</v>
      </c>
      <c r="E150" s="72">
        <f t="shared" si="4"/>
        <v>0</v>
      </c>
      <c r="F150" s="11"/>
    </row>
    <row r="151" spans="2:6" ht="20.25">
      <c r="B151" s="105" t="s">
        <v>38</v>
      </c>
      <c r="C151" s="80">
        <v>0</v>
      </c>
      <c r="D151" s="84">
        <v>0</v>
      </c>
      <c r="E151" s="72">
        <f t="shared" si="4"/>
        <v>0</v>
      </c>
      <c r="F151" s="11"/>
    </row>
    <row r="152" spans="2:6" ht="20.25">
      <c r="B152" s="105" t="s">
        <v>114</v>
      </c>
      <c r="C152" s="80">
        <v>0</v>
      </c>
      <c r="D152" s="84">
        <v>0</v>
      </c>
      <c r="E152" s="72">
        <f t="shared" si="4"/>
        <v>0</v>
      </c>
      <c r="F152" s="11"/>
    </row>
    <row r="153" spans="2:6" ht="20.25">
      <c r="B153" s="104" t="s">
        <v>115</v>
      </c>
      <c r="C153" s="80">
        <f>SUM(C154:C158)</f>
        <v>112</v>
      </c>
      <c r="D153" s="80">
        <f>SUM(D154:D158)</f>
        <v>120</v>
      </c>
      <c r="E153" s="72">
        <f t="shared" si="4"/>
        <v>-8</v>
      </c>
      <c r="F153" s="11">
        <f t="shared" ref="F153:F200" si="5">E153/D153*100</f>
        <v>-6.666666666666667</v>
      </c>
    </row>
    <row r="154" spans="2:6" ht="20.25">
      <c r="B154" s="105" t="s">
        <v>29</v>
      </c>
      <c r="C154" s="80">
        <v>0</v>
      </c>
      <c r="D154" s="84">
        <v>58</v>
      </c>
      <c r="E154" s="72">
        <f t="shared" si="4"/>
        <v>-58</v>
      </c>
      <c r="F154" s="11">
        <f t="shared" si="5"/>
        <v>-100</v>
      </c>
    </row>
    <row r="155" spans="2:6" ht="20.25">
      <c r="B155" s="105" t="s">
        <v>30</v>
      </c>
      <c r="C155" s="80">
        <v>0</v>
      </c>
      <c r="D155" s="84">
        <v>0</v>
      </c>
      <c r="E155" s="72">
        <f t="shared" si="4"/>
        <v>0</v>
      </c>
      <c r="F155" s="11"/>
    </row>
    <row r="156" spans="2:6" ht="20.25">
      <c r="B156" s="105" t="s">
        <v>31</v>
      </c>
      <c r="C156" s="80">
        <v>0</v>
      </c>
      <c r="D156" s="84">
        <v>0</v>
      </c>
      <c r="E156" s="72">
        <f t="shared" si="4"/>
        <v>0</v>
      </c>
      <c r="F156" s="11"/>
    </row>
    <row r="157" spans="2:6" ht="20.25">
      <c r="B157" s="105" t="s">
        <v>116</v>
      </c>
      <c r="C157" s="80">
        <v>112</v>
      </c>
      <c r="D157" s="84">
        <v>62</v>
      </c>
      <c r="E157" s="72">
        <f t="shared" si="4"/>
        <v>50</v>
      </c>
      <c r="F157" s="11">
        <f t="shared" si="5"/>
        <v>80.645161290322577</v>
      </c>
    </row>
    <row r="158" spans="2:6" ht="20.25">
      <c r="B158" s="105" t="s">
        <v>117</v>
      </c>
      <c r="C158" s="80">
        <v>0</v>
      </c>
      <c r="D158" s="84">
        <v>0</v>
      </c>
      <c r="E158" s="72">
        <f t="shared" si="4"/>
        <v>0</v>
      </c>
      <c r="F158" s="11"/>
    </row>
    <row r="159" spans="2:6" ht="20.25">
      <c r="B159" s="104" t="s">
        <v>118</v>
      </c>
      <c r="C159" s="80">
        <f>SUM(C160:C165)</f>
        <v>53</v>
      </c>
      <c r="D159" s="80">
        <f>SUM(D160:D165)</f>
        <v>54</v>
      </c>
      <c r="E159" s="72">
        <f t="shared" si="4"/>
        <v>-1</v>
      </c>
      <c r="F159" s="11">
        <f t="shared" si="5"/>
        <v>-1.8518518518518516</v>
      </c>
    </row>
    <row r="160" spans="2:6" ht="20.25">
      <c r="B160" s="105" t="s">
        <v>29</v>
      </c>
      <c r="C160" s="80">
        <v>40</v>
      </c>
      <c r="D160" s="84">
        <v>26</v>
      </c>
      <c r="E160" s="72">
        <f t="shared" si="4"/>
        <v>14</v>
      </c>
      <c r="F160" s="11">
        <f t="shared" si="5"/>
        <v>53.846153846153847</v>
      </c>
    </row>
    <row r="161" spans="2:6" ht="20.25">
      <c r="B161" s="105" t="s">
        <v>30</v>
      </c>
      <c r="C161" s="80">
        <v>0</v>
      </c>
      <c r="D161" s="84">
        <v>0</v>
      </c>
      <c r="E161" s="72">
        <f t="shared" si="4"/>
        <v>0</v>
      </c>
      <c r="F161" s="11"/>
    </row>
    <row r="162" spans="2:6" ht="20.25">
      <c r="B162" s="105" t="s">
        <v>31</v>
      </c>
      <c r="C162" s="80">
        <v>0</v>
      </c>
      <c r="D162" s="84">
        <v>0</v>
      </c>
      <c r="E162" s="72">
        <f t="shared" si="4"/>
        <v>0</v>
      </c>
      <c r="F162" s="11"/>
    </row>
    <row r="163" spans="2:6" ht="20.25">
      <c r="B163" s="105" t="s">
        <v>43</v>
      </c>
      <c r="C163" s="80">
        <v>6</v>
      </c>
      <c r="D163" s="84">
        <v>0</v>
      </c>
      <c r="E163" s="72">
        <f t="shared" si="4"/>
        <v>6</v>
      </c>
      <c r="F163" s="11"/>
    </row>
    <row r="164" spans="2:6" ht="20.25">
      <c r="B164" s="105" t="s">
        <v>38</v>
      </c>
      <c r="C164" s="80">
        <v>0</v>
      </c>
      <c r="D164" s="84">
        <v>28</v>
      </c>
      <c r="E164" s="72">
        <f t="shared" si="4"/>
        <v>-28</v>
      </c>
      <c r="F164" s="11">
        <f t="shared" si="5"/>
        <v>-100</v>
      </c>
    </row>
    <row r="165" spans="2:6" ht="20.25">
      <c r="B165" s="105" t="s">
        <v>119</v>
      </c>
      <c r="C165" s="80">
        <v>7</v>
      </c>
      <c r="D165" s="84">
        <v>0</v>
      </c>
      <c r="E165" s="72">
        <f t="shared" si="4"/>
        <v>7</v>
      </c>
      <c r="F165" s="11"/>
    </row>
    <row r="166" spans="2:6" ht="20.25">
      <c r="B166" s="104" t="s">
        <v>120</v>
      </c>
      <c r="C166" s="80">
        <f>SUM(C167:C172)</f>
        <v>489</v>
      </c>
      <c r="D166" s="80">
        <f>SUM(D167:D172)</f>
        <v>641</v>
      </c>
      <c r="E166" s="72">
        <f t="shared" si="4"/>
        <v>-152</v>
      </c>
      <c r="F166" s="11">
        <f t="shared" si="5"/>
        <v>-23.712948517940717</v>
      </c>
    </row>
    <row r="167" spans="2:6" ht="20.25">
      <c r="B167" s="105" t="s">
        <v>29</v>
      </c>
      <c r="C167" s="80">
        <v>256</v>
      </c>
      <c r="D167" s="84">
        <v>459</v>
      </c>
      <c r="E167" s="72">
        <f t="shared" si="4"/>
        <v>-203</v>
      </c>
      <c r="F167" s="11">
        <f t="shared" si="5"/>
        <v>-44.226579520697165</v>
      </c>
    </row>
    <row r="168" spans="2:6" ht="20.25">
      <c r="B168" s="105" t="s">
        <v>30</v>
      </c>
      <c r="C168" s="80">
        <v>48</v>
      </c>
      <c r="D168" s="84">
        <v>62</v>
      </c>
      <c r="E168" s="72">
        <f t="shared" si="4"/>
        <v>-14</v>
      </c>
      <c r="F168" s="11">
        <f t="shared" si="5"/>
        <v>-22.58064516129032</v>
      </c>
    </row>
    <row r="169" spans="2:6" ht="20.25">
      <c r="B169" s="105" t="s">
        <v>31</v>
      </c>
      <c r="C169" s="80">
        <v>0</v>
      </c>
      <c r="D169" s="84">
        <v>0</v>
      </c>
      <c r="E169" s="72">
        <f t="shared" si="4"/>
        <v>0</v>
      </c>
      <c r="F169" s="11"/>
    </row>
    <row r="170" spans="2:6" ht="20.25">
      <c r="B170" s="105" t="s">
        <v>121</v>
      </c>
      <c r="C170" s="80">
        <v>0</v>
      </c>
      <c r="D170" s="84">
        <v>0</v>
      </c>
      <c r="E170" s="72">
        <f t="shared" si="4"/>
        <v>0</v>
      </c>
      <c r="F170" s="11"/>
    </row>
    <row r="171" spans="2:6" ht="20.25">
      <c r="B171" s="105" t="s">
        <v>38</v>
      </c>
      <c r="C171" s="80">
        <v>0</v>
      </c>
      <c r="D171" s="84">
        <v>94</v>
      </c>
      <c r="E171" s="72">
        <f t="shared" si="4"/>
        <v>-94</v>
      </c>
      <c r="F171" s="11">
        <f t="shared" si="5"/>
        <v>-100</v>
      </c>
    </row>
    <row r="172" spans="2:6" ht="20.25">
      <c r="B172" s="105" t="s">
        <v>122</v>
      </c>
      <c r="C172" s="80">
        <v>185</v>
      </c>
      <c r="D172" s="84">
        <v>26</v>
      </c>
      <c r="E172" s="72">
        <f t="shared" si="4"/>
        <v>159</v>
      </c>
      <c r="F172" s="11">
        <f t="shared" si="5"/>
        <v>611.53846153846155</v>
      </c>
    </row>
    <row r="173" spans="2:6" ht="20.25">
      <c r="B173" s="104" t="s">
        <v>123</v>
      </c>
      <c r="C173" s="80">
        <f>SUM(C174:C179)</f>
        <v>485</v>
      </c>
      <c r="D173" s="80">
        <f>SUM(D174:D179)</f>
        <v>2780</v>
      </c>
      <c r="E173" s="72">
        <f t="shared" si="4"/>
        <v>-2295</v>
      </c>
      <c r="F173" s="11">
        <f t="shared" si="5"/>
        <v>-82.553956834532372</v>
      </c>
    </row>
    <row r="174" spans="2:6" ht="20.25">
      <c r="B174" s="105" t="s">
        <v>29</v>
      </c>
      <c r="C174" s="80">
        <v>281</v>
      </c>
      <c r="D174" s="84">
        <v>2426</v>
      </c>
      <c r="E174" s="72">
        <f t="shared" si="4"/>
        <v>-2145</v>
      </c>
      <c r="F174" s="11">
        <f t="shared" si="5"/>
        <v>-88.417147568013192</v>
      </c>
    </row>
    <row r="175" spans="2:6" ht="20.25">
      <c r="B175" s="105" t="s">
        <v>30</v>
      </c>
      <c r="C175" s="80">
        <v>100</v>
      </c>
      <c r="D175" s="84">
        <v>130</v>
      </c>
      <c r="E175" s="72">
        <f t="shared" si="4"/>
        <v>-30</v>
      </c>
      <c r="F175" s="11">
        <f t="shared" si="5"/>
        <v>-23.076923076923077</v>
      </c>
    </row>
    <row r="176" spans="2:6" ht="20.25">
      <c r="B176" s="105" t="s">
        <v>31</v>
      </c>
      <c r="C176" s="80">
        <v>0</v>
      </c>
      <c r="D176" s="84">
        <v>0</v>
      </c>
      <c r="E176" s="72">
        <f t="shared" si="4"/>
        <v>0</v>
      </c>
      <c r="F176" s="11"/>
    </row>
    <row r="177" spans="2:6" ht="20.25">
      <c r="B177" s="105" t="s">
        <v>124</v>
      </c>
      <c r="C177" s="80">
        <v>0</v>
      </c>
      <c r="D177" s="84">
        <v>0</v>
      </c>
      <c r="E177" s="72">
        <f t="shared" si="4"/>
        <v>0</v>
      </c>
      <c r="F177" s="11"/>
    </row>
    <row r="178" spans="2:6" ht="20.25">
      <c r="B178" s="105" t="s">
        <v>38</v>
      </c>
      <c r="C178" s="80">
        <v>53</v>
      </c>
      <c r="D178" s="84">
        <v>196</v>
      </c>
      <c r="E178" s="72">
        <f t="shared" si="4"/>
        <v>-143</v>
      </c>
      <c r="F178" s="11">
        <f t="shared" si="5"/>
        <v>-72.959183673469383</v>
      </c>
    </row>
    <row r="179" spans="2:6" ht="20.25">
      <c r="B179" s="105" t="s">
        <v>125</v>
      </c>
      <c r="C179" s="80">
        <v>51</v>
      </c>
      <c r="D179" s="84">
        <v>28</v>
      </c>
      <c r="E179" s="72">
        <f t="shared" si="4"/>
        <v>23</v>
      </c>
      <c r="F179" s="11">
        <f t="shared" si="5"/>
        <v>82.142857142857139</v>
      </c>
    </row>
    <row r="180" spans="2:6" ht="20.25">
      <c r="B180" s="104" t="s">
        <v>126</v>
      </c>
      <c r="C180" s="80">
        <f>SUM(C181:C186)</f>
        <v>2208</v>
      </c>
      <c r="D180" s="80">
        <f>SUM(D181:D186)</f>
        <v>1637</v>
      </c>
      <c r="E180" s="72">
        <f t="shared" si="4"/>
        <v>571</v>
      </c>
      <c r="F180" s="11">
        <f t="shared" si="5"/>
        <v>34.88087965791081</v>
      </c>
    </row>
    <row r="181" spans="2:6" ht="20.25">
      <c r="B181" s="105" t="s">
        <v>29</v>
      </c>
      <c r="C181" s="80">
        <v>787</v>
      </c>
      <c r="D181" s="84">
        <v>826</v>
      </c>
      <c r="E181" s="72">
        <f t="shared" si="4"/>
        <v>-39</v>
      </c>
      <c r="F181" s="11">
        <f t="shared" si="5"/>
        <v>-4.7215496368038741</v>
      </c>
    </row>
    <row r="182" spans="2:6" ht="20.25">
      <c r="B182" s="105" t="s">
        <v>30</v>
      </c>
      <c r="C182" s="80">
        <v>154</v>
      </c>
      <c r="D182" s="84">
        <v>114</v>
      </c>
      <c r="E182" s="72">
        <f t="shared" si="4"/>
        <v>40</v>
      </c>
      <c r="F182" s="11">
        <f t="shared" si="5"/>
        <v>35.087719298245609</v>
      </c>
    </row>
    <row r="183" spans="2:6" ht="20.25">
      <c r="B183" s="105" t="s">
        <v>31</v>
      </c>
      <c r="C183" s="80">
        <v>0</v>
      </c>
      <c r="D183" s="84">
        <v>0</v>
      </c>
      <c r="E183" s="72">
        <f t="shared" si="4"/>
        <v>0</v>
      </c>
      <c r="F183" s="11"/>
    </row>
    <row r="184" spans="2:6" ht="20.25">
      <c r="B184" s="105" t="s">
        <v>127</v>
      </c>
      <c r="C184" s="80">
        <v>0</v>
      </c>
      <c r="D184" s="84">
        <v>0</v>
      </c>
      <c r="E184" s="72">
        <f t="shared" si="4"/>
        <v>0</v>
      </c>
      <c r="F184" s="11"/>
    </row>
    <row r="185" spans="2:6" ht="20.25">
      <c r="B185" s="105" t="s">
        <v>38</v>
      </c>
      <c r="C185" s="80">
        <v>1132</v>
      </c>
      <c r="D185" s="84">
        <v>601</v>
      </c>
      <c r="E185" s="72">
        <f t="shared" si="4"/>
        <v>531</v>
      </c>
      <c r="F185" s="11">
        <f t="shared" si="5"/>
        <v>88.352745424292848</v>
      </c>
    </row>
    <row r="186" spans="2:6" ht="20.25">
      <c r="B186" s="105" t="s">
        <v>128</v>
      </c>
      <c r="C186" s="80">
        <v>135</v>
      </c>
      <c r="D186" s="84">
        <v>96</v>
      </c>
      <c r="E186" s="72">
        <f t="shared" si="4"/>
        <v>39</v>
      </c>
      <c r="F186" s="11">
        <f t="shared" si="5"/>
        <v>40.625</v>
      </c>
    </row>
    <row r="187" spans="2:6" ht="20.25">
      <c r="B187" s="104" t="s">
        <v>129</v>
      </c>
      <c r="C187" s="80">
        <f>SUM(C188:C193)</f>
        <v>1215</v>
      </c>
      <c r="D187" s="80">
        <f>SUM(D188:D193)</f>
        <v>528</v>
      </c>
      <c r="E187" s="72">
        <f t="shared" si="4"/>
        <v>687</v>
      </c>
      <c r="F187" s="11">
        <f t="shared" si="5"/>
        <v>130.11363636363635</v>
      </c>
    </row>
    <row r="188" spans="2:6" ht="20.25">
      <c r="B188" s="105" t="s">
        <v>29</v>
      </c>
      <c r="C188" s="80">
        <v>162</v>
      </c>
      <c r="D188" s="84">
        <v>165</v>
      </c>
      <c r="E188" s="72">
        <f t="shared" si="4"/>
        <v>-3</v>
      </c>
      <c r="F188" s="11">
        <f t="shared" si="5"/>
        <v>-1.8181818181818181</v>
      </c>
    </row>
    <row r="189" spans="2:6" ht="20.25">
      <c r="B189" s="105" t="s">
        <v>30</v>
      </c>
      <c r="C189" s="80">
        <v>867</v>
      </c>
      <c r="D189" s="84">
        <v>222</v>
      </c>
      <c r="E189" s="72">
        <f t="shared" si="4"/>
        <v>645</v>
      </c>
      <c r="F189" s="11">
        <f t="shared" si="5"/>
        <v>290.54054054054052</v>
      </c>
    </row>
    <row r="190" spans="2:6" ht="20.25">
      <c r="B190" s="105" t="s">
        <v>31</v>
      </c>
      <c r="C190" s="80">
        <v>0</v>
      </c>
      <c r="D190" s="84">
        <v>0</v>
      </c>
      <c r="E190" s="72">
        <f t="shared" si="4"/>
        <v>0</v>
      </c>
      <c r="F190" s="11"/>
    </row>
    <row r="191" spans="2:6" ht="20.25">
      <c r="B191" s="105" t="s">
        <v>130</v>
      </c>
      <c r="C191" s="80">
        <v>0</v>
      </c>
      <c r="D191" s="84">
        <v>0</v>
      </c>
      <c r="E191" s="72">
        <f t="shared" si="4"/>
        <v>0</v>
      </c>
      <c r="F191" s="11"/>
    </row>
    <row r="192" spans="2:6" ht="20.25">
      <c r="B192" s="105" t="s">
        <v>38</v>
      </c>
      <c r="C192" s="80">
        <v>171</v>
      </c>
      <c r="D192" s="84">
        <v>138</v>
      </c>
      <c r="E192" s="72">
        <f t="shared" si="4"/>
        <v>33</v>
      </c>
      <c r="F192" s="11">
        <f t="shared" si="5"/>
        <v>23.913043478260871</v>
      </c>
    </row>
    <row r="193" spans="2:6" ht="20.25">
      <c r="B193" s="105" t="s">
        <v>131</v>
      </c>
      <c r="C193" s="80">
        <v>15</v>
      </c>
      <c r="D193" s="84">
        <v>3</v>
      </c>
      <c r="E193" s="72">
        <f t="shared" si="4"/>
        <v>12</v>
      </c>
      <c r="F193" s="11">
        <f t="shared" si="5"/>
        <v>400</v>
      </c>
    </row>
    <row r="194" spans="2:6" ht="20.25">
      <c r="B194" s="104" t="s">
        <v>132</v>
      </c>
      <c r="C194" s="80">
        <f>SUM(C195:C201)</f>
        <v>234</v>
      </c>
      <c r="D194" s="80">
        <f>SUM(D195:D201)</f>
        <v>215</v>
      </c>
      <c r="E194" s="72">
        <f t="shared" si="4"/>
        <v>19</v>
      </c>
      <c r="F194" s="11">
        <f t="shared" si="5"/>
        <v>8.8372093023255811</v>
      </c>
    </row>
    <row r="195" spans="2:6" ht="20.25">
      <c r="B195" s="105" t="s">
        <v>29</v>
      </c>
      <c r="C195" s="80">
        <v>154</v>
      </c>
      <c r="D195" s="84">
        <v>163</v>
      </c>
      <c r="E195" s="72">
        <f t="shared" si="4"/>
        <v>-9</v>
      </c>
      <c r="F195" s="11">
        <f t="shared" si="5"/>
        <v>-5.5214723926380369</v>
      </c>
    </row>
    <row r="196" spans="2:6" ht="20.25">
      <c r="B196" s="105" t="s">
        <v>30</v>
      </c>
      <c r="C196" s="80">
        <v>9</v>
      </c>
      <c r="D196" s="84">
        <v>0</v>
      </c>
      <c r="E196" s="72">
        <f t="shared" si="4"/>
        <v>9</v>
      </c>
      <c r="F196" s="11"/>
    </row>
    <row r="197" spans="2:6" ht="20.25">
      <c r="B197" s="105" t="s">
        <v>31</v>
      </c>
      <c r="C197" s="80">
        <v>0</v>
      </c>
      <c r="D197" s="84">
        <v>0</v>
      </c>
      <c r="E197" s="72">
        <f t="shared" si="4"/>
        <v>0</v>
      </c>
      <c r="F197" s="11"/>
    </row>
    <row r="198" spans="2:6" ht="20.25">
      <c r="B198" s="105" t="s">
        <v>133</v>
      </c>
      <c r="C198" s="80">
        <v>6</v>
      </c>
      <c r="D198" s="84">
        <v>2</v>
      </c>
      <c r="E198" s="72">
        <f t="shared" si="4"/>
        <v>4</v>
      </c>
      <c r="F198" s="11">
        <f t="shared" si="5"/>
        <v>200</v>
      </c>
    </row>
    <row r="199" spans="2:6" ht="20.25">
      <c r="B199" s="105" t="s">
        <v>134</v>
      </c>
      <c r="C199" s="80">
        <v>0</v>
      </c>
      <c r="D199" s="84">
        <v>0</v>
      </c>
      <c r="E199" s="72">
        <f t="shared" si="4"/>
        <v>0</v>
      </c>
      <c r="F199" s="11"/>
    </row>
    <row r="200" spans="2:6" ht="20.25">
      <c r="B200" s="105" t="s">
        <v>38</v>
      </c>
      <c r="C200" s="80">
        <v>61</v>
      </c>
      <c r="D200" s="84">
        <v>50</v>
      </c>
      <c r="E200" s="72">
        <f t="shared" si="4"/>
        <v>11</v>
      </c>
      <c r="F200" s="11">
        <f t="shared" si="5"/>
        <v>22</v>
      </c>
    </row>
    <row r="201" spans="2:6" ht="20.25">
      <c r="B201" s="105" t="s">
        <v>135</v>
      </c>
      <c r="C201" s="80">
        <v>4</v>
      </c>
      <c r="D201" s="84">
        <v>0</v>
      </c>
      <c r="E201" s="72">
        <f t="shared" si="4"/>
        <v>4</v>
      </c>
      <c r="F201" s="11"/>
    </row>
    <row r="202" spans="2:6" ht="20.25">
      <c r="B202" s="104" t="s">
        <v>136</v>
      </c>
      <c r="C202" s="80">
        <f>SUM(C203:C207)</f>
        <v>0</v>
      </c>
      <c r="D202" s="80">
        <f>SUM(D203:D207)</f>
        <v>0</v>
      </c>
      <c r="E202" s="72">
        <f t="shared" ref="E202:E265" si="6">C202-D202</f>
        <v>0</v>
      </c>
      <c r="F202" s="11"/>
    </row>
    <row r="203" spans="2:6" ht="20.25">
      <c r="B203" s="105" t="s">
        <v>29</v>
      </c>
      <c r="C203" s="80">
        <v>0</v>
      </c>
      <c r="D203" s="84">
        <v>0</v>
      </c>
      <c r="E203" s="72">
        <f t="shared" si="6"/>
        <v>0</v>
      </c>
      <c r="F203" s="11"/>
    </row>
    <row r="204" spans="2:6" ht="20.25">
      <c r="B204" s="105" t="s">
        <v>30</v>
      </c>
      <c r="C204" s="80">
        <v>0</v>
      </c>
      <c r="D204" s="84">
        <v>0</v>
      </c>
      <c r="E204" s="72">
        <f t="shared" si="6"/>
        <v>0</v>
      </c>
      <c r="F204" s="11"/>
    </row>
    <row r="205" spans="2:6" ht="20.25">
      <c r="B205" s="105" t="s">
        <v>31</v>
      </c>
      <c r="C205" s="80">
        <v>0</v>
      </c>
      <c r="D205" s="84">
        <v>0</v>
      </c>
      <c r="E205" s="72">
        <f t="shared" si="6"/>
        <v>0</v>
      </c>
      <c r="F205" s="11"/>
    </row>
    <row r="206" spans="2:6" ht="20.25">
      <c r="B206" s="105" t="s">
        <v>38</v>
      </c>
      <c r="C206" s="80">
        <v>0</v>
      </c>
      <c r="D206" s="84">
        <v>0</v>
      </c>
      <c r="E206" s="72">
        <f t="shared" si="6"/>
        <v>0</v>
      </c>
      <c r="F206" s="11"/>
    </row>
    <row r="207" spans="2:6" ht="20.25">
      <c r="B207" s="105" t="s">
        <v>137</v>
      </c>
      <c r="C207" s="80">
        <v>0</v>
      </c>
      <c r="D207" s="84">
        <v>0</v>
      </c>
      <c r="E207" s="72">
        <f t="shared" si="6"/>
        <v>0</v>
      </c>
      <c r="F207" s="11"/>
    </row>
    <row r="208" spans="2:6" ht="20.25">
      <c r="B208" s="104" t="s">
        <v>138</v>
      </c>
      <c r="C208" s="80">
        <f>SUM(C209:C213)</f>
        <v>438</v>
      </c>
      <c r="D208" s="80">
        <f>SUM(D209:D213)</f>
        <v>735</v>
      </c>
      <c r="E208" s="72">
        <f t="shared" si="6"/>
        <v>-297</v>
      </c>
      <c r="F208" s="11">
        <f t="shared" ref="F208:F235" si="7">E208/D208*100</f>
        <v>-40.408163265306122</v>
      </c>
    </row>
    <row r="209" spans="2:6" ht="20.25">
      <c r="B209" s="105" t="s">
        <v>29</v>
      </c>
      <c r="C209" s="80">
        <v>275</v>
      </c>
      <c r="D209" s="84">
        <v>363</v>
      </c>
      <c r="E209" s="72">
        <f t="shared" si="6"/>
        <v>-88</v>
      </c>
      <c r="F209" s="11">
        <f t="shared" si="7"/>
        <v>-24.242424242424242</v>
      </c>
    </row>
    <row r="210" spans="2:6" ht="20.25">
      <c r="B210" s="105" t="s">
        <v>30</v>
      </c>
      <c r="C210" s="80">
        <v>20</v>
      </c>
      <c r="D210" s="84">
        <v>293</v>
      </c>
      <c r="E210" s="72">
        <f t="shared" si="6"/>
        <v>-273</v>
      </c>
      <c r="F210" s="11">
        <f t="shared" si="7"/>
        <v>-93.174061433447093</v>
      </c>
    </row>
    <row r="211" spans="2:6" ht="20.25">
      <c r="B211" s="105" t="s">
        <v>31</v>
      </c>
      <c r="C211" s="80">
        <v>0</v>
      </c>
      <c r="D211" s="84">
        <v>0</v>
      </c>
      <c r="E211" s="72">
        <f t="shared" si="6"/>
        <v>0</v>
      </c>
      <c r="F211" s="11"/>
    </row>
    <row r="212" spans="2:6" ht="20.25">
      <c r="B212" s="105" t="s">
        <v>38</v>
      </c>
      <c r="C212" s="80">
        <v>66</v>
      </c>
      <c r="D212" s="84">
        <v>79</v>
      </c>
      <c r="E212" s="72">
        <f t="shared" si="6"/>
        <v>-13</v>
      </c>
      <c r="F212" s="11">
        <f t="shared" si="7"/>
        <v>-16.455696202531644</v>
      </c>
    </row>
    <row r="213" spans="2:6" ht="20.25">
      <c r="B213" s="105" t="s">
        <v>139</v>
      </c>
      <c r="C213" s="80">
        <v>77</v>
      </c>
      <c r="D213" s="84">
        <v>0</v>
      </c>
      <c r="E213" s="72">
        <f t="shared" si="6"/>
        <v>77</v>
      </c>
      <c r="F213" s="11"/>
    </row>
    <row r="214" spans="2:6" ht="20.25">
      <c r="B214" s="104" t="s">
        <v>140</v>
      </c>
      <c r="C214" s="80">
        <f>SUM(C215:C220)</f>
        <v>0</v>
      </c>
      <c r="D214" s="80">
        <f>SUM(D215:D220)</f>
        <v>0</v>
      </c>
      <c r="E214" s="72">
        <f t="shared" si="6"/>
        <v>0</v>
      </c>
      <c r="F214" s="11"/>
    </row>
    <row r="215" spans="2:6" ht="20.25">
      <c r="B215" s="105" t="s">
        <v>29</v>
      </c>
      <c r="C215" s="80">
        <v>0</v>
      </c>
      <c r="D215" s="84">
        <v>0</v>
      </c>
      <c r="E215" s="72">
        <f t="shared" si="6"/>
        <v>0</v>
      </c>
      <c r="F215" s="11"/>
    </row>
    <row r="216" spans="2:6" ht="20.25">
      <c r="B216" s="105" t="s">
        <v>30</v>
      </c>
      <c r="C216" s="80">
        <v>0</v>
      </c>
      <c r="D216" s="84">
        <v>0</v>
      </c>
      <c r="E216" s="72">
        <f t="shared" si="6"/>
        <v>0</v>
      </c>
      <c r="F216" s="11"/>
    </row>
    <row r="217" spans="2:6" ht="20.25">
      <c r="B217" s="105" t="s">
        <v>31</v>
      </c>
      <c r="C217" s="80">
        <v>0</v>
      </c>
      <c r="D217" s="84">
        <v>0</v>
      </c>
      <c r="E217" s="72">
        <f t="shared" si="6"/>
        <v>0</v>
      </c>
      <c r="F217" s="11"/>
    </row>
    <row r="218" spans="2:6" ht="20.25">
      <c r="B218" s="105" t="s">
        <v>141</v>
      </c>
      <c r="C218" s="80">
        <v>0</v>
      </c>
      <c r="D218" s="84">
        <v>0</v>
      </c>
      <c r="E218" s="72">
        <f t="shared" si="6"/>
        <v>0</v>
      </c>
      <c r="F218" s="11"/>
    </row>
    <row r="219" spans="2:6" ht="20.25">
      <c r="B219" s="105" t="s">
        <v>38</v>
      </c>
      <c r="C219" s="80">
        <v>0</v>
      </c>
      <c r="D219" s="84">
        <v>0</v>
      </c>
      <c r="E219" s="72">
        <f t="shared" si="6"/>
        <v>0</v>
      </c>
      <c r="F219" s="11"/>
    </row>
    <row r="220" spans="2:6" ht="20.25">
      <c r="B220" s="105" t="s">
        <v>142</v>
      </c>
      <c r="C220" s="80">
        <v>0</v>
      </c>
      <c r="D220" s="84">
        <v>0</v>
      </c>
      <c r="E220" s="72">
        <f t="shared" si="6"/>
        <v>0</v>
      </c>
      <c r="F220" s="11"/>
    </row>
    <row r="221" spans="2:6" ht="20.25">
      <c r="B221" s="104" t="s">
        <v>143</v>
      </c>
      <c r="C221" s="80">
        <f>SUM(C222:C235)</f>
        <v>1989</v>
      </c>
      <c r="D221" s="80">
        <f>SUM(D222:D235)</f>
        <v>2239</v>
      </c>
      <c r="E221" s="72">
        <f t="shared" si="6"/>
        <v>-250</v>
      </c>
      <c r="F221" s="11">
        <f t="shared" si="7"/>
        <v>-11.165698972755694</v>
      </c>
    </row>
    <row r="222" spans="2:6" ht="20.25">
      <c r="B222" s="105" t="s">
        <v>29</v>
      </c>
      <c r="C222" s="80">
        <v>1476</v>
      </c>
      <c r="D222" s="84">
        <v>1328</v>
      </c>
      <c r="E222" s="72">
        <f t="shared" si="6"/>
        <v>148</v>
      </c>
      <c r="F222" s="11">
        <f t="shared" si="7"/>
        <v>11.144578313253012</v>
      </c>
    </row>
    <row r="223" spans="2:6" ht="20.25">
      <c r="B223" s="105" t="s">
        <v>30</v>
      </c>
      <c r="C223" s="80">
        <v>0</v>
      </c>
      <c r="D223" s="84">
        <v>0</v>
      </c>
      <c r="E223" s="72">
        <f t="shared" si="6"/>
        <v>0</v>
      </c>
      <c r="F223" s="11"/>
    </row>
    <row r="224" spans="2:6" ht="20.25">
      <c r="B224" s="105" t="s">
        <v>31</v>
      </c>
      <c r="C224" s="80">
        <v>0</v>
      </c>
      <c r="D224" s="84">
        <v>0</v>
      </c>
      <c r="E224" s="72">
        <f t="shared" si="6"/>
        <v>0</v>
      </c>
      <c r="F224" s="11"/>
    </row>
    <row r="225" spans="2:6" ht="20.25">
      <c r="B225" s="105" t="s">
        <v>144</v>
      </c>
      <c r="C225" s="80">
        <v>0</v>
      </c>
      <c r="D225" s="84">
        <v>0</v>
      </c>
      <c r="E225" s="72">
        <f t="shared" si="6"/>
        <v>0</v>
      </c>
      <c r="F225" s="11"/>
    </row>
    <row r="226" spans="2:6" ht="20.25">
      <c r="B226" s="105" t="s">
        <v>145</v>
      </c>
      <c r="C226" s="80">
        <v>184</v>
      </c>
      <c r="D226" s="84">
        <v>122</v>
      </c>
      <c r="E226" s="72">
        <f t="shared" si="6"/>
        <v>62</v>
      </c>
      <c r="F226" s="11">
        <f t="shared" si="7"/>
        <v>50.819672131147541</v>
      </c>
    </row>
    <row r="227" spans="2:6" ht="20.25">
      <c r="B227" s="105" t="s">
        <v>70</v>
      </c>
      <c r="C227" s="80">
        <v>0</v>
      </c>
      <c r="D227" s="84">
        <v>0</v>
      </c>
      <c r="E227" s="72">
        <f t="shared" si="6"/>
        <v>0</v>
      </c>
      <c r="F227" s="11"/>
    </row>
    <row r="228" spans="2:6" ht="20.25">
      <c r="B228" s="105" t="s">
        <v>146</v>
      </c>
      <c r="C228" s="80">
        <v>0</v>
      </c>
      <c r="D228" s="84">
        <v>0</v>
      </c>
      <c r="E228" s="72">
        <f t="shared" si="6"/>
        <v>0</v>
      </c>
      <c r="F228" s="11"/>
    </row>
    <row r="229" spans="2:6" ht="20.25">
      <c r="B229" s="105" t="s">
        <v>147</v>
      </c>
      <c r="C229" s="80">
        <v>0</v>
      </c>
      <c r="D229" s="84">
        <v>0</v>
      </c>
      <c r="E229" s="72">
        <f t="shared" si="6"/>
        <v>0</v>
      </c>
      <c r="F229" s="11"/>
    </row>
    <row r="230" spans="2:6" ht="20.25">
      <c r="B230" s="105" t="s">
        <v>148</v>
      </c>
      <c r="C230" s="80">
        <v>0</v>
      </c>
      <c r="D230" s="84">
        <v>0</v>
      </c>
      <c r="E230" s="72">
        <f t="shared" si="6"/>
        <v>0</v>
      </c>
      <c r="F230" s="11"/>
    </row>
    <row r="231" spans="2:6" ht="20.25">
      <c r="B231" s="105" t="s">
        <v>149</v>
      </c>
      <c r="C231" s="80">
        <v>0</v>
      </c>
      <c r="D231" s="84">
        <v>0</v>
      </c>
      <c r="E231" s="72">
        <f t="shared" si="6"/>
        <v>0</v>
      </c>
      <c r="F231" s="11"/>
    </row>
    <row r="232" spans="2:6" ht="20.25">
      <c r="B232" s="105" t="s">
        <v>150</v>
      </c>
      <c r="C232" s="80">
        <v>0</v>
      </c>
      <c r="D232" s="84">
        <v>0</v>
      </c>
      <c r="E232" s="72">
        <f t="shared" si="6"/>
        <v>0</v>
      </c>
      <c r="F232" s="11"/>
    </row>
    <row r="233" spans="2:6" ht="20.25">
      <c r="B233" s="105" t="s">
        <v>151</v>
      </c>
      <c r="C233" s="80">
        <v>0</v>
      </c>
      <c r="D233" s="84">
        <v>0</v>
      </c>
      <c r="E233" s="72">
        <f t="shared" si="6"/>
        <v>0</v>
      </c>
      <c r="F233" s="11"/>
    </row>
    <row r="234" spans="2:6" ht="20.25">
      <c r="B234" s="105" t="s">
        <v>38</v>
      </c>
      <c r="C234" s="80">
        <v>212</v>
      </c>
      <c r="D234" s="84">
        <v>751</v>
      </c>
      <c r="E234" s="72">
        <f t="shared" si="6"/>
        <v>-539</v>
      </c>
      <c r="F234" s="11">
        <f t="shared" si="7"/>
        <v>-71.770972037283627</v>
      </c>
    </row>
    <row r="235" spans="2:6" ht="20.25">
      <c r="B235" s="105" t="s">
        <v>152</v>
      </c>
      <c r="C235" s="80">
        <v>117</v>
      </c>
      <c r="D235" s="84">
        <v>38</v>
      </c>
      <c r="E235" s="72">
        <f t="shared" si="6"/>
        <v>79</v>
      </c>
      <c r="F235" s="11">
        <f t="shared" si="7"/>
        <v>207.89473684210526</v>
      </c>
    </row>
    <row r="236" spans="2:6" ht="20.25">
      <c r="B236" s="104" t="s">
        <v>153</v>
      </c>
      <c r="C236" s="80">
        <f>SUM(C237:C238)</f>
        <v>8</v>
      </c>
      <c r="D236" s="80">
        <f>SUM(D237:D238)</f>
        <v>0</v>
      </c>
      <c r="E236" s="72">
        <f t="shared" si="6"/>
        <v>8</v>
      </c>
      <c r="F236" s="11"/>
    </row>
    <row r="237" spans="2:6" ht="20.25">
      <c r="B237" s="105" t="s">
        <v>154</v>
      </c>
      <c r="C237" s="80">
        <v>0</v>
      </c>
      <c r="D237" s="84">
        <v>0</v>
      </c>
      <c r="E237" s="72">
        <f t="shared" si="6"/>
        <v>0</v>
      </c>
      <c r="F237" s="11"/>
    </row>
    <row r="238" spans="2:6" ht="20.25">
      <c r="B238" s="105" t="s">
        <v>155</v>
      </c>
      <c r="C238" s="80">
        <v>8</v>
      </c>
      <c r="D238" s="84">
        <v>0</v>
      </c>
      <c r="E238" s="72">
        <f t="shared" si="6"/>
        <v>8</v>
      </c>
      <c r="F238" s="11"/>
    </row>
    <row r="239" spans="2:6" ht="20.25">
      <c r="B239" s="104" t="s">
        <v>156</v>
      </c>
      <c r="C239" s="80">
        <f>SUM(C240,C247,C250,C253,C259,C264,C266,C271,C277)</f>
        <v>0</v>
      </c>
      <c r="D239" s="80">
        <f>SUM(D240,D247,D250,D253,D259,D264,D266,D271,D277)</f>
        <v>0</v>
      </c>
      <c r="E239" s="72">
        <f t="shared" si="6"/>
        <v>0</v>
      </c>
      <c r="F239" s="11"/>
    </row>
    <row r="240" spans="2:6" ht="20.25">
      <c r="B240" s="104" t="s">
        <v>157</v>
      </c>
      <c r="C240" s="80">
        <f>SUM(C241:C246)</f>
        <v>0</v>
      </c>
      <c r="D240" s="80">
        <f>SUM(D241:D246)</f>
        <v>0</v>
      </c>
      <c r="E240" s="72">
        <f t="shared" si="6"/>
        <v>0</v>
      </c>
      <c r="F240" s="11"/>
    </row>
    <row r="241" spans="2:6" ht="20.25">
      <c r="B241" s="105" t="s">
        <v>29</v>
      </c>
      <c r="C241" s="80">
        <v>0</v>
      </c>
      <c r="D241" s="84">
        <v>0</v>
      </c>
      <c r="E241" s="72">
        <f t="shared" si="6"/>
        <v>0</v>
      </c>
      <c r="F241" s="11"/>
    </row>
    <row r="242" spans="2:6" ht="20.25">
      <c r="B242" s="105" t="s">
        <v>30</v>
      </c>
      <c r="C242" s="80">
        <v>0</v>
      </c>
      <c r="D242" s="84">
        <v>0</v>
      </c>
      <c r="E242" s="72">
        <f t="shared" si="6"/>
        <v>0</v>
      </c>
      <c r="F242" s="11"/>
    </row>
    <row r="243" spans="2:6" ht="20.25">
      <c r="B243" s="105" t="s">
        <v>31</v>
      </c>
      <c r="C243" s="80">
        <v>0</v>
      </c>
      <c r="D243" s="84">
        <v>0</v>
      </c>
      <c r="E243" s="72">
        <f t="shared" si="6"/>
        <v>0</v>
      </c>
      <c r="F243" s="11"/>
    </row>
    <row r="244" spans="2:6" ht="20.25">
      <c r="B244" s="105" t="s">
        <v>124</v>
      </c>
      <c r="C244" s="80">
        <v>0</v>
      </c>
      <c r="D244" s="84">
        <v>0</v>
      </c>
      <c r="E244" s="72">
        <f t="shared" si="6"/>
        <v>0</v>
      </c>
      <c r="F244" s="11"/>
    </row>
    <row r="245" spans="2:6" ht="20.25">
      <c r="B245" s="105" t="s">
        <v>38</v>
      </c>
      <c r="C245" s="80">
        <v>0</v>
      </c>
      <c r="D245" s="84">
        <v>0</v>
      </c>
      <c r="E245" s="72">
        <f t="shared" si="6"/>
        <v>0</v>
      </c>
      <c r="F245" s="11"/>
    </row>
    <row r="246" spans="2:6" ht="20.25">
      <c r="B246" s="105" t="s">
        <v>158</v>
      </c>
      <c r="C246" s="80">
        <v>0</v>
      </c>
      <c r="D246" s="84">
        <v>0</v>
      </c>
      <c r="E246" s="72">
        <f t="shared" si="6"/>
        <v>0</v>
      </c>
      <c r="F246" s="11"/>
    </row>
    <row r="247" spans="2:6" ht="20.25">
      <c r="B247" s="104" t="s">
        <v>159</v>
      </c>
      <c r="C247" s="80">
        <f>SUM(C248:C249)</f>
        <v>0</v>
      </c>
      <c r="D247" s="80">
        <f>SUM(D248:D249)</f>
        <v>0</v>
      </c>
      <c r="E247" s="72">
        <f t="shared" si="6"/>
        <v>0</v>
      </c>
      <c r="F247" s="11"/>
    </row>
    <row r="248" spans="2:6" ht="20.25">
      <c r="B248" s="105" t="s">
        <v>160</v>
      </c>
      <c r="C248" s="80">
        <v>0</v>
      </c>
      <c r="D248" s="84">
        <v>0</v>
      </c>
      <c r="E248" s="72">
        <f t="shared" si="6"/>
        <v>0</v>
      </c>
      <c r="F248" s="11"/>
    </row>
    <row r="249" spans="2:6" ht="20.25">
      <c r="B249" s="105" t="s">
        <v>161</v>
      </c>
      <c r="C249" s="80">
        <v>0</v>
      </c>
      <c r="D249" s="84">
        <v>0</v>
      </c>
      <c r="E249" s="72">
        <f t="shared" si="6"/>
        <v>0</v>
      </c>
      <c r="F249" s="11"/>
    </row>
    <row r="250" spans="2:6" ht="20.25">
      <c r="B250" s="104" t="s">
        <v>162</v>
      </c>
      <c r="C250" s="80">
        <f>SUM(C251:C252)</f>
        <v>0</v>
      </c>
      <c r="D250" s="80">
        <f>SUM(D251:D252)</f>
        <v>0</v>
      </c>
      <c r="E250" s="72">
        <f t="shared" si="6"/>
        <v>0</v>
      </c>
      <c r="F250" s="11"/>
    </row>
    <row r="251" spans="2:6" ht="20.25">
      <c r="B251" s="105" t="s">
        <v>163</v>
      </c>
      <c r="C251" s="80">
        <v>0</v>
      </c>
      <c r="D251" s="84">
        <v>0</v>
      </c>
      <c r="E251" s="72">
        <f t="shared" si="6"/>
        <v>0</v>
      </c>
      <c r="F251" s="11"/>
    </row>
    <row r="252" spans="2:6" ht="20.25">
      <c r="B252" s="105" t="s">
        <v>164</v>
      </c>
      <c r="C252" s="80">
        <v>0</v>
      </c>
      <c r="D252" s="84">
        <v>0</v>
      </c>
      <c r="E252" s="72">
        <f t="shared" si="6"/>
        <v>0</v>
      </c>
      <c r="F252" s="11"/>
    </row>
    <row r="253" spans="2:6" ht="20.25">
      <c r="B253" s="104" t="s">
        <v>165</v>
      </c>
      <c r="C253" s="80">
        <f>SUM(C254:C258)</f>
        <v>0</v>
      </c>
      <c r="D253" s="80">
        <f>SUM(D254:D258)</f>
        <v>0</v>
      </c>
      <c r="E253" s="72">
        <f t="shared" si="6"/>
        <v>0</v>
      </c>
      <c r="F253" s="11"/>
    </row>
    <row r="254" spans="2:6" ht="20.25">
      <c r="B254" s="105" t="s">
        <v>166</v>
      </c>
      <c r="C254" s="80">
        <v>0</v>
      </c>
      <c r="D254" s="84">
        <v>0</v>
      </c>
      <c r="E254" s="72">
        <f t="shared" si="6"/>
        <v>0</v>
      </c>
      <c r="F254" s="11"/>
    </row>
    <row r="255" spans="2:6" ht="20.25">
      <c r="B255" s="105" t="s">
        <v>167</v>
      </c>
      <c r="C255" s="80">
        <v>0</v>
      </c>
      <c r="D255" s="84">
        <v>0</v>
      </c>
      <c r="E255" s="72">
        <f t="shared" si="6"/>
        <v>0</v>
      </c>
      <c r="F255" s="11"/>
    </row>
    <row r="256" spans="2:6" ht="20.25">
      <c r="B256" s="105" t="s">
        <v>168</v>
      </c>
      <c r="C256" s="80">
        <v>0</v>
      </c>
      <c r="D256" s="84">
        <v>0</v>
      </c>
      <c r="E256" s="72">
        <f t="shared" si="6"/>
        <v>0</v>
      </c>
      <c r="F256" s="11"/>
    </row>
    <row r="257" spans="2:6" ht="20.25">
      <c r="B257" s="105" t="s">
        <v>169</v>
      </c>
      <c r="C257" s="80">
        <v>0</v>
      </c>
      <c r="D257" s="84">
        <v>0</v>
      </c>
      <c r="E257" s="72">
        <f t="shared" si="6"/>
        <v>0</v>
      </c>
      <c r="F257" s="11"/>
    </row>
    <row r="258" spans="2:6" ht="20.25">
      <c r="B258" s="105" t="s">
        <v>170</v>
      </c>
      <c r="C258" s="80">
        <v>0</v>
      </c>
      <c r="D258" s="84">
        <v>0</v>
      </c>
      <c r="E258" s="72">
        <f t="shared" si="6"/>
        <v>0</v>
      </c>
      <c r="F258" s="11"/>
    </row>
    <row r="259" spans="2:6" ht="20.25">
      <c r="B259" s="104" t="s">
        <v>171</v>
      </c>
      <c r="C259" s="80">
        <f>SUM(C260:C263)</f>
        <v>0</v>
      </c>
      <c r="D259" s="80">
        <f>SUM(D260:D263)</f>
        <v>0</v>
      </c>
      <c r="E259" s="72">
        <f t="shared" si="6"/>
        <v>0</v>
      </c>
      <c r="F259" s="11"/>
    </row>
    <row r="260" spans="2:6" ht="20.25">
      <c r="B260" s="105" t="s">
        <v>172</v>
      </c>
      <c r="C260" s="80">
        <v>0</v>
      </c>
      <c r="D260" s="84">
        <v>0</v>
      </c>
      <c r="E260" s="72">
        <f t="shared" si="6"/>
        <v>0</v>
      </c>
      <c r="F260" s="11"/>
    </row>
    <row r="261" spans="2:6" ht="20.25">
      <c r="B261" s="105" t="s">
        <v>173</v>
      </c>
      <c r="C261" s="80">
        <v>0</v>
      </c>
      <c r="D261" s="84">
        <v>0</v>
      </c>
      <c r="E261" s="72">
        <f t="shared" si="6"/>
        <v>0</v>
      </c>
      <c r="F261" s="11"/>
    </row>
    <row r="262" spans="2:6" ht="20.25">
      <c r="B262" s="105" t="s">
        <v>174</v>
      </c>
      <c r="C262" s="80">
        <v>0</v>
      </c>
      <c r="D262" s="84">
        <v>0</v>
      </c>
      <c r="E262" s="72">
        <f t="shared" si="6"/>
        <v>0</v>
      </c>
      <c r="F262" s="11"/>
    </row>
    <row r="263" spans="2:6" ht="20.25">
      <c r="B263" s="105" t="s">
        <v>175</v>
      </c>
      <c r="C263" s="80">
        <v>0</v>
      </c>
      <c r="D263" s="84">
        <v>0</v>
      </c>
      <c r="E263" s="72">
        <f t="shared" si="6"/>
        <v>0</v>
      </c>
      <c r="F263" s="11"/>
    </row>
    <row r="264" spans="2:6" ht="20.25">
      <c r="B264" s="104" t="s">
        <v>176</v>
      </c>
      <c r="C264" s="80">
        <f>C265</f>
        <v>0</v>
      </c>
      <c r="D264" s="80">
        <f>D265</f>
        <v>0</v>
      </c>
      <c r="E264" s="72">
        <f t="shared" si="6"/>
        <v>0</v>
      </c>
      <c r="F264" s="11"/>
    </row>
    <row r="265" spans="2:6" ht="20.25">
      <c r="B265" s="105" t="s">
        <v>177</v>
      </c>
      <c r="C265" s="80">
        <v>0</v>
      </c>
      <c r="D265" s="84">
        <v>0</v>
      </c>
      <c r="E265" s="72">
        <f t="shared" si="6"/>
        <v>0</v>
      </c>
      <c r="F265" s="11"/>
    </row>
    <row r="266" spans="2:6" ht="20.25">
      <c r="B266" s="104" t="s">
        <v>178</v>
      </c>
      <c r="C266" s="80">
        <f>SUM(C267:C270)</f>
        <v>0</v>
      </c>
      <c r="D266" s="80">
        <f>SUM(D267:D270)</f>
        <v>0</v>
      </c>
      <c r="E266" s="72">
        <f t="shared" ref="E266:E329" si="8">C266-D266</f>
        <v>0</v>
      </c>
      <c r="F266" s="11"/>
    </row>
    <row r="267" spans="2:6" ht="20.25">
      <c r="B267" s="105" t="s">
        <v>179</v>
      </c>
      <c r="C267" s="80">
        <v>0</v>
      </c>
      <c r="D267" s="84">
        <v>0</v>
      </c>
      <c r="E267" s="72">
        <f t="shared" si="8"/>
        <v>0</v>
      </c>
      <c r="F267" s="11"/>
    </row>
    <row r="268" spans="2:6" ht="20.25">
      <c r="B268" s="105" t="s">
        <v>180</v>
      </c>
      <c r="C268" s="80">
        <v>0</v>
      </c>
      <c r="D268" s="84">
        <v>0</v>
      </c>
      <c r="E268" s="72">
        <f t="shared" si="8"/>
        <v>0</v>
      </c>
      <c r="F268" s="11"/>
    </row>
    <row r="269" spans="2:6" ht="20.25">
      <c r="B269" s="105" t="s">
        <v>181</v>
      </c>
      <c r="C269" s="80">
        <v>0</v>
      </c>
      <c r="D269" s="84">
        <v>0</v>
      </c>
      <c r="E269" s="72">
        <f t="shared" si="8"/>
        <v>0</v>
      </c>
      <c r="F269" s="11"/>
    </row>
    <row r="270" spans="2:6" ht="20.25">
      <c r="B270" s="105" t="s">
        <v>182</v>
      </c>
      <c r="C270" s="80">
        <v>0</v>
      </c>
      <c r="D270" s="84">
        <v>0</v>
      </c>
      <c r="E270" s="72">
        <f t="shared" si="8"/>
        <v>0</v>
      </c>
      <c r="F270" s="11"/>
    </row>
    <row r="271" spans="2:6" ht="20.25">
      <c r="B271" s="104" t="s">
        <v>183</v>
      </c>
      <c r="C271" s="80">
        <f>SUM(C272:C276)</f>
        <v>0</v>
      </c>
      <c r="D271" s="80">
        <f>SUM(D272:D276)</f>
        <v>0</v>
      </c>
      <c r="E271" s="72">
        <f t="shared" si="8"/>
        <v>0</v>
      </c>
      <c r="F271" s="11"/>
    </row>
    <row r="272" spans="2:6" ht="20.25">
      <c r="B272" s="105" t="s">
        <v>29</v>
      </c>
      <c r="C272" s="80">
        <v>0</v>
      </c>
      <c r="D272" s="84">
        <v>0</v>
      </c>
      <c r="E272" s="72">
        <f t="shared" si="8"/>
        <v>0</v>
      </c>
      <c r="F272" s="11"/>
    </row>
    <row r="273" spans="2:6" ht="20.25">
      <c r="B273" s="105" t="s">
        <v>30</v>
      </c>
      <c r="C273" s="80">
        <v>0</v>
      </c>
      <c r="D273" s="84">
        <v>0</v>
      </c>
      <c r="E273" s="72">
        <f t="shared" si="8"/>
        <v>0</v>
      </c>
      <c r="F273" s="11"/>
    </row>
    <row r="274" spans="2:6" ht="20.25">
      <c r="B274" s="105" t="s">
        <v>31</v>
      </c>
      <c r="C274" s="80">
        <v>0</v>
      </c>
      <c r="D274" s="84">
        <v>0</v>
      </c>
      <c r="E274" s="72">
        <f t="shared" si="8"/>
        <v>0</v>
      </c>
      <c r="F274" s="11"/>
    </row>
    <row r="275" spans="2:6" ht="20.25">
      <c r="B275" s="105" t="s">
        <v>38</v>
      </c>
      <c r="C275" s="80">
        <v>0</v>
      </c>
      <c r="D275" s="84">
        <v>0</v>
      </c>
      <c r="E275" s="72">
        <f t="shared" si="8"/>
        <v>0</v>
      </c>
      <c r="F275" s="11"/>
    </row>
    <row r="276" spans="2:6" ht="20.25">
      <c r="B276" s="105" t="s">
        <v>184</v>
      </c>
      <c r="C276" s="80">
        <v>0</v>
      </c>
      <c r="D276" s="84">
        <v>0</v>
      </c>
      <c r="E276" s="72">
        <f t="shared" si="8"/>
        <v>0</v>
      </c>
      <c r="F276" s="11"/>
    </row>
    <row r="277" spans="2:6" ht="20.25">
      <c r="B277" s="104" t="s">
        <v>185</v>
      </c>
      <c r="C277" s="80">
        <f>C278</f>
        <v>0</v>
      </c>
      <c r="D277" s="80">
        <f>D278</f>
        <v>0</v>
      </c>
      <c r="E277" s="72">
        <f t="shared" si="8"/>
        <v>0</v>
      </c>
      <c r="F277" s="11"/>
    </row>
    <row r="278" spans="2:6" ht="20.25">
      <c r="B278" s="105" t="s">
        <v>186</v>
      </c>
      <c r="C278" s="80">
        <v>0</v>
      </c>
      <c r="D278" s="84">
        <v>0</v>
      </c>
      <c r="E278" s="72">
        <f t="shared" si="8"/>
        <v>0</v>
      </c>
      <c r="F278" s="11"/>
    </row>
    <row r="279" spans="2:6" ht="20.25">
      <c r="B279" s="104" t="s">
        <v>187</v>
      </c>
      <c r="C279" s="80">
        <f>SUM(C280,C284,C286,C288,C296)</f>
        <v>76</v>
      </c>
      <c r="D279" s="80">
        <f>SUM(D280,D284,D286,D288,D296)</f>
        <v>185</v>
      </c>
      <c r="E279" s="72">
        <f t="shared" si="8"/>
        <v>-109</v>
      </c>
      <c r="F279" s="11">
        <f t="shared" ref="F279:F329" si="9">E279/D279*100</f>
        <v>-58.918918918918919</v>
      </c>
    </row>
    <row r="280" spans="2:6" ht="20.25">
      <c r="B280" s="104" t="s">
        <v>1281</v>
      </c>
      <c r="C280" s="80">
        <f>SUM(C281:C283)</f>
        <v>0</v>
      </c>
      <c r="D280" s="80">
        <f>SUM(D281:D283)</f>
        <v>0</v>
      </c>
      <c r="E280" s="72">
        <f t="shared" si="8"/>
        <v>0</v>
      </c>
      <c r="F280" s="11"/>
    </row>
    <row r="281" spans="2:6" ht="20.25">
      <c r="B281" s="105" t="s">
        <v>1282</v>
      </c>
      <c r="C281" s="80">
        <v>0</v>
      </c>
      <c r="D281" s="84">
        <v>0</v>
      </c>
      <c r="E281" s="72">
        <f t="shared" si="8"/>
        <v>0</v>
      </c>
      <c r="F281" s="11"/>
    </row>
    <row r="282" spans="2:6" ht="20.25">
      <c r="B282" s="105" t="s">
        <v>197</v>
      </c>
      <c r="C282" s="80">
        <v>0</v>
      </c>
      <c r="D282" s="84">
        <v>0</v>
      </c>
      <c r="E282" s="72">
        <f t="shared" si="8"/>
        <v>0</v>
      </c>
      <c r="F282" s="11"/>
    </row>
    <row r="283" spans="2:6" ht="20.25">
      <c r="B283" s="105" t="s">
        <v>1283</v>
      </c>
      <c r="C283" s="80">
        <v>0</v>
      </c>
      <c r="D283" s="84">
        <v>0</v>
      </c>
      <c r="E283" s="72">
        <f t="shared" si="8"/>
        <v>0</v>
      </c>
      <c r="F283" s="11"/>
    </row>
    <row r="284" spans="2:6" ht="20.25">
      <c r="B284" s="104" t="s">
        <v>188</v>
      </c>
      <c r="C284" s="80">
        <f>C285</f>
        <v>0</v>
      </c>
      <c r="D284" s="80">
        <f>D285</f>
        <v>0</v>
      </c>
      <c r="E284" s="72">
        <f t="shared" si="8"/>
        <v>0</v>
      </c>
      <c r="F284" s="11"/>
    </row>
    <row r="285" spans="2:6" ht="20.25">
      <c r="B285" s="105" t="s">
        <v>189</v>
      </c>
      <c r="C285" s="80">
        <v>0</v>
      </c>
      <c r="D285" s="84">
        <v>0</v>
      </c>
      <c r="E285" s="72">
        <f t="shared" si="8"/>
        <v>0</v>
      </c>
      <c r="F285" s="11"/>
    </row>
    <row r="286" spans="2:6" ht="20.25">
      <c r="B286" s="104" t="s">
        <v>190</v>
      </c>
      <c r="C286" s="80">
        <f>C287</f>
        <v>0</v>
      </c>
      <c r="D286" s="80">
        <f>D287</f>
        <v>0</v>
      </c>
      <c r="E286" s="72">
        <f t="shared" si="8"/>
        <v>0</v>
      </c>
      <c r="F286" s="11"/>
    </row>
    <row r="287" spans="2:6" ht="20.25">
      <c r="B287" s="105" t="s">
        <v>191</v>
      </c>
      <c r="C287" s="80">
        <v>0</v>
      </c>
      <c r="D287" s="84">
        <v>0</v>
      </c>
      <c r="E287" s="72">
        <f t="shared" si="8"/>
        <v>0</v>
      </c>
      <c r="F287" s="11"/>
    </row>
    <row r="288" spans="2:6" ht="20.25">
      <c r="B288" s="104" t="s">
        <v>192</v>
      </c>
      <c r="C288" s="80">
        <f>SUM(C289:C295)</f>
        <v>76</v>
      </c>
      <c r="D288" s="80">
        <f>SUM(D289:D295)</f>
        <v>0</v>
      </c>
      <c r="E288" s="72">
        <f t="shared" si="8"/>
        <v>76</v>
      </c>
      <c r="F288" s="11"/>
    </row>
    <row r="289" spans="2:6" ht="20.25">
      <c r="B289" s="105" t="s">
        <v>193</v>
      </c>
      <c r="C289" s="80">
        <v>0</v>
      </c>
      <c r="D289" s="84">
        <v>0</v>
      </c>
      <c r="E289" s="72">
        <f t="shared" si="8"/>
        <v>0</v>
      </c>
      <c r="F289" s="11"/>
    </row>
    <row r="290" spans="2:6" ht="20.25">
      <c r="B290" s="105" t="s">
        <v>194</v>
      </c>
      <c r="C290" s="80">
        <v>0</v>
      </c>
      <c r="D290" s="84">
        <v>0</v>
      </c>
      <c r="E290" s="72">
        <f t="shared" si="8"/>
        <v>0</v>
      </c>
      <c r="F290" s="11"/>
    </row>
    <row r="291" spans="2:6" ht="20.25">
      <c r="B291" s="105" t="s">
        <v>195</v>
      </c>
      <c r="C291" s="80">
        <v>0</v>
      </c>
      <c r="D291" s="84">
        <v>0</v>
      </c>
      <c r="E291" s="72">
        <f t="shared" si="8"/>
        <v>0</v>
      </c>
      <c r="F291" s="11"/>
    </row>
    <row r="292" spans="2:6" ht="20.25">
      <c r="B292" s="105" t="s">
        <v>196</v>
      </c>
      <c r="C292" s="80">
        <v>0</v>
      </c>
      <c r="D292" s="84">
        <v>0</v>
      </c>
      <c r="E292" s="72">
        <f t="shared" si="8"/>
        <v>0</v>
      </c>
      <c r="F292" s="11"/>
    </row>
    <row r="293" spans="2:6" ht="20.25">
      <c r="B293" s="105" t="s">
        <v>198</v>
      </c>
      <c r="C293" s="80">
        <v>76</v>
      </c>
      <c r="D293" s="84">
        <v>0</v>
      </c>
      <c r="E293" s="72">
        <f t="shared" si="8"/>
        <v>76</v>
      </c>
      <c r="F293" s="11"/>
    </row>
    <row r="294" spans="2:6" ht="20.25">
      <c r="B294" s="105" t="s">
        <v>199</v>
      </c>
      <c r="C294" s="80">
        <v>0</v>
      </c>
      <c r="D294" s="84">
        <v>0</v>
      </c>
      <c r="E294" s="72">
        <f t="shared" si="8"/>
        <v>0</v>
      </c>
      <c r="F294" s="11"/>
    </row>
    <row r="295" spans="2:6" ht="20.25">
      <c r="B295" s="105" t="s">
        <v>200</v>
      </c>
      <c r="C295" s="80">
        <v>0</v>
      </c>
      <c r="D295" s="84">
        <v>0</v>
      </c>
      <c r="E295" s="72">
        <f t="shared" si="8"/>
        <v>0</v>
      </c>
      <c r="F295" s="11"/>
    </row>
    <row r="296" spans="2:6" ht="20.25">
      <c r="B296" s="104" t="s">
        <v>201</v>
      </c>
      <c r="C296" s="80">
        <f>C297</f>
        <v>0</v>
      </c>
      <c r="D296" s="80">
        <f>D297</f>
        <v>185</v>
      </c>
      <c r="E296" s="72">
        <f t="shared" si="8"/>
        <v>-185</v>
      </c>
      <c r="F296" s="11">
        <f t="shared" si="9"/>
        <v>-100</v>
      </c>
    </row>
    <row r="297" spans="2:6" ht="20.25">
      <c r="B297" s="105" t="s">
        <v>202</v>
      </c>
      <c r="C297" s="80">
        <v>0</v>
      </c>
      <c r="D297" s="84">
        <v>185</v>
      </c>
      <c r="E297" s="72">
        <f t="shared" si="8"/>
        <v>-185</v>
      </c>
      <c r="F297" s="11">
        <f t="shared" si="9"/>
        <v>-100</v>
      </c>
    </row>
    <row r="298" spans="2:6" ht="20.25">
      <c r="B298" s="104" t="s">
        <v>203</v>
      </c>
      <c r="C298" s="80">
        <f>SUM(C299,C302,C313,C320,C328,C337,C351,C361,C371,C379,C385)</f>
        <v>15751</v>
      </c>
      <c r="D298" s="80">
        <f>SUM(D299,D302,D313,D320,D328,D337,D351,D361,D371,D379,D385)</f>
        <v>15607</v>
      </c>
      <c r="E298" s="72">
        <f t="shared" si="8"/>
        <v>144</v>
      </c>
      <c r="F298" s="11">
        <f t="shared" si="9"/>
        <v>0.92266290766963543</v>
      </c>
    </row>
    <row r="299" spans="2:6" ht="20.25">
      <c r="B299" s="104" t="s">
        <v>204</v>
      </c>
      <c r="C299" s="80">
        <f>SUM(C300:C301)</f>
        <v>0</v>
      </c>
      <c r="D299" s="80">
        <f>SUM(D300:D301)</f>
        <v>0</v>
      </c>
      <c r="E299" s="72">
        <f t="shared" si="8"/>
        <v>0</v>
      </c>
      <c r="F299" s="11"/>
    </row>
    <row r="300" spans="2:6" ht="20.25">
      <c r="B300" s="105" t="s">
        <v>205</v>
      </c>
      <c r="C300" s="80">
        <v>0</v>
      </c>
      <c r="D300" s="84">
        <v>0</v>
      </c>
      <c r="E300" s="72">
        <f t="shared" si="8"/>
        <v>0</v>
      </c>
      <c r="F300" s="11"/>
    </row>
    <row r="301" spans="2:6" ht="20.25">
      <c r="B301" s="105" t="s">
        <v>206</v>
      </c>
      <c r="C301" s="80">
        <v>0</v>
      </c>
      <c r="D301" s="84">
        <v>0</v>
      </c>
      <c r="E301" s="72">
        <f t="shared" si="8"/>
        <v>0</v>
      </c>
      <c r="F301" s="11"/>
    </row>
    <row r="302" spans="2:6" ht="20.25">
      <c r="B302" s="104" t="s">
        <v>207</v>
      </c>
      <c r="C302" s="80">
        <f>SUM(C303:C312)</f>
        <v>14542</v>
      </c>
      <c r="D302" s="80">
        <f>SUM(D303:D312)</f>
        <v>14450</v>
      </c>
      <c r="E302" s="72">
        <f t="shared" si="8"/>
        <v>92</v>
      </c>
      <c r="F302" s="11">
        <f t="shared" si="9"/>
        <v>0.63667820069204151</v>
      </c>
    </row>
    <row r="303" spans="2:6" ht="20.25">
      <c r="B303" s="105" t="s">
        <v>29</v>
      </c>
      <c r="C303" s="80">
        <v>7666</v>
      </c>
      <c r="D303" s="84">
        <v>8297</v>
      </c>
      <c r="E303" s="72">
        <f t="shared" si="8"/>
        <v>-631</v>
      </c>
      <c r="F303" s="11">
        <f t="shared" si="9"/>
        <v>-7.605158491020851</v>
      </c>
    </row>
    <row r="304" spans="2:6" ht="20.25">
      <c r="B304" s="105" t="s">
        <v>30</v>
      </c>
      <c r="C304" s="80">
        <v>1567</v>
      </c>
      <c r="D304" s="84">
        <v>712</v>
      </c>
      <c r="E304" s="72">
        <f t="shared" si="8"/>
        <v>855</v>
      </c>
      <c r="F304" s="11">
        <f t="shared" si="9"/>
        <v>120.08426966292134</v>
      </c>
    </row>
    <row r="305" spans="2:6" ht="20.25">
      <c r="B305" s="105" t="s">
        <v>31</v>
      </c>
      <c r="C305" s="80">
        <v>0</v>
      </c>
      <c r="D305" s="84">
        <v>0</v>
      </c>
      <c r="E305" s="72">
        <f t="shared" si="8"/>
        <v>0</v>
      </c>
      <c r="F305" s="11"/>
    </row>
    <row r="306" spans="2:6" ht="20.25">
      <c r="B306" s="105" t="s">
        <v>70</v>
      </c>
      <c r="C306" s="80">
        <v>0</v>
      </c>
      <c r="D306" s="84">
        <v>0</v>
      </c>
      <c r="E306" s="72">
        <f t="shared" si="8"/>
        <v>0</v>
      </c>
      <c r="F306" s="11"/>
    </row>
    <row r="307" spans="2:6" ht="20.25">
      <c r="B307" s="105" t="s">
        <v>208</v>
      </c>
      <c r="C307" s="80">
        <v>0</v>
      </c>
      <c r="D307" s="84">
        <v>0</v>
      </c>
      <c r="E307" s="72">
        <f t="shared" si="8"/>
        <v>0</v>
      </c>
      <c r="F307" s="11"/>
    </row>
    <row r="308" spans="2:6" ht="20.25">
      <c r="B308" s="105" t="s">
        <v>209</v>
      </c>
      <c r="C308" s="80">
        <v>0</v>
      </c>
      <c r="D308" s="84">
        <v>0</v>
      </c>
      <c r="E308" s="72">
        <f t="shared" si="8"/>
        <v>0</v>
      </c>
      <c r="F308" s="11"/>
    </row>
    <row r="309" spans="2:6" ht="20.25">
      <c r="B309" s="105" t="s">
        <v>210</v>
      </c>
      <c r="C309" s="80">
        <v>0</v>
      </c>
      <c r="D309" s="84">
        <v>0</v>
      </c>
      <c r="E309" s="72">
        <f t="shared" si="8"/>
        <v>0</v>
      </c>
      <c r="F309" s="11"/>
    </row>
    <row r="310" spans="2:6" ht="20.25">
      <c r="B310" s="105" t="s">
        <v>211</v>
      </c>
      <c r="C310" s="80">
        <v>0</v>
      </c>
      <c r="D310" s="84">
        <v>0</v>
      </c>
      <c r="E310" s="72">
        <f t="shared" si="8"/>
        <v>0</v>
      </c>
      <c r="F310" s="11"/>
    </row>
    <row r="311" spans="2:6" ht="20.25">
      <c r="B311" s="105" t="s">
        <v>38</v>
      </c>
      <c r="C311" s="80">
        <v>0</v>
      </c>
      <c r="D311" s="84">
        <v>668</v>
      </c>
      <c r="E311" s="72">
        <f t="shared" si="8"/>
        <v>-668</v>
      </c>
      <c r="F311" s="11">
        <f t="shared" si="9"/>
        <v>-100</v>
      </c>
    </row>
    <row r="312" spans="2:6" ht="20.25">
      <c r="B312" s="105" t="s">
        <v>212</v>
      </c>
      <c r="C312" s="80">
        <v>5309</v>
      </c>
      <c r="D312" s="84">
        <v>4773</v>
      </c>
      <c r="E312" s="72">
        <f t="shared" si="8"/>
        <v>536</v>
      </c>
      <c r="F312" s="11">
        <f t="shared" si="9"/>
        <v>11.229834485648439</v>
      </c>
    </row>
    <row r="313" spans="2:6" ht="20.25">
      <c r="B313" s="104" t="s">
        <v>213</v>
      </c>
      <c r="C313" s="80">
        <f>SUM(C314:C319)</f>
        <v>0</v>
      </c>
      <c r="D313" s="80">
        <f>SUM(D314:D319)</f>
        <v>0</v>
      </c>
      <c r="E313" s="72">
        <f t="shared" si="8"/>
        <v>0</v>
      </c>
      <c r="F313" s="11"/>
    </row>
    <row r="314" spans="2:6" ht="20.25">
      <c r="B314" s="105" t="s">
        <v>29</v>
      </c>
      <c r="C314" s="80">
        <v>0</v>
      </c>
      <c r="D314" s="84">
        <v>0</v>
      </c>
      <c r="E314" s="72">
        <f t="shared" si="8"/>
        <v>0</v>
      </c>
      <c r="F314" s="11"/>
    </row>
    <row r="315" spans="2:6" ht="20.25">
      <c r="B315" s="105" t="s">
        <v>30</v>
      </c>
      <c r="C315" s="80">
        <v>0</v>
      </c>
      <c r="D315" s="84">
        <v>0</v>
      </c>
      <c r="E315" s="72">
        <f t="shared" si="8"/>
        <v>0</v>
      </c>
      <c r="F315" s="11"/>
    </row>
    <row r="316" spans="2:6" ht="20.25">
      <c r="B316" s="105" t="s">
        <v>31</v>
      </c>
      <c r="C316" s="80">
        <v>0</v>
      </c>
      <c r="D316" s="84">
        <v>0</v>
      </c>
      <c r="E316" s="72">
        <f t="shared" si="8"/>
        <v>0</v>
      </c>
      <c r="F316" s="11"/>
    </row>
    <row r="317" spans="2:6" ht="20.25">
      <c r="B317" s="105" t="s">
        <v>214</v>
      </c>
      <c r="C317" s="80">
        <v>0</v>
      </c>
      <c r="D317" s="84">
        <v>0</v>
      </c>
      <c r="E317" s="72">
        <f t="shared" si="8"/>
        <v>0</v>
      </c>
      <c r="F317" s="11"/>
    </row>
    <row r="318" spans="2:6" ht="20.25">
      <c r="B318" s="105" t="s">
        <v>38</v>
      </c>
      <c r="C318" s="80">
        <v>0</v>
      </c>
      <c r="D318" s="84">
        <v>0</v>
      </c>
      <c r="E318" s="72">
        <f t="shared" si="8"/>
        <v>0</v>
      </c>
      <c r="F318" s="11"/>
    </row>
    <row r="319" spans="2:6" ht="20.25">
      <c r="B319" s="105" t="s">
        <v>215</v>
      </c>
      <c r="C319" s="80">
        <v>0</v>
      </c>
      <c r="D319" s="84">
        <v>0</v>
      </c>
      <c r="E319" s="72">
        <f t="shared" si="8"/>
        <v>0</v>
      </c>
      <c r="F319" s="11"/>
    </row>
    <row r="320" spans="2:6" ht="20.25">
      <c r="B320" s="104" t="s">
        <v>216</v>
      </c>
      <c r="C320" s="80">
        <f>SUM(C321:C327)</f>
        <v>0</v>
      </c>
      <c r="D320" s="80">
        <f>SUM(D321:D327)</f>
        <v>0</v>
      </c>
      <c r="E320" s="72">
        <f t="shared" si="8"/>
        <v>0</v>
      </c>
      <c r="F320" s="11"/>
    </row>
    <row r="321" spans="2:6" ht="20.25">
      <c r="B321" s="105" t="s">
        <v>29</v>
      </c>
      <c r="C321" s="80">
        <v>0</v>
      </c>
      <c r="D321" s="84">
        <v>0</v>
      </c>
      <c r="E321" s="72">
        <f t="shared" si="8"/>
        <v>0</v>
      </c>
      <c r="F321" s="11"/>
    </row>
    <row r="322" spans="2:6" ht="20.25">
      <c r="B322" s="105" t="s">
        <v>30</v>
      </c>
      <c r="C322" s="80">
        <v>0</v>
      </c>
      <c r="D322" s="84">
        <v>0</v>
      </c>
      <c r="E322" s="72">
        <f t="shared" si="8"/>
        <v>0</v>
      </c>
      <c r="F322" s="11"/>
    </row>
    <row r="323" spans="2:6" ht="20.25">
      <c r="B323" s="105" t="s">
        <v>31</v>
      </c>
      <c r="C323" s="80">
        <v>0</v>
      </c>
      <c r="D323" s="84">
        <v>0</v>
      </c>
      <c r="E323" s="72">
        <f t="shared" si="8"/>
        <v>0</v>
      </c>
      <c r="F323" s="11"/>
    </row>
    <row r="324" spans="2:6" ht="20.25">
      <c r="B324" s="105" t="s">
        <v>217</v>
      </c>
      <c r="C324" s="80">
        <v>0</v>
      </c>
      <c r="D324" s="84">
        <v>0</v>
      </c>
      <c r="E324" s="72">
        <f t="shared" si="8"/>
        <v>0</v>
      </c>
      <c r="F324" s="11"/>
    </row>
    <row r="325" spans="2:6" ht="20.25">
      <c r="B325" s="105" t="s">
        <v>218</v>
      </c>
      <c r="C325" s="80">
        <v>0</v>
      </c>
      <c r="D325" s="84">
        <v>0</v>
      </c>
      <c r="E325" s="72">
        <f t="shared" si="8"/>
        <v>0</v>
      </c>
      <c r="F325" s="11"/>
    </row>
    <row r="326" spans="2:6" ht="20.25">
      <c r="B326" s="105" t="s">
        <v>38</v>
      </c>
      <c r="C326" s="80">
        <v>0</v>
      </c>
      <c r="D326" s="84">
        <v>0</v>
      </c>
      <c r="E326" s="72">
        <f t="shared" si="8"/>
        <v>0</v>
      </c>
      <c r="F326" s="11"/>
    </row>
    <row r="327" spans="2:6" ht="20.25">
      <c r="B327" s="105" t="s">
        <v>219</v>
      </c>
      <c r="C327" s="80">
        <v>0</v>
      </c>
      <c r="D327" s="84">
        <v>0</v>
      </c>
      <c r="E327" s="72">
        <f t="shared" si="8"/>
        <v>0</v>
      </c>
      <c r="F327" s="11"/>
    </row>
    <row r="328" spans="2:6" ht="20.25">
      <c r="B328" s="104" t="s">
        <v>220</v>
      </c>
      <c r="C328" s="80">
        <f>SUM(C329:C336)</f>
        <v>0</v>
      </c>
      <c r="D328" s="80">
        <f>SUM(D329:D336)</f>
        <v>72</v>
      </c>
      <c r="E328" s="72">
        <f t="shared" si="8"/>
        <v>-72</v>
      </c>
      <c r="F328" s="11">
        <f t="shared" si="9"/>
        <v>-100</v>
      </c>
    </row>
    <row r="329" spans="2:6" ht="20.25">
      <c r="B329" s="105" t="s">
        <v>29</v>
      </c>
      <c r="C329" s="80">
        <v>0</v>
      </c>
      <c r="D329" s="84">
        <v>25</v>
      </c>
      <c r="E329" s="72">
        <f t="shared" si="8"/>
        <v>-25</v>
      </c>
      <c r="F329" s="11">
        <f t="shared" si="9"/>
        <v>-100</v>
      </c>
    </row>
    <row r="330" spans="2:6" ht="20.25">
      <c r="B330" s="105" t="s">
        <v>30</v>
      </c>
      <c r="C330" s="80">
        <v>0</v>
      </c>
      <c r="D330" s="84">
        <v>47</v>
      </c>
      <c r="E330" s="72">
        <f t="shared" ref="E330:E393" si="10">C330-D330</f>
        <v>-47</v>
      </c>
      <c r="F330" s="11">
        <f t="shared" ref="F330:F393" si="11">E330/D330*100</f>
        <v>-100</v>
      </c>
    </row>
    <row r="331" spans="2:6" ht="20.25">
      <c r="B331" s="105" t="s">
        <v>31</v>
      </c>
      <c r="C331" s="80">
        <v>0</v>
      </c>
      <c r="D331" s="84">
        <v>0</v>
      </c>
      <c r="E331" s="72">
        <f t="shared" si="10"/>
        <v>0</v>
      </c>
      <c r="F331" s="11"/>
    </row>
    <row r="332" spans="2:6" ht="20.25">
      <c r="B332" s="105" t="s">
        <v>221</v>
      </c>
      <c r="C332" s="80">
        <v>0</v>
      </c>
      <c r="D332" s="84">
        <v>0</v>
      </c>
      <c r="E332" s="72">
        <f t="shared" si="10"/>
        <v>0</v>
      </c>
      <c r="F332" s="11"/>
    </row>
    <row r="333" spans="2:6" ht="20.25">
      <c r="B333" s="105" t="s">
        <v>222</v>
      </c>
      <c r="C333" s="80">
        <v>0</v>
      </c>
      <c r="D333" s="84">
        <v>0</v>
      </c>
      <c r="E333" s="72">
        <f t="shared" si="10"/>
        <v>0</v>
      </c>
      <c r="F333" s="11"/>
    </row>
    <row r="334" spans="2:6" ht="20.25">
      <c r="B334" s="105" t="s">
        <v>223</v>
      </c>
      <c r="C334" s="80">
        <v>0</v>
      </c>
      <c r="D334" s="84">
        <v>0</v>
      </c>
      <c r="E334" s="72">
        <f t="shared" si="10"/>
        <v>0</v>
      </c>
      <c r="F334" s="11"/>
    </row>
    <row r="335" spans="2:6" ht="20.25">
      <c r="B335" s="105" t="s">
        <v>38</v>
      </c>
      <c r="C335" s="80">
        <v>0</v>
      </c>
      <c r="D335" s="84">
        <v>0</v>
      </c>
      <c r="E335" s="72">
        <f t="shared" si="10"/>
        <v>0</v>
      </c>
      <c r="F335" s="11"/>
    </row>
    <row r="336" spans="2:6" ht="20.25">
      <c r="B336" s="105" t="s">
        <v>224</v>
      </c>
      <c r="C336" s="80">
        <v>0</v>
      </c>
      <c r="D336" s="84">
        <v>0</v>
      </c>
      <c r="E336" s="72">
        <f t="shared" si="10"/>
        <v>0</v>
      </c>
      <c r="F336" s="11"/>
    </row>
    <row r="337" spans="2:6" ht="20.25">
      <c r="B337" s="104" t="s">
        <v>225</v>
      </c>
      <c r="C337" s="80">
        <f>SUM(C338:C350)</f>
        <v>1209</v>
      </c>
      <c r="D337" s="80">
        <f>SUM(D338:D350)</f>
        <v>1085</v>
      </c>
      <c r="E337" s="72">
        <f t="shared" si="10"/>
        <v>124</v>
      </c>
      <c r="F337" s="11">
        <f t="shared" si="11"/>
        <v>11.428571428571429</v>
      </c>
    </row>
    <row r="338" spans="2:6" ht="20.25">
      <c r="B338" s="105" t="s">
        <v>29</v>
      </c>
      <c r="C338" s="80">
        <v>705</v>
      </c>
      <c r="D338" s="84">
        <v>696</v>
      </c>
      <c r="E338" s="72">
        <f t="shared" si="10"/>
        <v>9</v>
      </c>
      <c r="F338" s="11">
        <f t="shared" si="11"/>
        <v>1.2931034482758621</v>
      </c>
    </row>
    <row r="339" spans="2:6" ht="20.25">
      <c r="B339" s="105" t="s">
        <v>30</v>
      </c>
      <c r="C339" s="80">
        <v>123</v>
      </c>
      <c r="D339" s="84">
        <v>51</v>
      </c>
      <c r="E339" s="72">
        <f t="shared" si="10"/>
        <v>72</v>
      </c>
      <c r="F339" s="11">
        <f t="shared" si="11"/>
        <v>141.1764705882353</v>
      </c>
    </row>
    <row r="340" spans="2:6" ht="20.25">
      <c r="B340" s="105" t="s">
        <v>31</v>
      </c>
      <c r="C340" s="80">
        <v>0</v>
      </c>
      <c r="D340" s="84">
        <v>0</v>
      </c>
      <c r="E340" s="72">
        <f t="shared" si="10"/>
        <v>0</v>
      </c>
      <c r="F340" s="11"/>
    </row>
    <row r="341" spans="2:6" ht="20.25">
      <c r="B341" s="105" t="s">
        <v>226</v>
      </c>
      <c r="C341" s="80">
        <v>0</v>
      </c>
      <c r="D341" s="84">
        <v>0</v>
      </c>
      <c r="E341" s="72">
        <f t="shared" si="10"/>
        <v>0</v>
      </c>
      <c r="F341" s="11"/>
    </row>
    <row r="342" spans="2:6" ht="20.25">
      <c r="B342" s="105" t="s">
        <v>227</v>
      </c>
      <c r="C342" s="80">
        <v>0</v>
      </c>
      <c r="D342" s="84">
        <v>0</v>
      </c>
      <c r="E342" s="72">
        <f t="shared" si="10"/>
        <v>0</v>
      </c>
      <c r="F342" s="11"/>
    </row>
    <row r="343" spans="2:6" ht="20.25">
      <c r="B343" s="105" t="s">
        <v>228</v>
      </c>
      <c r="C343" s="80">
        <v>0</v>
      </c>
      <c r="D343" s="84">
        <v>2</v>
      </c>
      <c r="E343" s="72">
        <f t="shared" si="10"/>
        <v>-2</v>
      </c>
      <c r="F343" s="11">
        <f t="shared" si="11"/>
        <v>-100</v>
      </c>
    </row>
    <row r="344" spans="2:6" ht="20.25">
      <c r="B344" s="105" t="s">
        <v>229</v>
      </c>
      <c r="C344" s="80">
        <v>68</v>
      </c>
      <c r="D344" s="84">
        <v>40</v>
      </c>
      <c r="E344" s="72">
        <f t="shared" si="10"/>
        <v>28</v>
      </c>
      <c r="F344" s="11">
        <f t="shared" si="11"/>
        <v>70</v>
      </c>
    </row>
    <row r="345" spans="2:6" ht="20.25">
      <c r="B345" s="105" t="s">
        <v>230</v>
      </c>
      <c r="C345" s="80">
        <v>0</v>
      </c>
      <c r="D345" s="84">
        <v>0</v>
      </c>
      <c r="E345" s="72">
        <f t="shared" si="10"/>
        <v>0</v>
      </c>
      <c r="F345" s="11"/>
    </row>
    <row r="346" spans="2:6" ht="20.25">
      <c r="B346" s="105" t="s">
        <v>231</v>
      </c>
      <c r="C346" s="80">
        <v>0</v>
      </c>
      <c r="D346" s="84">
        <v>0</v>
      </c>
      <c r="E346" s="72">
        <f t="shared" si="10"/>
        <v>0</v>
      </c>
      <c r="F346" s="11"/>
    </row>
    <row r="347" spans="2:6" ht="20.25">
      <c r="B347" s="105" t="s">
        <v>1284</v>
      </c>
      <c r="C347" s="80">
        <v>0</v>
      </c>
      <c r="D347" s="84">
        <v>0</v>
      </c>
      <c r="E347" s="72">
        <f t="shared" si="10"/>
        <v>0</v>
      </c>
      <c r="F347" s="11"/>
    </row>
    <row r="348" spans="2:6" ht="20.25">
      <c r="B348" s="105" t="s">
        <v>70</v>
      </c>
      <c r="C348" s="80">
        <v>0</v>
      </c>
      <c r="D348" s="84">
        <v>0</v>
      </c>
      <c r="E348" s="72">
        <f t="shared" si="10"/>
        <v>0</v>
      </c>
      <c r="F348" s="11"/>
    </row>
    <row r="349" spans="2:6" ht="20.25">
      <c r="B349" s="105" t="s">
        <v>38</v>
      </c>
      <c r="C349" s="80">
        <v>52</v>
      </c>
      <c r="D349" s="84">
        <v>296</v>
      </c>
      <c r="E349" s="72">
        <f t="shared" si="10"/>
        <v>-244</v>
      </c>
      <c r="F349" s="11">
        <f t="shared" si="11"/>
        <v>-82.432432432432435</v>
      </c>
    </row>
    <row r="350" spans="2:6" ht="20.25">
      <c r="B350" s="105" t="s">
        <v>232</v>
      </c>
      <c r="C350" s="80">
        <v>261</v>
      </c>
      <c r="D350" s="84">
        <v>0</v>
      </c>
      <c r="E350" s="72">
        <f t="shared" si="10"/>
        <v>261</v>
      </c>
      <c r="F350" s="11"/>
    </row>
    <row r="351" spans="2:6" ht="20.25">
      <c r="B351" s="104" t="s">
        <v>233</v>
      </c>
      <c r="C351" s="80">
        <f>SUM(C352:C360)</f>
        <v>0</v>
      </c>
      <c r="D351" s="80">
        <f>SUM(D352:D360)</f>
        <v>0</v>
      </c>
      <c r="E351" s="72">
        <f t="shared" si="10"/>
        <v>0</v>
      </c>
      <c r="F351" s="11"/>
    </row>
    <row r="352" spans="2:6" ht="20.25">
      <c r="B352" s="105" t="s">
        <v>29</v>
      </c>
      <c r="C352" s="80">
        <v>0</v>
      </c>
      <c r="D352" s="84">
        <v>0</v>
      </c>
      <c r="E352" s="72">
        <f t="shared" si="10"/>
        <v>0</v>
      </c>
      <c r="F352" s="11"/>
    </row>
    <row r="353" spans="2:6" ht="20.25">
      <c r="B353" s="105" t="s">
        <v>30</v>
      </c>
      <c r="C353" s="80">
        <v>0</v>
      </c>
      <c r="D353" s="84">
        <v>0</v>
      </c>
      <c r="E353" s="72">
        <f t="shared" si="10"/>
        <v>0</v>
      </c>
      <c r="F353" s="11"/>
    </row>
    <row r="354" spans="2:6" ht="20.25">
      <c r="B354" s="105" t="s">
        <v>31</v>
      </c>
      <c r="C354" s="80">
        <v>0</v>
      </c>
      <c r="D354" s="84">
        <v>0</v>
      </c>
      <c r="E354" s="72">
        <f t="shared" si="10"/>
        <v>0</v>
      </c>
      <c r="F354" s="11"/>
    </row>
    <row r="355" spans="2:6" ht="20.25">
      <c r="B355" s="105" t="s">
        <v>1285</v>
      </c>
      <c r="C355" s="80">
        <v>0</v>
      </c>
      <c r="D355" s="84">
        <v>0</v>
      </c>
      <c r="E355" s="72">
        <f t="shared" si="10"/>
        <v>0</v>
      </c>
      <c r="F355" s="11"/>
    </row>
    <row r="356" spans="2:6" ht="20.25">
      <c r="B356" s="105" t="s">
        <v>1286</v>
      </c>
      <c r="C356" s="80">
        <v>0</v>
      </c>
      <c r="D356" s="84">
        <v>0</v>
      </c>
      <c r="E356" s="72">
        <f t="shared" si="10"/>
        <v>0</v>
      </c>
      <c r="F356" s="11"/>
    </row>
    <row r="357" spans="2:6" ht="20.25">
      <c r="B357" s="105" t="s">
        <v>234</v>
      </c>
      <c r="C357" s="80">
        <v>0</v>
      </c>
      <c r="D357" s="84">
        <v>0</v>
      </c>
      <c r="E357" s="72">
        <f t="shared" si="10"/>
        <v>0</v>
      </c>
      <c r="F357" s="11"/>
    </row>
    <row r="358" spans="2:6" ht="20.25">
      <c r="B358" s="105" t="s">
        <v>70</v>
      </c>
      <c r="C358" s="80">
        <v>0</v>
      </c>
      <c r="D358" s="84">
        <v>0</v>
      </c>
      <c r="E358" s="72">
        <f t="shared" si="10"/>
        <v>0</v>
      </c>
      <c r="F358" s="11"/>
    </row>
    <row r="359" spans="2:6" ht="20.25">
      <c r="B359" s="105" t="s">
        <v>38</v>
      </c>
      <c r="C359" s="80">
        <v>0</v>
      </c>
      <c r="D359" s="84">
        <v>0</v>
      </c>
      <c r="E359" s="72">
        <f t="shared" si="10"/>
        <v>0</v>
      </c>
      <c r="F359" s="11"/>
    </row>
    <row r="360" spans="2:6" ht="20.25">
      <c r="B360" s="105" t="s">
        <v>235</v>
      </c>
      <c r="C360" s="80">
        <v>0</v>
      </c>
      <c r="D360" s="84">
        <v>0</v>
      </c>
      <c r="E360" s="72">
        <f t="shared" si="10"/>
        <v>0</v>
      </c>
      <c r="F360" s="11"/>
    </row>
    <row r="361" spans="2:6" ht="20.25">
      <c r="B361" s="104" t="s">
        <v>236</v>
      </c>
      <c r="C361" s="80">
        <f>SUM(C362:C370)</f>
        <v>0</v>
      </c>
      <c r="D361" s="80">
        <f>SUM(D362:D370)</f>
        <v>0</v>
      </c>
      <c r="E361" s="72">
        <f t="shared" si="10"/>
        <v>0</v>
      </c>
      <c r="F361" s="11"/>
    </row>
    <row r="362" spans="2:6" ht="20.25">
      <c r="B362" s="105" t="s">
        <v>29</v>
      </c>
      <c r="C362" s="80">
        <v>0</v>
      </c>
      <c r="D362" s="84">
        <v>0</v>
      </c>
      <c r="E362" s="72">
        <f t="shared" si="10"/>
        <v>0</v>
      </c>
      <c r="F362" s="11"/>
    </row>
    <row r="363" spans="2:6" ht="21" customHeight="1">
      <c r="B363" s="105" t="s">
        <v>30</v>
      </c>
      <c r="C363" s="80">
        <v>0</v>
      </c>
      <c r="D363" s="84">
        <v>0</v>
      </c>
      <c r="E363" s="72">
        <f t="shared" si="10"/>
        <v>0</v>
      </c>
      <c r="F363" s="11"/>
    </row>
    <row r="364" spans="2:6" ht="20.25">
      <c r="B364" s="105" t="s">
        <v>31</v>
      </c>
      <c r="C364" s="80">
        <v>0</v>
      </c>
      <c r="D364" s="84">
        <v>0</v>
      </c>
      <c r="E364" s="72">
        <f t="shared" si="10"/>
        <v>0</v>
      </c>
      <c r="F364" s="11"/>
    </row>
    <row r="365" spans="2:6" ht="20.25">
      <c r="B365" s="105" t="s">
        <v>237</v>
      </c>
      <c r="C365" s="80">
        <v>0</v>
      </c>
      <c r="D365" s="84">
        <v>0</v>
      </c>
      <c r="E365" s="72">
        <f t="shared" si="10"/>
        <v>0</v>
      </c>
      <c r="F365" s="11"/>
    </row>
    <row r="366" spans="2:6" ht="20.25">
      <c r="B366" s="105" t="s">
        <v>238</v>
      </c>
      <c r="C366" s="80">
        <v>0</v>
      </c>
      <c r="D366" s="84">
        <v>0</v>
      </c>
      <c r="E366" s="72">
        <f t="shared" si="10"/>
        <v>0</v>
      </c>
      <c r="F366" s="11"/>
    </row>
    <row r="367" spans="2:6" ht="20.25">
      <c r="B367" s="105" t="s">
        <v>239</v>
      </c>
      <c r="C367" s="80">
        <v>0</v>
      </c>
      <c r="D367" s="84">
        <v>0</v>
      </c>
      <c r="E367" s="72">
        <f t="shared" si="10"/>
        <v>0</v>
      </c>
      <c r="F367" s="11"/>
    </row>
    <row r="368" spans="2:6" ht="20.25">
      <c r="B368" s="105" t="s">
        <v>70</v>
      </c>
      <c r="C368" s="80">
        <v>0</v>
      </c>
      <c r="D368" s="84">
        <v>0</v>
      </c>
      <c r="E368" s="72">
        <f t="shared" si="10"/>
        <v>0</v>
      </c>
      <c r="F368" s="11"/>
    </row>
    <row r="369" spans="2:6" ht="20.25">
      <c r="B369" s="105" t="s">
        <v>38</v>
      </c>
      <c r="C369" s="80">
        <v>0</v>
      </c>
      <c r="D369" s="84">
        <v>0</v>
      </c>
      <c r="E369" s="72">
        <f t="shared" si="10"/>
        <v>0</v>
      </c>
      <c r="F369" s="11"/>
    </row>
    <row r="370" spans="2:6" ht="20.25">
      <c r="B370" s="105" t="s">
        <v>240</v>
      </c>
      <c r="C370" s="80">
        <v>0</v>
      </c>
      <c r="D370" s="84">
        <v>0</v>
      </c>
      <c r="E370" s="72">
        <f t="shared" si="10"/>
        <v>0</v>
      </c>
      <c r="F370" s="11"/>
    </row>
    <row r="371" spans="2:6" ht="20.25">
      <c r="B371" s="104" t="s">
        <v>241</v>
      </c>
      <c r="C371" s="80">
        <f>SUM(C372:C378)</f>
        <v>0</v>
      </c>
      <c r="D371" s="80">
        <f>SUM(D372:D378)</f>
        <v>0</v>
      </c>
      <c r="E371" s="72">
        <f t="shared" si="10"/>
        <v>0</v>
      </c>
      <c r="F371" s="11"/>
    </row>
    <row r="372" spans="2:6" ht="20.25">
      <c r="B372" s="105" t="s">
        <v>29</v>
      </c>
      <c r="C372" s="80">
        <v>0</v>
      </c>
      <c r="D372" s="84">
        <v>0</v>
      </c>
      <c r="E372" s="72">
        <f t="shared" si="10"/>
        <v>0</v>
      </c>
      <c r="F372" s="11"/>
    </row>
    <row r="373" spans="2:6" ht="20.25">
      <c r="B373" s="105" t="s">
        <v>30</v>
      </c>
      <c r="C373" s="80">
        <v>0</v>
      </c>
      <c r="D373" s="84">
        <v>0</v>
      </c>
      <c r="E373" s="72">
        <f t="shared" si="10"/>
        <v>0</v>
      </c>
      <c r="F373" s="11"/>
    </row>
    <row r="374" spans="2:6" ht="20.25">
      <c r="B374" s="105" t="s">
        <v>31</v>
      </c>
      <c r="C374" s="80">
        <v>0</v>
      </c>
      <c r="D374" s="84">
        <v>0</v>
      </c>
      <c r="E374" s="72">
        <f t="shared" si="10"/>
        <v>0</v>
      </c>
      <c r="F374" s="11"/>
    </row>
    <row r="375" spans="2:6" ht="20.25">
      <c r="B375" s="105" t="s">
        <v>242</v>
      </c>
      <c r="C375" s="80">
        <v>0</v>
      </c>
      <c r="D375" s="84">
        <v>0</v>
      </c>
      <c r="E375" s="72">
        <f t="shared" si="10"/>
        <v>0</v>
      </c>
      <c r="F375" s="11"/>
    </row>
    <row r="376" spans="2:6" ht="20.25">
      <c r="B376" s="105" t="s">
        <v>243</v>
      </c>
      <c r="C376" s="80">
        <v>0</v>
      </c>
      <c r="D376" s="84">
        <v>0</v>
      </c>
      <c r="E376" s="72">
        <f t="shared" si="10"/>
        <v>0</v>
      </c>
      <c r="F376" s="11"/>
    </row>
    <row r="377" spans="2:6" ht="20.25">
      <c r="B377" s="105" t="s">
        <v>38</v>
      </c>
      <c r="C377" s="80">
        <v>0</v>
      </c>
      <c r="D377" s="84">
        <v>0</v>
      </c>
      <c r="E377" s="72">
        <f t="shared" si="10"/>
        <v>0</v>
      </c>
      <c r="F377" s="11"/>
    </row>
    <row r="378" spans="2:6" ht="20.25">
      <c r="B378" s="105" t="s">
        <v>244</v>
      </c>
      <c r="C378" s="80">
        <v>0</v>
      </c>
      <c r="D378" s="84">
        <v>0</v>
      </c>
      <c r="E378" s="72">
        <f t="shared" si="10"/>
        <v>0</v>
      </c>
      <c r="F378" s="11"/>
    </row>
    <row r="379" spans="2:6" ht="20.25">
      <c r="B379" s="104" t="s">
        <v>245</v>
      </c>
      <c r="C379" s="80">
        <f>SUM(C380:C384)</f>
        <v>0</v>
      </c>
      <c r="D379" s="80">
        <f>SUM(D380:D384)</f>
        <v>0</v>
      </c>
      <c r="E379" s="72">
        <f t="shared" si="10"/>
        <v>0</v>
      </c>
      <c r="F379" s="11"/>
    </row>
    <row r="380" spans="2:6" ht="20.25">
      <c r="B380" s="105" t="s">
        <v>29</v>
      </c>
      <c r="C380" s="80">
        <v>0</v>
      </c>
      <c r="D380" s="84">
        <v>0</v>
      </c>
      <c r="E380" s="72">
        <f t="shared" si="10"/>
        <v>0</v>
      </c>
      <c r="F380" s="11"/>
    </row>
    <row r="381" spans="2:6" ht="20.25">
      <c r="B381" s="105" t="s">
        <v>30</v>
      </c>
      <c r="C381" s="80">
        <v>0</v>
      </c>
      <c r="D381" s="84">
        <v>0</v>
      </c>
      <c r="E381" s="72">
        <f t="shared" si="10"/>
        <v>0</v>
      </c>
      <c r="F381" s="11"/>
    </row>
    <row r="382" spans="2:6" ht="20.25">
      <c r="B382" s="105" t="s">
        <v>70</v>
      </c>
      <c r="C382" s="80">
        <v>0</v>
      </c>
      <c r="D382" s="84">
        <v>0</v>
      </c>
      <c r="E382" s="72">
        <f t="shared" si="10"/>
        <v>0</v>
      </c>
      <c r="F382" s="11"/>
    </row>
    <row r="383" spans="2:6" ht="20.25">
      <c r="B383" s="105" t="s">
        <v>246</v>
      </c>
      <c r="C383" s="80">
        <v>0</v>
      </c>
      <c r="D383" s="84">
        <v>0</v>
      </c>
      <c r="E383" s="72">
        <f t="shared" si="10"/>
        <v>0</v>
      </c>
      <c r="F383" s="11"/>
    </row>
    <row r="384" spans="2:6" ht="20.25">
      <c r="B384" s="105" t="s">
        <v>247</v>
      </c>
      <c r="C384" s="80">
        <v>0</v>
      </c>
      <c r="D384" s="84">
        <v>0</v>
      </c>
      <c r="E384" s="72">
        <f t="shared" si="10"/>
        <v>0</v>
      </c>
      <c r="F384" s="11"/>
    </row>
    <row r="385" spans="2:6" ht="20.25">
      <c r="B385" s="104" t="s">
        <v>248</v>
      </c>
      <c r="C385" s="80">
        <f>SUM(C386:C387)</f>
        <v>0</v>
      </c>
      <c r="D385" s="80">
        <f>SUM(D386:D387)</f>
        <v>0</v>
      </c>
      <c r="E385" s="72">
        <f t="shared" si="10"/>
        <v>0</v>
      </c>
      <c r="F385" s="11"/>
    </row>
    <row r="386" spans="2:6" ht="20.25">
      <c r="B386" s="105" t="s">
        <v>249</v>
      </c>
      <c r="C386" s="80">
        <v>0</v>
      </c>
      <c r="D386" s="84">
        <v>0</v>
      </c>
      <c r="E386" s="72">
        <f t="shared" si="10"/>
        <v>0</v>
      </c>
      <c r="F386" s="11"/>
    </row>
    <row r="387" spans="2:6" ht="20.25">
      <c r="B387" s="105" t="s">
        <v>250</v>
      </c>
      <c r="C387" s="80">
        <v>0</v>
      </c>
      <c r="D387" s="84">
        <v>0</v>
      </c>
      <c r="E387" s="72">
        <f t="shared" si="10"/>
        <v>0</v>
      </c>
      <c r="F387" s="11"/>
    </row>
    <row r="388" spans="2:6" ht="20.25">
      <c r="B388" s="104" t="s">
        <v>251</v>
      </c>
      <c r="C388" s="80">
        <f>SUM(C389,C394,C401,C407,C413,C417,C421,C425,C431,C438)</f>
        <v>77179</v>
      </c>
      <c r="D388" s="80">
        <f>SUM(D389,D394,D401,D407,D413,D417,D421,D425,D431,D438)</f>
        <v>73748</v>
      </c>
      <c r="E388" s="72">
        <f t="shared" si="10"/>
        <v>3431</v>
      </c>
      <c r="F388" s="11">
        <f t="shared" si="11"/>
        <v>4.6523295546997883</v>
      </c>
    </row>
    <row r="389" spans="2:6" ht="20.25">
      <c r="B389" s="104" t="s">
        <v>252</v>
      </c>
      <c r="C389" s="80">
        <f>SUM(C390:C393)</f>
        <v>1352</v>
      </c>
      <c r="D389" s="80">
        <f>SUM(D390:D393)</f>
        <v>3251</v>
      </c>
      <c r="E389" s="72">
        <f t="shared" si="10"/>
        <v>-1899</v>
      </c>
      <c r="F389" s="11">
        <f t="shared" si="11"/>
        <v>-58.412796062749926</v>
      </c>
    </row>
    <row r="390" spans="2:6" ht="20.25">
      <c r="B390" s="105" t="s">
        <v>29</v>
      </c>
      <c r="C390" s="80">
        <v>213</v>
      </c>
      <c r="D390" s="84">
        <v>207</v>
      </c>
      <c r="E390" s="72">
        <f t="shared" si="10"/>
        <v>6</v>
      </c>
      <c r="F390" s="11">
        <f t="shared" si="11"/>
        <v>2.8985507246376812</v>
      </c>
    </row>
    <row r="391" spans="2:6" ht="20.25">
      <c r="B391" s="105" t="s">
        <v>30</v>
      </c>
      <c r="C391" s="80">
        <v>0</v>
      </c>
      <c r="D391" s="84">
        <v>0</v>
      </c>
      <c r="E391" s="72">
        <f t="shared" si="10"/>
        <v>0</v>
      </c>
      <c r="F391" s="11"/>
    </row>
    <row r="392" spans="2:6" ht="20.25">
      <c r="B392" s="105" t="s">
        <v>31</v>
      </c>
      <c r="C392" s="80">
        <v>0</v>
      </c>
      <c r="D392" s="84">
        <v>0</v>
      </c>
      <c r="E392" s="72">
        <f t="shared" si="10"/>
        <v>0</v>
      </c>
      <c r="F392" s="11"/>
    </row>
    <row r="393" spans="2:6" ht="20.25">
      <c r="B393" s="105" t="s">
        <v>253</v>
      </c>
      <c r="C393" s="80">
        <v>1139</v>
      </c>
      <c r="D393" s="84">
        <v>3044</v>
      </c>
      <c r="E393" s="72">
        <f t="shared" si="10"/>
        <v>-1905</v>
      </c>
      <c r="F393" s="11">
        <f t="shared" si="11"/>
        <v>-62.582128777923785</v>
      </c>
    </row>
    <row r="394" spans="2:6" ht="20.25">
      <c r="B394" s="104" t="s">
        <v>254</v>
      </c>
      <c r="C394" s="80">
        <f>SUM(C395:C400)</f>
        <v>69937</v>
      </c>
      <c r="D394" s="80">
        <f>SUM(D395:D400)</f>
        <v>65201</v>
      </c>
      <c r="E394" s="72">
        <f t="shared" ref="E394:E457" si="12">C394-D394</f>
        <v>4736</v>
      </c>
      <c r="F394" s="11">
        <f t="shared" ref="F394:F445" si="13">E394/D394*100</f>
        <v>7.2636922746583634</v>
      </c>
    </row>
    <row r="395" spans="2:6" ht="20.25">
      <c r="B395" s="105" t="s">
        <v>255</v>
      </c>
      <c r="C395" s="80">
        <v>2040</v>
      </c>
      <c r="D395" s="84">
        <v>1408</v>
      </c>
      <c r="E395" s="72">
        <f t="shared" si="12"/>
        <v>632</v>
      </c>
      <c r="F395" s="11">
        <f t="shared" si="13"/>
        <v>44.886363636363633</v>
      </c>
    </row>
    <row r="396" spans="2:6" ht="20.25">
      <c r="B396" s="105" t="s">
        <v>256</v>
      </c>
      <c r="C396" s="80">
        <v>31455</v>
      </c>
      <c r="D396" s="84">
        <v>29187</v>
      </c>
      <c r="E396" s="72">
        <f t="shared" si="12"/>
        <v>2268</v>
      </c>
      <c r="F396" s="11">
        <f t="shared" si="13"/>
        <v>7.7705827937095284</v>
      </c>
    </row>
    <row r="397" spans="2:6" ht="20.25">
      <c r="B397" s="105" t="s">
        <v>257</v>
      </c>
      <c r="C397" s="80">
        <v>22221</v>
      </c>
      <c r="D397" s="84">
        <v>20312</v>
      </c>
      <c r="E397" s="72">
        <f t="shared" si="12"/>
        <v>1909</v>
      </c>
      <c r="F397" s="11">
        <f t="shared" si="13"/>
        <v>9.3983851910200862</v>
      </c>
    </row>
    <row r="398" spans="2:6" ht="20.25">
      <c r="B398" s="105" t="s">
        <v>258</v>
      </c>
      <c r="C398" s="80">
        <v>12583</v>
      </c>
      <c r="D398" s="84">
        <v>12415</v>
      </c>
      <c r="E398" s="72">
        <f t="shared" si="12"/>
        <v>168</v>
      </c>
      <c r="F398" s="11">
        <f t="shared" si="13"/>
        <v>1.3532017720499396</v>
      </c>
    </row>
    <row r="399" spans="2:6" ht="20.25">
      <c r="B399" s="105" t="s">
        <v>259</v>
      </c>
      <c r="C399" s="80">
        <v>0</v>
      </c>
      <c r="D399" s="84">
        <v>0</v>
      </c>
      <c r="E399" s="72">
        <f t="shared" si="12"/>
        <v>0</v>
      </c>
      <c r="F399" s="11"/>
    </row>
    <row r="400" spans="2:6" ht="20.25">
      <c r="B400" s="105" t="s">
        <v>260</v>
      </c>
      <c r="C400" s="80">
        <v>1638</v>
      </c>
      <c r="D400" s="84">
        <v>1879</v>
      </c>
      <c r="E400" s="72">
        <f t="shared" si="12"/>
        <v>-241</v>
      </c>
      <c r="F400" s="11">
        <f t="shared" si="13"/>
        <v>-12.825971261309208</v>
      </c>
    </row>
    <row r="401" spans="2:6" ht="20.25">
      <c r="B401" s="104" t="s">
        <v>261</v>
      </c>
      <c r="C401" s="80">
        <f>SUM(C402:C406)</f>
        <v>2978</v>
      </c>
      <c r="D401" s="80">
        <f>SUM(D402:D406)</f>
        <v>2480</v>
      </c>
      <c r="E401" s="72">
        <f t="shared" si="12"/>
        <v>498</v>
      </c>
      <c r="F401" s="11">
        <f t="shared" si="13"/>
        <v>20.080645161290324</v>
      </c>
    </row>
    <row r="402" spans="2:6" ht="20.25">
      <c r="B402" s="105" t="s">
        <v>262</v>
      </c>
      <c r="C402" s="80">
        <v>0</v>
      </c>
      <c r="D402" s="84">
        <v>0</v>
      </c>
      <c r="E402" s="72">
        <f t="shared" si="12"/>
        <v>0</v>
      </c>
      <c r="F402" s="11"/>
    </row>
    <row r="403" spans="2:6" ht="20.25">
      <c r="B403" s="105" t="s">
        <v>263</v>
      </c>
      <c r="C403" s="80">
        <v>2978</v>
      </c>
      <c r="D403" s="84">
        <v>2480</v>
      </c>
      <c r="E403" s="72">
        <f t="shared" si="12"/>
        <v>498</v>
      </c>
      <c r="F403" s="11">
        <f t="shared" si="13"/>
        <v>20.080645161290324</v>
      </c>
    </row>
    <row r="404" spans="2:6" ht="20.25">
      <c r="B404" s="105" t="s">
        <v>264</v>
      </c>
      <c r="C404" s="80">
        <v>0</v>
      </c>
      <c r="D404" s="84">
        <v>0</v>
      </c>
      <c r="E404" s="72">
        <f t="shared" si="12"/>
        <v>0</v>
      </c>
      <c r="F404" s="11"/>
    </row>
    <row r="405" spans="2:6" ht="20.25">
      <c r="B405" s="105" t="s">
        <v>265</v>
      </c>
      <c r="C405" s="80">
        <v>0</v>
      </c>
      <c r="D405" s="84">
        <v>0</v>
      </c>
      <c r="E405" s="72">
        <f t="shared" si="12"/>
        <v>0</v>
      </c>
      <c r="F405" s="11"/>
    </row>
    <row r="406" spans="2:6" ht="20.25">
      <c r="B406" s="105" t="s">
        <v>266</v>
      </c>
      <c r="C406" s="80">
        <v>0</v>
      </c>
      <c r="D406" s="84">
        <v>0</v>
      </c>
      <c r="E406" s="72">
        <f t="shared" si="12"/>
        <v>0</v>
      </c>
      <c r="F406" s="11"/>
    </row>
    <row r="407" spans="2:6" ht="20.25">
      <c r="B407" s="104" t="s">
        <v>267</v>
      </c>
      <c r="C407" s="80">
        <f>SUM(C408:C412)</f>
        <v>0</v>
      </c>
      <c r="D407" s="80">
        <f>SUM(D408:D412)</f>
        <v>0</v>
      </c>
      <c r="E407" s="72">
        <f t="shared" si="12"/>
        <v>0</v>
      </c>
      <c r="F407" s="11"/>
    </row>
    <row r="408" spans="2:6" ht="20.25">
      <c r="B408" s="105" t="s">
        <v>268</v>
      </c>
      <c r="C408" s="80">
        <v>0</v>
      </c>
      <c r="D408" s="84">
        <v>0</v>
      </c>
      <c r="E408" s="72">
        <f t="shared" si="12"/>
        <v>0</v>
      </c>
      <c r="F408" s="11"/>
    </row>
    <row r="409" spans="2:6" ht="20.25">
      <c r="B409" s="105" t="s">
        <v>269</v>
      </c>
      <c r="C409" s="80">
        <v>0</v>
      </c>
      <c r="D409" s="84">
        <v>0</v>
      </c>
      <c r="E409" s="72">
        <f t="shared" si="12"/>
        <v>0</v>
      </c>
      <c r="F409" s="11"/>
    </row>
    <row r="410" spans="2:6" ht="20.25">
      <c r="B410" s="105" t="s">
        <v>270</v>
      </c>
      <c r="C410" s="80">
        <v>0</v>
      </c>
      <c r="D410" s="84">
        <v>0</v>
      </c>
      <c r="E410" s="72">
        <f t="shared" si="12"/>
        <v>0</v>
      </c>
      <c r="F410" s="11"/>
    </row>
    <row r="411" spans="2:6" ht="20.25">
      <c r="B411" s="105" t="s">
        <v>271</v>
      </c>
      <c r="C411" s="80">
        <v>0</v>
      </c>
      <c r="D411" s="84">
        <v>0</v>
      </c>
      <c r="E411" s="72">
        <f t="shared" si="12"/>
        <v>0</v>
      </c>
      <c r="F411" s="11"/>
    </row>
    <row r="412" spans="2:6" ht="20.25">
      <c r="B412" s="105" t="s">
        <v>272</v>
      </c>
      <c r="C412" s="80">
        <v>0</v>
      </c>
      <c r="D412" s="84">
        <v>0</v>
      </c>
      <c r="E412" s="72">
        <f t="shared" si="12"/>
        <v>0</v>
      </c>
      <c r="F412" s="11"/>
    </row>
    <row r="413" spans="2:6" ht="20.25">
      <c r="B413" s="104" t="s">
        <v>273</v>
      </c>
      <c r="C413" s="80">
        <f>SUM(C414:C416)</f>
        <v>0</v>
      </c>
      <c r="D413" s="80">
        <f>SUM(D414:D416)</f>
        <v>0</v>
      </c>
      <c r="E413" s="72">
        <f t="shared" si="12"/>
        <v>0</v>
      </c>
      <c r="F413" s="11"/>
    </row>
    <row r="414" spans="2:6" ht="20.25">
      <c r="B414" s="105" t="s">
        <v>274</v>
      </c>
      <c r="C414" s="80">
        <v>0</v>
      </c>
      <c r="D414" s="84">
        <v>0</v>
      </c>
      <c r="E414" s="72">
        <f t="shared" si="12"/>
        <v>0</v>
      </c>
      <c r="F414" s="11"/>
    </row>
    <row r="415" spans="2:6" ht="20.25">
      <c r="B415" s="105" t="s">
        <v>275</v>
      </c>
      <c r="C415" s="80">
        <v>0</v>
      </c>
      <c r="D415" s="84">
        <v>0</v>
      </c>
      <c r="E415" s="72">
        <f t="shared" si="12"/>
        <v>0</v>
      </c>
      <c r="F415" s="11"/>
    </row>
    <row r="416" spans="2:6" ht="20.25">
      <c r="B416" s="105" t="s">
        <v>276</v>
      </c>
      <c r="C416" s="80">
        <v>0</v>
      </c>
      <c r="D416" s="84">
        <v>0</v>
      </c>
      <c r="E416" s="72">
        <f t="shared" si="12"/>
        <v>0</v>
      </c>
      <c r="F416" s="11"/>
    </row>
    <row r="417" spans="2:6" ht="20.25">
      <c r="B417" s="104" t="s">
        <v>277</v>
      </c>
      <c r="C417" s="80">
        <f>SUM(C418:C420)</f>
        <v>0</v>
      </c>
      <c r="D417" s="80">
        <f>SUM(D418:D420)</f>
        <v>0</v>
      </c>
      <c r="E417" s="72">
        <f t="shared" si="12"/>
        <v>0</v>
      </c>
      <c r="F417" s="11"/>
    </row>
    <row r="418" spans="2:6" ht="20.25">
      <c r="B418" s="105" t="s">
        <v>278</v>
      </c>
      <c r="C418" s="80">
        <v>0</v>
      </c>
      <c r="D418" s="84">
        <v>0</v>
      </c>
      <c r="E418" s="72">
        <f t="shared" si="12"/>
        <v>0</v>
      </c>
      <c r="F418" s="11"/>
    </row>
    <row r="419" spans="2:6" ht="20.25">
      <c r="B419" s="105" t="s">
        <v>279</v>
      </c>
      <c r="C419" s="80">
        <v>0</v>
      </c>
      <c r="D419" s="84">
        <v>0</v>
      </c>
      <c r="E419" s="72">
        <f t="shared" si="12"/>
        <v>0</v>
      </c>
      <c r="F419" s="11"/>
    </row>
    <row r="420" spans="2:6" ht="20.25">
      <c r="B420" s="105" t="s">
        <v>280</v>
      </c>
      <c r="C420" s="80">
        <v>0</v>
      </c>
      <c r="D420" s="84">
        <v>0</v>
      </c>
      <c r="E420" s="72">
        <f t="shared" si="12"/>
        <v>0</v>
      </c>
      <c r="F420" s="11"/>
    </row>
    <row r="421" spans="2:6" ht="20.25">
      <c r="B421" s="104" t="s">
        <v>281</v>
      </c>
      <c r="C421" s="80">
        <f>SUM(C422:C424)</f>
        <v>502</v>
      </c>
      <c r="D421" s="80">
        <f>SUM(D422:D424)</f>
        <v>290</v>
      </c>
      <c r="E421" s="72">
        <f t="shared" si="12"/>
        <v>212</v>
      </c>
      <c r="F421" s="11">
        <f t="shared" si="13"/>
        <v>73.103448275862064</v>
      </c>
    </row>
    <row r="422" spans="2:6" ht="20.25">
      <c r="B422" s="105" t="s">
        <v>282</v>
      </c>
      <c r="C422" s="80">
        <v>502</v>
      </c>
      <c r="D422" s="84">
        <v>290</v>
      </c>
      <c r="E422" s="72">
        <f t="shared" si="12"/>
        <v>212</v>
      </c>
      <c r="F422" s="11">
        <f t="shared" si="13"/>
        <v>73.103448275862064</v>
      </c>
    </row>
    <row r="423" spans="2:6" ht="20.25">
      <c r="B423" s="105" t="s">
        <v>283</v>
      </c>
      <c r="C423" s="80">
        <v>0</v>
      </c>
      <c r="D423" s="84">
        <v>0</v>
      </c>
      <c r="E423" s="72">
        <f t="shared" si="12"/>
        <v>0</v>
      </c>
      <c r="F423" s="11"/>
    </row>
    <row r="424" spans="2:6" ht="20.25">
      <c r="B424" s="105" t="s">
        <v>284</v>
      </c>
      <c r="C424" s="80">
        <v>0</v>
      </c>
      <c r="D424" s="84">
        <v>0</v>
      </c>
      <c r="E424" s="72">
        <f t="shared" si="12"/>
        <v>0</v>
      </c>
      <c r="F424" s="11"/>
    </row>
    <row r="425" spans="2:6" ht="20.25">
      <c r="B425" s="104" t="s">
        <v>285</v>
      </c>
      <c r="C425" s="80">
        <f>SUM(C426:C430)</f>
        <v>1276</v>
      </c>
      <c r="D425" s="80">
        <f>SUM(D426:D430)</f>
        <v>1219</v>
      </c>
      <c r="E425" s="72">
        <f t="shared" si="12"/>
        <v>57</v>
      </c>
      <c r="F425" s="11">
        <f t="shared" si="13"/>
        <v>4.6759639048400334</v>
      </c>
    </row>
    <row r="426" spans="2:6" ht="20.25">
      <c r="B426" s="105" t="s">
        <v>286</v>
      </c>
      <c r="C426" s="80">
        <v>980</v>
      </c>
      <c r="D426" s="84">
        <v>967</v>
      </c>
      <c r="E426" s="72">
        <f t="shared" si="12"/>
        <v>13</v>
      </c>
      <c r="F426" s="11">
        <f t="shared" si="13"/>
        <v>1.344364012409514</v>
      </c>
    </row>
    <row r="427" spans="2:6" ht="20.25">
      <c r="B427" s="105" t="s">
        <v>287</v>
      </c>
      <c r="C427" s="80">
        <v>296</v>
      </c>
      <c r="D427" s="84">
        <v>252</v>
      </c>
      <c r="E427" s="72">
        <f t="shared" si="12"/>
        <v>44</v>
      </c>
      <c r="F427" s="11">
        <f t="shared" si="13"/>
        <v>17.460317460317459</v>
      </c>
    </row>
    <row r="428" spans="2:6" ht="20.25">
      <c r="B428" s="105" t="s">
        <v>288</v>
      </c>
      <c r="C428" s="80">
        <v>0</v>
      </c>
      <c r="D428" s="84">
        <v>0</v>
      </c>
      <c r="E428" s="72">
        <f t="shared" si="12"/>
        <v>0</v>
      </c>
      <c r="F428" s="11"/>
    </row>
    <row r="429" spans="2:6" ht="20.25">
      <c r="B429" s="105" t="s">
        <v>289</v>
      </c>
      <c r="C429" s="80">
        <v>0</v>
      </c>
      <c r="D429" s="84">
        <v>0</v>
      </c>
      <c r="E429" s="72">
        <f t="shared" si="12"/>
        <v>0</v>
      </c>
      <c r="F429" s="11"/>
    </row>
    <row r="430" spans="2:6" ht="20.25">
      <c r="B430" s="105" t="s">
        <v>290</v>
      </c>
      <c r="C430" s="80">
        <v>0</v>
      </c>
      <c r="D430" s="84">
        <v>0</v>
      </c>
      <c r="E430" s="72">
        <f t="shared" si="12"/>
        <v>0</v>
      </c>
      <c r="F430" s="11"/>
    </row>
    <row r="431" spans="2:6" ht="20.25">
      <c r="B431" s="104" t="s">
        <v>291</v>
      </c>
      <c r="C431" s="80">
        <f>SUM(C432:C437)</f>
        <v>1114</v>
      </c>
      <c r="D431" s="80">
        <f>SUM(D432:D437)</f>
        <v>1129</v>
      </c>
      <c r="E431" s="72">
        <f t="shared" si="12"/>
        <v>-15</v>
      </c>
      <c r="F431" s="11">
        <f t="shared" si="13"/>
        <v>-1.328609388839681</v>
      </c>
    </row>
    <row r="432" spans="2:6" ht="20.25">
      <c r="B432" s="105" t="s">
        <v>292</v>
      </c>
      <c r="C432" s="80">
        <v>0</v>
      </c>
      <c r="D432" s="84">
        <v>0</v>
      </c>
      <c r="E432" s="72">
        <f t="shared" si="12"/>
        <v>0</v>
      </c>
      <c r="F432" s="11"/>
    </row>
    <row r="433" spans="2:6" ht="20.25">
      <c r="B433" s="105" t="s">
        <v>293</v>
      </c>
      <c r="C433" s="80">
        <v>0</v>
      </c>
      <c r="D433" s="84">
        <v>0</v>
      </c>
      <c r="E433" s="72">
        <f t="shared" si="12"/>
        <v>0</v>
      </c>
      <c r="F433" s="11"/>
    </row>
    <row r="434" spans="2:6" ht="20.25">
      <c r="B434" s="105" t="s">
        <v>294</v>
      </c>
      <c r="C434" s="80">
        <v>0</v>
      </c>
      <c r="D434" s="84">
        <v>0</v>
      </c>
      <c r="E434" s="72">
        <f t="shared" si="12"/>
        <v>0</v>
      </c>
      <c r="F434" s="11"/>
    </row>
    <row r="435" spans="2:6" ht="20.25">
      <c r="B435" s="105" t="s">
        <v>295</v>
      </c>
      <c r="C435" s="80">
        <v>0</v>
      </c>
      <c r="D435" s="84">
        <v>0</v>
      </c>
      <c r="E435" s="72">
        <f t="shared" si="12"/>
        <v>0</v>
      </c>
      <c r="F435" s="11"/>
    </row>
    <row r="436" spans="2:6" ht="20.25">
      <c r="B436" s="105" t="s">
        <v>296</v>
      </c>
      <c r="C436" s="80">
        <v>0</v>
      </c>
      <c r="D436" s="84">
        <v>0</v>
      </c>
      <c r="E436" s="72">
        <f t="shared" si="12"/>
        <v>0</v>
      </c>
      <c r="F436" s="11"/>
    </row>
    <row r="437" spans="2:6" ht="20.25">
      <c r="B437" s="105" t="s">
        <v>297</v>
      </c>
      <c r="C437" s="80">
        <v>1114</v>
      </c>
      <c r="D437" s="84">
        <v>1129</v>
      </c>
      <c r="E437" s="72">
        <f t="shared" si="12"/>
        <v>-15</v>
      </c>
      <c r="F437" s="11">
        <f t="shared" si="13"/>
        <v>-1.328609388839681</v>
      </c>
    </row>
    <row r="438" spans="2:6" ht="20.25">
      <c r="B438" s="104" t="s">
        <v>298</v>
      </c>
      <c r="C438" s="80">
        <f>C439</f>
        <v>20</v>
      </c>
      <c r="D438" s="80">
        <f>D439</f>
        <v>178</v>
      </c>
      <c r="E438" s="72">
        <f t="shared" si="12"/>
        <v>-158</v>
      </c>
      <c r="F438" s="11">
        <f t="shared" si="13"/>
        <v>-88.764044943820224</v>
      </c>
    </row>
    <row r="439" spans="2:6" ht="20.25">
      <c r="B439" s="105" t="s">
        <v>299</v>
      </c>
      <c r="C439" s="80">
        <v>20</v>
      </c>
      <c r="D439" s="84">
        <v>178</v>
      </c>
      <c r="E439" s="72">
        <f t="shared" si="12"/>
        <v>-158</v>
      </c>
      <c r="F439" s="11">
        <f t="shared" si="13"/>
        <v>-88.764044943820224</v>
      </c>
    </row>
    <row r="440" spans="2:6" ht="20.25">
      <c r="B440" s="104" t="s">
        <v>300</v>
      </c>
      <c r="C440" s="80">
        <f>SUM(C441,C446,C455,C461,C466,C471,C476,C483,C487,C491)</f>
        <v>591</v>
      </c>
      <c r="D440" s="80">
        <f>SUM(D441,D446,D455,D461,D466,D471,D476,D483,D487,D491)</f>
        <v>497</v>
      </c>
      <c r="E440" s="72">
        <f t="shared" si="12"/>
        <v>94</v>
      </c>
      <c r="F440" s="11">
        <f t="shared" si="13"/>
        <v>18.91348088531187</v>
      </c>
    </row>
    <row r="441" spans="2:6" ht="20.25">
      <c r="B441" s="104" t="s">
        <v>301</v>
      </c>
      <c r="C441" s="80">
        <f>SUM(C442:C445)</f>
        <v>34</v>
      </c>
      <c r="D441" s="80">
        <f>SUM(D442:D445)</f>
        <v>128</v>
      </c>
      <c r="E441" s="72">
        <f t="shared" si="12"/>
        <v>-94</v>
      </c>
      <c r="F441" s="11">
        <f t="shared" si="13"/>
        <v>-73.4375</v>
      </c>
    </row>
    <row r="442" spans="2:6" ht="20.25">
      <c r="B442" s="105" t="s">
        <v>29</v>
      </c>
      <c r="C442" s="80">
        <v>18</v>
      </c>
      <c r="D442" s="84">
        <v>83</v>
      </c>
      <c r="E442" s="72">
        <f t="shared" si="12"/>
        <v>-65</v>
      </c>
      <c r="F442" s="11">
        <f t="shared" si="13"/>
        <v>-78.313253012048193</v>
      </c>
    </row>
    <row r="443" spans="2:6" ht="20.25">
      <c r="B443" s="105" t="s">
        <v>30</v>
      </c>
      <c r="C443" s="80">
        <v>0</v>
      </c>
      <c r="D443" s="84">
        <v>0</v>
      </c>
      <c r="E443" s="72">
        <f t="shared" si="12"/>
        <v>0</v>
      </c>
      <c r="F443" s="11"/>
    </row>
    <row r="444" spans="2:6" ht="20.25">
      <c r="B444" s="105" t="s">
        <v>31</v>
      </c>
      <c r="C444" s="80">
        <v>0</v>
      </c>
      <c r="D444" s="84">
        <v>0</v>
      </c>
      <c r="E444" s="72">
        <f t="shared" si="12"/>
        <v>0</v>
      </c>
      <c r="F444" s="11"/>
    </row>
    <row r="445" spans="2:6" ht="20.25">
      <c r="B445" s="105" t="s">
        <v>302</v>
      </c>
      <c r="C445" s="80">
        <v>16</v>
      </c>
      <c r="D445" s="84">
        <v>45</v>
      </c>
      <c r="E445" s="72">
        <f t="shared" si="12"/>
        <v>-29</v>
      </c>
      <c r="F445" s="11">
        <f t="shared" si="13"/>
        <v>-64.444444444444443</v>
      </c>
    </row>
    <row r="446" spans="2:6" ht="20.25">
      <c r="B446" s="104" t="s">
        <v>303</v>
      </c>
      <c r="C446" s="80">
        <f>SUM(C447:C454)</f>
        <v>0</v>
      </c>
      <c r="D446" s="80">
        <f>SUM(D447:D454)</f>
        <v>0</v>
      </c>
      <c r="E446" s="72">
        <f t="shared" si="12"/>
        <v>0</v>
      </c>
      <c r="F446" s="11"/>
    </row>
    <row r="447" spans="2:6" ht="20.25">
      <c r="B447" s="105" t="s">
        <v>304</v>
      </c>
      <c r="C447" s="80">
        <v>0</v>
      </c>
      <c r="D447" s="84">
        <v>0</v>
      </c>
      <c r="E447" s="72">
        <f t="shared" si="12"/>
        <v>0</v>
      </c>
      <c r="F447" s="11"/>
    </row>
    <row r="448" spans="2:6" ht="20.25">
      <c r="B448" s="105" t="s">
        <v>305</v>
      </c>
      <c r="C448" s="80">
        <v>0</v>
      </c>
      <c r="D448" s="84">
        <v>0</v>
      </c>
      <c r="E448" s="72">
        <f t="shared" si="12"/>
        <v>0</v>
      </c>
      <c r="F448" s="11"/>
    </row>
    <row r="449" spans="2:6" ht="20.25">
      <c r="B449" s="105" t="s">
        <v>306</v>
      </c>
      <c r="C449" s="80">
        <v>0</v>
      </c>
      <c r="D449" s="84">
        <v>0</v>
      </c>
      <c r="E449" s="72">
        <f t="shared" si="12"/>
        <v>0</v>
      </c>
      <c r="F449" s="11"/>
    </row>
    <row r="450" spans="2:6" ht="20.25">
      <c r="B450" s="105" t="s">
        <v>307</v>
      </c>
      <c r="C450" s="80">
        <v>0</v>
      </c>
      <c r="D450" s="84">
        <v>0</v>
      </c>
      <c r="E450" s="72">
        <f t="shared" si="12"/>
        <v>0</v>
      </c>
      <c r="F450" s="11"/>
    </row>
    <row r="451" spans="2:6" ht="20.25">
      <c r="B451" s="105" t="s">
        <v>308</v>
      </c>
      <c r="C451" s="80">
        <v>0</v>
      </c>
      <c r="D451" s="84">
        <v>0</v>
      </c>
      <c r="E451" s="72">
        <f t="shared" si="12"/>
        <v>0</v>
      </c>
      <c r="F451" s="11"/>
    </row>
    <row r="452" spans="2:6" ht="20.25">
      <c r="B452" s="105" t="s">
        <v>309</v>
      </c>
      <c r="C452" s="80">
        <v>0</v>
      </c>
      <c r="D452" s="84">
        <v>0</v>
      </c>
      <c r="E452" s="72">
        <f t="shared" si="12"/>
        <v>0</v>
      </c>
      <c r="F452" s="11"/>
    </row>
    <row r="453" spans="2:6" ht="20.25">
      <c r="B453" s="105" t="s">
        <v>310</v>
      </c>
      <c r="C453" s="80">
        <v>0</v>
      </c>
      <c r="D453" s="84">
        <v>0</v>
      </c>
      <c r="E453" s="72">
        <f t="shared" si="12"/>
        <v>0</v>
      </c>
      <c r="F453" s="11"/>
    </row>
    <row r="454" spans="2:6" ht="20.25">
      <c r="B454" s="105" t="s">
        <v>311</v>
      </c>
      <c r="C454" s="80">
        <v>0</v>
      </c>
      <c r="D454" s="84">
        <v>0</v>
      </c>
      <c r="E454" s="72">
        <f t="shared" si="12"/>
        <v>0</v>
      </c>
      <c r="F454" s="11"/>
    </row>
    <row r="455" spans="2:6" ht="20.25">
      <c r="B455" s="104" t="s">
        <v>312</v>
      </c>
      <c r="C455" s="80">
        <f>SUM(C456:C460)</f>
        <v>0</v>
      </c>
      <c r="D455" s="80">
        <f>SUM(D456:D460)</f>
        <v>0</v>
      </c>
      <c r="E455" s="72">
        <f t="shared" si="12"/>
        <v>0</v>
      </c>
      <c r="F455" s="11"/>
    </row>
    <row r="456" spans="2:6" ht="20.25">
      <c r="B456" s="105" t="s">
        <v>304</v>
      </c>
      <c r="C456" s="80">
        <v>0</v>
      </c>
      <c r="D456" s="84">
        <v>0</v>
      </c>
      <c r="E456" s="72">
        <f t="shared" si="12"/>
        <v>0</v>
      </c>
      <c r="F456" s="11"/>
    </row>
    <row r="457" spans="2:6" ht="20.25">
      <c r="B457" s="105" t="s">
        <v>313</v>
      </c>
      <c r="C457" s="80">
        <v>0</v>
      </c>
      <c r="D457" s="84">
        <v>0</v>
      </c>
      <c r="E457" s="72">
        <f t="shared" si="12"/>
        <v>0</v>
      </c>
      <c r="F457" s="11"/>
    </row>
    <row r="458" spans="2:6" ht="20.25">
      <c r="B458" s="105" t="s">
        <v>314</v>
      </c>
      <c r="C458" s="80">
        <v>0</v>
      </c>
      <c r="D458" s="84">
        <v>0</v>
      </c>
      <c r="E458" s="72">
        <f t="shared" ref="E458:E521" si="14">C458-D458</f>
        <v>0</v>
      </c>
      <c r="F458" s="11"/>
    </row>
    <row r="459" spans="2:6" ht="20.25">
      <c r="B459" s="105" t="s">
        <v>315</v>
      </c>
      <c r="C459" s="80">
        <v>0</v>
      </c>
      <c r="D459" s="84">
        <v>0</v>
      </c>
      <c r="E459" s="72">
        <f t="shared" si="14"/>
        <v>0</v>
      </c>
      <c r="F459" s="11"/>
    </row>
    <row r="460" spans="2:6" ht="20.25">
      <c r="B460" s="105" t="s">
        <v>316</v>
      </c>
      <c r="C460" s="80">
        <v>0</v>
      </c>
      <c r="D460" s="84">
        <v>0</v>
      </c>
      <c r="E460" s="72">
        <f t="shared" si="14"/>
        <v>0</v>
      </c>
      <c r="F460" s="11"/>
    </row>
    <row r="461" spans="2:6" ht="20.25">
      <c r="B461" s="104" t="s">
        <v>317</v>
      </c>
      <c r="C461" s="80">
        <f>SUM(C462:C465)</f>
        <v>0</v>
      </c>
      <c r="D461" s="80">
        <f>SUM(D462:D465)</f>
        <v>0</v>
      </c>
      <c r="E461" s="72">
        <f t="shared" si="14"/>
        <v>0</v>
      </c>
      <c r="F461" s="11"/>
    </row>
    <row r="462" spans="2:6" ht="20.25">
      <c r="B462" s="105" t="s">
        <v>304</v>
      </c>
      <c r="C462" s="80">
        <v>0</v>
      </c>
      <c r="D462" s="84">
        <v>0</v>
      </c>
      <c r="E462" s="72">
        <f t="shared" si="14"/>
        <v>0</v>
      </c>
      <c r="F462" s="11"/>
    </row>
    <row r="463" spans="2:6" ht="20.25">
      <c r="B463" s="105" t="s">
        <v>318</v>
      </c>
      <c r="C463" s="80">
        <v>0</v>
      </c>
      <c r="D463" s="84">
        <v>0</v>
      </c>
      <c r="E463" s="72">
        <f t="shared" si="14"/>
        <v>0</v>
      </c>
      <c r="F463" s="11"/>
    </row>
    <row r="464" spans="2:6" ht="20.25">
      <c r="B464" s="105" t="s">
        <v>319</v>
      </c>
      <c r="C464" s="80">
        <v>0</v>
      </c>
      <c r="D464" s="84">
        <v>0</v>
      </c>
      <c r="E464" s="72">
        <f t="shared" si="14"/>
        <v>0</v>
      </c>
      <c r="F464" s="11"/>
    </row>
    <row r="465" spans="2:6" ht="20.25">
      <c r="B465" s="105" t="s">
        <v>320</v>
      </c>
      <c r="C465" s="80">
        <v>0</v>
      </c>
      <c r="D465" s="84">
        <v>0</v>
      </c>
      <c r="E465" s="72">
        <f t="shared" si="14"/>
        <v>0</v>
      </c>
      <c r="F465" s="11"/>
    </row>
    <row r="466" spans="2:6" ht="20.25">
      <c r="B466" s="104" t="s">
        <v>321</v>
      </c>
      <c r="C466" s="80">
        <f>SUM(C467:C470)</f>
        <v>0</v>
      </c>
      <c r="D466" s="80">
        <f>SUM(D467:D470)</f>
        <v>0</v>
      </c>
      <c r="E466" s="72">
        <f t="shared" si="14"/>
        <v>0</v>
      </c>
      <c r="F466" s="11"/>
    </row>
    <row r="467" spans="2:6" ht="20.25">
      <c r="B467" s="105" t="s">
        <v>304</v>
      </c>
      <c r="C467" s="80">
        <v>0</v>
      </c>
      <c r="D467" s="84">
        <v>0</v>
      </c>
      <c r="E467" s="72">
        <f t="shared" si="14"/>
        <v>0</v>
      </c>
      <c r="F467" s="11"/>
    </row>
    <row r="468" spans="2:6" ht="20.25">
      <c r="B468" s="105" t="s">
        <v>322</v>
      </c>
      <c r="C468" s="80">
        <v>0</v>
      </c>
      <c r="D468" s="84">
        <v>0</v>
      </c>
      <c r="E468" s="72">
        <f t="shared" si="14"/>
        <v>0</v>
      </c>
      <c r="F468" s="11"/>
    </row>
    <row r="469" spans="2:6" ht="20.25">
      <c r="B469" s="105" t="s">
        <v>323</v>
      </c>
      <c r="C469" s="80">
        <v>0</v>
      </c>
      <c r="D469" s="84">
        <v>0</v>
      </c>
      <c r="E469" s="72">
        <f t="shared" si="14"/>
        <v>0</v>
      </c>
      <c r="F469" s="11"/>
    </row>
    <row r="470" spans="2:6" ht="20.25">
      <c r="B470" s="105" t="s">
        <v>324</v>
      </c>
      <c r="C470" s="80">
        <v>0</v>
      </c>
      <c r="D470" s="84">
        <v>0</v>
      </c>
      <c r="E470" s="72">
        <f t="shared" si="14"/>
        <v>0</v>
      </c>
      <c r="F470" s="11"/>
    </row>
    <row r="471" spans="2:6" ht="20.25">
      <c r="B471" s="104" t="s">
        <v>325</v>
      </c>
      <c r="C471" s="80">
        <f>SUM(C472:C475)</f>
        <v>83</v>
      </c>
      <c r="D471" s="80">
        <f>SUM(D472:D475)</f>
        <v>95</v>
      </c>
      <c r="E471" s="72">
        <f t="shared" si="14"/>
        <v>-12</v>
      </c>
      <c r="F471" s="11">
        <f t="shared" ref="F471:F521" si="15">E471/D471*100</f>
        <v>-12.631578947368421</v>
      </c>
    </row>
    <row r="472" spans="2:6" ht="20.25">
      <c r="B472" s="105" t="s">
        <v>326</v>
      </c>
      <c r="C472" s="80">
        <v>83</v>
      </c>
      <c r="D472" s="84">
        <v>95</v>
      </c>
      <c r="E472" s="72">
        <f t="shared" si="14"/>
        <v>-12</v>
      </c>
      <c r="F472" s="11">
        <f t="shared" si="15"/>
        <v>-12.631578947368421</v>
      </c>
    </row>
    <row r="473" spans="2:6" ht="20.25">
      <c r="B473" s="105" t="s">
        <v>327</v>
      </c>
      <c r="C473" s="80">
        <v>0</v>
      </c>
      <c r="D473" s="84">
        <v>0</v>
      </c>
      <c r="E473" s="72">
        <f t="shared" si="14"/>
        <v>0</v>
      </c>
      <c r="F473" s="11"/>
    </row>
    <row r="474" spans="2:6" ht="20.25">
      <c r="B474" s="105" t="s">
        <v>328</v>
      </c>
      <c r="C474" s="80">
        <v>0</v>
      </c>
      <c r="D474" s="84">
        <v>0</v>
      </c>
      <c r="E474" s="72">
        <f t="shared" si="14"/>
        <v>0</v>
      </c>
      <c r="F474" s="11"/>
    </row>
    <row r="475" spans="2:6" ht="20.25">
      <c r="B475" s="105" t="s">
        <v>329</v>
      </c>
      <c r="C475" s="80">
        <v>0</v>
      </c>
      <c r="D475" s="84">
        <v>0</v>
      </c>
      <c r="E475" s="72">
        <f t="shared" si="14"/>
        <v>0</v>
      </c>
      <c r="F475" s="11"/>
    </row>
    <row r="476" spans="2:6" ht="20.25">
      <c r="B476" s="104" t="s">
        <v>330</v>
      </c>
      <c r="C476" s="80">
        <f>SUM(C477:C482)</f>
        <v>434</v>
      </c>
      <c r="D476" s="80">
        <f>SUM(D477:D482)</f>
        <v>142</v>
      </c>
      <c r="E476" s="72">
        <f t="shared" si="14"/>
        <v>292</v>
      </c>
      <c r="F476" s="11">
        <f t="shared" si="15"/>
        <v>205.63380281690141</v>
      </c>
    </row>
    <row r="477" spans="2:6" ht="20.25">
      <c r="B477" s="105" t="s">
        <v>304</v>
      </c>
      <c r="C477" s="80">
        <v>0</v>
      </c>
      <c r="D477" s="84">
        <v>96</v>
      </c>
      <c r="E477" s="72">
        <f t="shared" si="14"/>
        <v>-96</v>
      </c>
      <c r="F477" s="11">
        <f t="shared" si="15"/>
        <v>-100</v>
      </c>
    </row>
    <row r="478" spans="2:6" ht="20.25">
      <c r="B478" s="105" t="s">
        <v>331</v>
      </c>
      <c r="C478" s="80">
        <v>0</v>
      </c>
      <c r="D478" s="84">
        <v>0</v>
      </c>
      <c r="E478" s="72">
        <f t="shared" si="14"/>
        <v>0</v>
      </c>
      <c r="F478" s="11"/>
    </row>
    <row r="479" spans="2:6" ht="20.25">
      <c r="B479" s="105" t="s">
        <v>332</v>
      </c>
      <c r="C479" s="80">
        <v>0</v>
      </c>
      <c r="D479" s="84">
        <v>0</v>
      </c>
      <c r="E479" s="72">
        <f t="shared" si="14"/>
        <v>0</v>
      </c>
      <c r="F479" s="11"/>
    </row>
    <row r="480" spans="2:6" ht="20.25">
      <c r="B480" s="105" t="s">
        <v>333</v>
      </c>
      <c r="C480" s="80">
        <v>0</v>
      </c>
      <c r="D480" s="84">
        <v>0</v>
      </c>
      <c r="E480" s="72">
        <f t="shared" si="14"/>
        <v>0</v>
      </c>
      <c r="F480" s="11"/>
    </row>
    <row r="481" spans="2:6" ht="20.25">
      <c r="B481" s="105" t="s">
        <v>334</v>
      </c>
      <c r="C481" s="80">
        <v>0</v>
      </c>
      <c r="D481" s="84">
        <v>0</v>
      </c>
      <c r="E481" s="72">
        <f t="shared" si="14"/>
        <v>0</v>
      </c>
      <c r="F481" s="11"/>
    </row>
    <row r="482" spans="2:6" ht="20.25">
      <c r="B482" s="105" t="s">
        <v>335</v>
      </c>
      <c r="C482" s="80">
        <v>434</v>
      </c>
      <c r="D482" s="84">
        <v>46</v>
      </c>
      <c r="E482" s="72">
        <f t="shared" si="14"/>
        <v>388</v>
      </c>
      <c r="F482" s="11">
        <f t="shared" si="15"/>
        <v>843.47826086956525</v>
      </c>
    </row>
    <row r="483" spans="2:6" ht="20.25">
      <c r="B483" s="104" t="s">
        <v>336</v>
      </c>
      <c r="C483" s="80">
        <f>SUM(C484:C486)</f>
        <v>0</v>
      </c>
      <c r="D483" s="80">
        <f>SUM(D484:D486)</f>
        <v>0</v>
      </c>
      <c r="E483" s="72">
        <f t="shared" si="14"/>
        <v>0</v>
      </c>
      <c r="F483" s="11"/>
    </row>
    <row r="484" spans="2:6" ht="20.25">
      <c r="B484" s="105" t="s">
        <v>337</v>
      </c>
      <c r="C484" s="80">
        <v>0</v>
      </c>
      <c r="D484" s="84">
        <v>0</v>
      </c>
      <c r="E484" s="72">
        <f t="shared" si="14"/>
        <v>0</v>
      </c>
      <c r="F484" s="11"/>
    </row>
    <row r="485" spans="2:6" ht="20.25">
      <c r="B485" s="105" t="s">
        <v>338</v>
      </c>
      <c r="C485" s="80">
        <v>0</v>
      </c>
      <c r="D485" s="84">
        <v>0</v>
      </c>
      <c r="E485" s="72">
        <f t="shared" si="14"/>
        <v>0</v>
      </c>
      <c r="F485" s="11"/>
    </row>
    <row r="486" spans="2:6" ht="20.25">
      <c r="B486" s="105" t="s">
        <v>339</v>
      </c>
      <c r="C486" s="80">
        <v>0</v>
      </c>
      <c r="D486" s="84">
        <v>0</v>
      </c>
      <c r="E486" s="72">
        <f t="shared" si="14"/>
        <v>0</v>
      </c>
      <c r="F486" s="11"/>
    </row>
    <row r="487" spans="2:6" ht="20.25">
      <c r="B487" s="104" t="s">
        <v>340</v>
      </c>
      <c r="C487" s="80">
        <f>SUM(C488:C490)</f>
        <v>0</v>
      </c>
      <c r="D487" s="80">
        <f>SUM(D488:D490)</f>
        <v>0</v>
      </c>
      <c r="E487" s="72">
        <f t="shared" si="14"/>
        <v>0</v>
      </c>
      <c r="F487" s="11"/>
    </row>
    <row r="488" spans="2:6" ht="20.25">
      <c r="B488" s="105" t="s">
        <v>341</v>
      </c>
      <c r="C488" s="80">
        <v>0</v>
      </c>
      <c r="D488" s="84">
        <v>0</v>
      </c>
      <c r="E488" s="72">
        <f t="shared" si="14"/>
        <v>0</v>
      </c>
      <c r="F488" s="11"/>
    </row>
    <row r="489" spans="2:6" ht="20.25">
      <c r="B489" s="105" t="s">
        <v>342</v>
      </c>
      <c r="C489" s="80">
        <v>0</v>
      </c>
      <c r="D489" s="84">
        <v>0</v>
      </c>
      <c r="E489" s="72">
        <f t="shared" si="14"/>
        <v>0</v>
      </c>
      <c r="F489" s="11"/>
    </row>
    <row r="490" spans="2:6" ht="20.25">
      <c r="B490" s="105" t="s">
        <v>343</v>
      </c>
      <c r="C490" s="80">
        <v>0</v>
      </c>
      <c r="D490" s="84">
        <v>0</v>
      </c>
      <c r="E490" s="72">
        <f t="shared" si="14"/>
        <v>0</v>
      </c>
      <c r="F490" s="11"/>
    </row>
    <row r="491" spans="2:6" ht="20.25">
      <c r="B491" s="104" t="s">
        <v>344</v>
      </c>
      <c r="C491" s="80">
        <f>SUM(C492:C495)</f>
        <v>40</v>
      </c>
      <c r="D491" s="80">
        <f>SUM(D492:D495)</f>
        <v>132</v>
      </c>
      <c r="E491" s="72">
        <f t="shared" si="14"/>
        <v>-92</v>
      </c>
      <c r="F491" s="11">
        <f t="shared" si="15"/>
        <v>-69.696969696969703</v>
      </c>
    </row>
    <row r="492" spans="2:6" ht="20.25">
      <c r="B492" s="105" t="s">
        <v>345</v>
      </c>
      <c r="C492" s="80">
        <v>40</v>
      </c>
      <c r="D492" s="84">
        <v>132</v>
      </c>
      <c r="E492" s="72">
        <f t="shared" si="14"/>
        <v>-92</v>
      </c>
      <c r="F492" s="11">
        <f t="shared" si="15"/>
        <v>-69.696969696969703</v>
      </c>
    </row>
    <row r="493" spans="2:6" ht="20.25">
      <c r="B493" s="105" t="s">
        <v>346</v>
      </c>
      <c r="C493" s="80">
        <v>0</v>
      </c>
      <c r="D493" s="84">
        <v>0</v>
      </c>
      <c r="E493" s="72">
        <f t="shared" si="14"/>
        <v>0</v>
      </c>
      <c r="F493" s="11"/>
    </row>
    <row r="494" spans="2:6" ht="20.25">
      <c r="B494" s="105" t="s">
        <v>347</v>
      </c>
      <c r="C494" s="80">
        <v>0</v>
      </c>
      <c r="D494" s="84">
        <v>0</v>
      </c>
      <c r="E494" s="72">
        <f t="shared" si="14"/>
        <v>0</v>
      </c>
      <c r="F494" s="11"/>
    </row>
    <row r="495" spans="2:6" ht="20.25">
      <c r="B495" s="105" t="s">
        <v>348</v>
      </c>
      <c r="C495" s="80">
        <v>0</v>
      </c>
      <c r="D495" s="84">
        <v>0</v>
      </c>
      <c r="E495" s="72">
        <f t="shared" si="14"/>
        <v>0</v>
      </c>
      <c r="F495" s="11"/>
    </row>
    <row r="496" spans="2:6" ht="20.25">
      <c r="B496" s="104" t="s">
        <v>349</v>
      </c>
      <c r="C496" s="80">
        <f>SUM(C497,C513,C521,C532,C541,C549)</f>
        <v>4177</v>
      </c>
      <c r="D496" s="80">
        <f>SUM(D497,D513,D521,D532,D541,D549)</f>
        <v>4463</v>
      </c>
      <c r="E496" s="72">
        <f t="shared" si="14"/>
        <v>-286</v>
      </c>
      <c r="F496" s="11">
        <f t="shared" si="15"/>
        <v>-6.4082455747255214</v>
      </c>
    </row>
    <row r="497" spans="2:6" ht="20.25">
      <c r="B497" s="104" t="s">
        <v>350</v>
      </c>
      <c r="C497" s="80">
        <f>SUM(C498:C512)</f>
        <v>3361</v>
      </c>
      <c r="D497" s="80">
        <f>SUM(D498:D512)</f>
        <v>2992</v>
      </c>
      <c r="E497" s="72">
        <f t="shared" si="14"/>
        <v>369</v>
      </c>
      <c r="F497" s="11">
        <f t="shared" si="15"/>
        <v>12.332887700534759</v>
      </c>
    </row>
    <row r="498" spans="2:6" ht="20.25">
      <c r="B498" s="105" t="s">
        <v>29</v>
      </c>
      <c r="C498" s="80">
        <v>285</v>
      </c>
      <c r="D498" s="84">
        <v>121</v>
      </c>
      <c r="E498" s="72">
        <f t="shared" si="14"/>
        <v>164</v>
      </c>
      <c r="F498" s="11">
        <f t="shared" si="15"/>
        <v>135.53719008264463</v>
      </c>
    </row>
    <row r="499" spans="2:6" ht="20.25">
      <c r="B499" s="105" t="s">
        <v>30</v>
      </c>
      <c r="C499" s="80">
        <v>0</v>
      </c>
      <c r="D499" s="84">
        <v>0</v>
      </c>
      <c r="E499" s="72">
        <f t="shared" si="14"/>
        <v>0</v>
      </c>
      <c r="F499" s="11"/>
    </row>
    <row r="500" spans="2:6" ht="20.25">
      <c r="B500" s="105" t="s">
        <v>31</v>
      </c>
      <c r="C500" s="80">
        <v>0</v>
      </c>
      <c r="D500" s="84">
        <v>0</v>
      </c>
      <c r="E500" s="72">
        <f t="shared" si="14"/>
        <v>0</v>
      </c>
      <c r="F500" s="11"/>
    </row>
    <row r="501" spans="2:6" ht="20.25">
      <c r="B501" s="105" t="s">
        <v>351</v>
      </c>
      <c r="C501" s="80">
        <v>27</v>
      </c>
      <c r="D501" s="84">
        <v>90</v>
      </c>
      <c r="E501" s="72">
        <f t="shared" si="14"/>
        <v>-63</v>
      </c>
      <c r="F501" s="11">
        <f t="shared" si="15"/>
        <v>-70</v>
      </c>
    </row>
    <row r="502" spans="2:6" ht="20.25">
      <c r="B502" s="105" t="s">
        <v>352</v>
      </c>
      <c r="C502" s="80">
        <v>0</v>
      </c>
      <c r="D502" s="84">
        <v>0</v>
      </c>
      <c r="E502" s="72">
        <f t="shared" si="14"/>
        <v>0</v>
      </c>
      <c r="F502" s="11"/>
    </row>
    <row r="503" spans="2:6" ht="20.25">
      <c r="B503" s="105" t="s">
        <v>353</v>
      </c>
      <c r="C503" s="80">
        <v>0</v>
      </c>
      <c r="D503" s="84">
        <v>0</v>
      </c>
      <c r="E503" s="72">
        <f t="shared" si="14"/>
        <v>0</v>
      </c>
      <c r="F503" s="11"/>
    </row>
    <row r="504" spans="2:6" ht="20.25">
      <c r="B504" s="105" t="s">
        <v>354</v>
      </c>
      <c r="C504" s="80">
        <v>0</v>
      </c>
      <c r="D504" s="84">
        <v>0</v>
      </c>
      <c r="E504" s="72">
        <f t="shared" si="14"/>
        <v>0</v>
      </c>
      <c r="F504" s="11"/>
    </row>
    <row r="505" spans="2:6" ht="20.25">
      <c r="B505" s="105" t="s">
        <v>355</v>
      </c>
      <c r="C505" s="80">
        <v>0</v>
      </c>
      <c r="D505" s="84">
        <v>0</v>
      </c>
      <c r="E505" s="72">
        <f t="shared" si="14"/>
        <v>0</v>
      </c>
      <c r="F505" s="11"/>
    </row>
    <row r="506" spans="2:6" ht="20.25">
      <c r="B506" s="105" t="s">
        <v>356</v>
      </c>
      <c r="C506" s="80">
        <v>0</v>
      </c>
      <c r="D506" s="84">
        <v>527</v>
      </c>
      <c r="E506" s="72">
        <f t="shared" si="14"/>
        <v>-527</v>
      </c>
      <c r="F506" s="11">
        <f t="shared" si="15"/>
        <v>-100</v>
      </c>
    </row>
    <row r="507" spans="2:6" ht="20.25">
      <c r="B507" s="105" t="s">
        <v>357</v>
      </c>
      <c r="C507" s="80">
        <v>0</v>
      </c>
      <c r="D507" s="84">
        <v>0</v>
      </c>
      <c r="E507" s="72">
        <f t="shared" si="14"/>
        <v>0</v>
      </c>
      <c r="F507" s="11"/>
    </row>
    <row r="508" spans="2:6" ht="20.25">
      <c r="B508" s="105" t="s">
        <v>358</v>
      </c>
      <c r="C508" s="80">
        <v>39</v>
      </c>
      <c r="D508" s="84">
        <v>0</v>
      </c>
      <c r="E508" s="72">
        <f t="shared" si="14"/>
        <v>39</v>
      </c>
      <c r="F508" s="11"/>
    </row>
    <row r="509" spans="2:6" ht="20.25">
      <c r="B509" s="105" t="s">
        <v>359</v>
      </c>
      <c r="C509" s="80">
        <v>0</v>
      </c>
      <c r="D509" s="84">
        <v>152</v>
      </c>
      <c r="E509" s="72">
        <f t="shared" si="14"/>
        <v>-152</v>
      </c>
      <c r="F509" s="11">
        <f t="shared" si="15"/>
        <v>-100</v>
      </c>
    </row>
    <row r="510" spans="2:6" ht="20.25">
      <c r="B510" s="105" t="s">
        <v>360</v>
      </c>
      <c r="C510" s="80">
        <v>0</v>
      </c>
      <c r="D510" s="84">
        <v>0</v>
      </c>
      <c r="E510" s="72">
        <f t="shared" si="14"/>
        <v>0</v>
      </c>
      <c r="F510" s="11"/>
    </row>
    <row r="511" spans="2:6" ht="20.25">
      <c r="B511" s="105" t="s">
        <v>361</v>
      </c>
      <c r="C511" s="80">
        <v>231</v>
      </c>
      <c r="D511" s="84">
        <v>478</v>
      </c>
      <c r="E511" s="72">
        <f t="shared" si="14"/>
        <v>-247</v>
      </c>
      <c r="F511" s="11">
        <f t="shared" si="15"/>
        <v>-51.67364016736402</v>
      </c>
    </row>
    <row r="512" spans="2:6" ht="20.25">
      <c r="B512" s="105" t="s">
        <v>362</v>
      </c>
      <c r="C512" s="80">
        <v>2779</v>
      </c>
      <c r="D512" s="84">
        <v>1624</v>
      </c>
      <c r="E512" s="72">
        <f t="shared" si="14"/>
        <v>1155</v>
      </c>
      <c r="F512" s="11">
        <f t="shared" si="15"/>
        <v>71.120689655172413</v>
      </c>
    </row>
    <row r="513" spans="2:6" ht="20.25">
      <c r="B513" s="104" t="s">
        <v>363</v>
      </c>
      <c r="C513" s="80">
        <f>SUM(C514:C520)</f>
        <v>250</v>
      </c>
      <c r="D513" s="80">
        <f>SUM(D514:D520)</f>
        <v>234</v>
      </c>
      <c r="E513" s="72">
        <f t="shared" si="14"/>
        <v>16</v>
      </c>
      <c r="F513" s="11">
        <f t="shared" si="15"/>
        <v>6.8376068376068382</v>
      </c>
    </row>
    <row r="514" spans="2:6" ht="20.25">
      <c r="B514" s="105" t="s">
        <v>29</v>
      </c>
      <c r="C514" s="80">
        <v>0</v>
      </c>
      <c r="D514" s="84">
        <v>0</v>
      </c>
      <c r="E514" s="72">
        <f t="shared" si="14"/>
        <v>0</v>
      </c>
      <c r="F514" s="11"/>
    </row>
    <row r="515" spans="2:6" ht="20.25">
      <c r="B515" s="105" t="s">
        <v>30</v>
      </c>
      <c r="C515" s="80">
        <v>0</v>
      </c>
      <c r="D515" s="84">
        <v>0</v>
      </c>
      <c r="E515" s="72">
        <f t="shared" si="14"/>
        <v>0</v>
      </c>
      <c r="F515" s="11"/>
    </row>
    <row r="516" spans="2:6" ht="20.25">
      <c r="B516" s="105" t="s">
        <v>31</v>
      </c>
      <c r="C516" s="80">
        <v>0</v>
      </c>
      <c r="D516" s="84">
        <v>0</v>
      </c>
      <c r="E516" s="72">
        <f t="shared" si="14"/>
        <v>0</v>
      </c>
      <c r="F516" s="11"/>
    </row>
    <row r="517" spans="2:6" ht="20.25">
      <c r="B517" s="105" t="s">
        <v>364</v>
      </c>
      <c r="C517" s="80">
        <v>68</v>
      </c>
      <c r="D517" s="84">
        <v>101</v>
      </c>
      <c r="E517" s="72">
        <f t="shared" si="14"/>
        <v>-33</v>
      </c>
      <c r="F517" s="11">
        <f t="shared" si="15"/>
        <v>-32.673267326732677</v>
      </c>
    </row>
    <row r="518" spans="2:6" ht="20.25">
      <c r="B518" s="105" t="s">
        <v>365</v>
      </c>
      <c r="C518" s="80">
        <v>182</v>
      </c>
      <c r="D518" s="84">
        <v>133</v>
      </c>
      <c r="E518" s="72">
        <f t="shared" si="14"/>
        <v>49</v>
      </c>
      <c r="F518" s="11">
        <f t="shared" si="15"/>
        <v>36.84210526315789</v>
      </c>
    </row>
    <row r="519" spans="2:6" ht="20.25">
      <c r="B519" s="105" t="s">
        <v>366</v>
      </c>
      <c r="C519" s="80">
        <v>0</v>
      </c>
      <c r="D519" s="84">
        <v>0</v>
      </c>
      <c r="E519" s="72">
        <f t="shared" si="14"/>
        <v>0</v>
      </c>
      <c r="F519" s="11"/>
    </row>
    <row r="520" spans="2:6" ht="20.25">
      <c r="B520" s="105" t="s">
        <v>367</v>
      </c>
      <c r="C520" s="80">
        <v>0</v>
      </c>
      <c r="D520" s="84">
        <v>0</v>
      </c>
      <c r="E520" s="72">
        <f t="shared" si="14"/>
        <v>0</v>
      </c>
      <c r="F520" s="11"/>
    </row>
    <row r="521" spans="2:6" ht="20.25">
      <c r="B521" s="104" t="s">
        <v>368</v>
      </c>
      <c r="C521" s="80">
        <f>SUM(C522:C531)</f>
        <v>109</v>
      </c>
      <c r="D521" s="80">
        <f>SUM(D522:D531)</f>
        <v>601</v>
      </c>
      <c r="E521" s="72">
        <f t="shared" si="14"/>
        <v>-492</v>
      </c>
      <c r="F521" s="11">
        <f t="shared" si="15"/>
        <v>-81.863560732113143</v>
      </c>
    </row>
    <row r="522" spans="2:6" ht="20.25">
      <c r="B522" s="105" t="s">
        <v>29</v>
      </c>
      <c r="C522" s="80">
        <v>0</v>
      </c>
      <c r="D522" s="84">
        <v>45</v>
      </c>
      <c r="E522" s="72">
        <f t="shared" ref="E522:E585" si="16">C522-D522</f>
        <v>-45</v>
      </c>
      <c r="F522" s="11">
        <f t="shared" ref="F522:F585" si="17">E522/D522*100</f>
        <v>-100</v>
      </c>
    </row>
    <row r="523" spans="2:6" ht="20.25">
      <c r="B523" s="105" t="s">
        <v>30</v>
      </c>
      <c r="C523" s="80">
        <v>0</v>
      </c>
      <c r="D523" s="84">
        <v>0</v>
      </c>
      <c r="E523" s="72">
        <f t="shared" si="16"/>
        <v>0</v>
      </c>
      <c r="F523" s="11"/>
    </row>
    <row r="524" spans="2:6" ht="20.25">
      <c r="B524" s="105" t="s">
        <v>31</v>
      </c>
      <c r="C524" s="80">
        <v>0</v>
      </c>
      <c r="D524" s="84">
        <v>0</v>
      </c>
      <c r="E524" s="72">
        <f t="shared" si="16"/>
        <v>0</v>
      </c>
      <c r="F524" s="11"/>
    </row>
    <row r="525" spans="2:6" ht="20.25">
      <c r="B525" s="105" t="s">
        <v>369</v>
      </c>
      <c r="C525" s="80">
        <v>0</v>
      </c>
      <c r="D525" s="84">
        <v>76</v>
      </c>
      <c r="E525" s="72">
        <f t="shared" si="16"/>
        <v>-76</v>
      </c>
      <c r="F525" s="11">
        <f t="shared" si="17"/>
        <v>-100</v>
      </c>
    </row>
    <row r="526" spans="2:6" ht="20.25">
      <c r="B526" s="105" t="s">
        <v>370</v>
      </c>
      <c r="C526" s="80">
        <v>0</v>
      </c>
      <c r="D526" s="84">
        <v>0</v>
      </c>
      <c r="E526" s="72">
        <f t="shared" si="16"/>
        <v>0</v>
      </c>
      <c r="F526" s="11"/>
    </row>
    <row r="527" spans="2:6" ht="20.25">
      <c r="B527" s="105" t="s">
        <v>371</v>
      </c>
      <c r="C527" s="80">
        <v>0</v>
      </c>
      <c r="D527" s="84">
        <v>0</v>
      </c>
      <c r="E527" s="72">
        <f t="shared" si="16"/>
        <v>0</v>
      </c>
      <c r="F527" s="11"/>
    </row>
    <row r="528" spans="2:6" ht="20.25">
      <c r="B528" s="105" t="s">
        <v>372</v>
      </c>
      <c r="C528" s="80">
        <v>50</v>
      </c>
      <c r="D528" s="84">
        <v>480</v>
      </c>
      <c r="E528" s="72">
        <f t="shared" si="16"/>
        <v>-430</v>
      </c>
      <c r="F528" s="11">
        <f t="shared" si="17"/>
        <v>-89.583333333333343</v>
      </c>
    </row>
    <row r="529" spans="2:6" ht="20.25">
      <c r="B529" s="105" t="s">
        <v>373</v>
      </c>
      <c r="C529" s="80">
        <v>59</v>
      </c>
      <c r="D529" s="84">
        <v>0</v>
      </c>
      <c r="E529" s="72">
        <f t="shared" si="16"/>
        <v>59</v>
      </c>
      <c r="F529" s="11"/>
    </row>
    <row r="530" spans="2:6" ht="20.25">
      <c r="B530" s="105" t="s">
        <v>374</v>
      </c>
      <c r="C530" s="80">
        <v>0</v>
      </c>
      <c r="D530" s="84">
        <v>0</v>
      </c>
      <c r="E530" s="72">
        <f t="shared" si="16"/>
        <v>0</v>
      </c>
      <c r="F530" s="11"/>
    </row>
    <row r="531" spans="2:6" ht="20.25">
      <c r="B531" s="105" t="s">
        <v>375</v>
      </c>
      <c r="C531" s="80">
        <v>0</v>
      </c>
      <c r="D531" s="84">
        <v>0</v>
      </c>
      <c r="E531" s="72">
        <f t="shared" si="16"/>
        <v>0</v>
      </c>
      <c r="F531" s="11"/>
    </row>
    <row r="532" spans="2:6" ht="20.25">
      <c r="B532" s="81" t="s">
        <v>376</v>
      </c>
      <c r="C532" s="80">
        <f>SUM(C533:C540)</f>
        <v>0</v>
      </c>
      <c r="D532" s="80">
        <f>SUM(D533:D540)</f>
        <v>0</v>
      </c>
      <c r="E532" s="72">
        <f t="shared" si="16"/>
        <v>0</v>
      </c>
      <c r="F532" s="11"/>
    </row>
    <row r="533" spans="2:6" ht="20.25">
      <c r="B533" s="82" t="s">
        <v>29</v>
      </c>
      <c r="C533" s="80">
        <v>0</v>
      </c>
      <c r="D533" s="84">
        <v>0</v>
      </c>
      <c r="E533" s="72">
        <f t="shared" si="16"/>
        <v>0</v>
      </c>
      <c r="F533" s="11"/>
    </row>
    <row r="534" spans="2:6" ht="20.25">
      <c r="B534" s="82" t="s">
        <v>30</v>
      </c>
      <c r="C534" s="80">
        <v>0</v>
      </c>
      <c r="D534" s="84">
        <v>0</v>
      </c>
      <c r="E534" s="72">
        <f t="shared" si="16"/>
        <v>0</v>
      </c>
      <c r="F534" s="11"/>
    </row>
    <row r="535" spans="2:6" ht="20.25">
      <c r="B535" s="82" t="s">
        <v>31</v>
      </c>
      <c r="C535" s="80">
        <v>0</v>
      </c>
      <c r="D535" s="84">
        <v>0</v>
      </c>
      <c r="E535" s="72">
        <f t="shared" si="16"/>
        <v>0</v>
      </c>
      <c r="F535" s="11"/>
    </row>
    <row r="536" spans="2:6" ht="20.25">
      <c r="B536" s="82" t="s">
        <v>377</v>
      </c>
      <c r="C536" s="80">
        <v>0</v>
      </c>
      <c r="D536" s="84">
        <v>0</v>
      </c>
      <c r="E536" s="72">
        <f t="shared" si="16"/>
        <v>0</v>
      </c>
      <c r="F536" s="11"/>
    </row>
    <row r="537" spans="2:6" ht="20.25">
      <c r="B537" s="82" t="s">
        <v>378</v>
      </c>
      <c r="C537" s="80">
        <v>0</v>
      </c>
      <c r="D537" s="84">
        <v>0</v>
      </c>
      <c r="E537" s="72">
        <f t="shared" si="16"/>
        <v>0</v>
      </c>
      <c r="F537" s="11"/>
    </row>
    <row r="538" spans="2:6" ht="20.25">
      <c r="B538" s="82" t="s">
        <v>379</v>
      </c>
      <c r="C538" s="80">
        <v>0</v>
      </c>
      <c r="D538" s="84">
        <v>0</v>
      </c>
      <c r="E538" s="72">
        <f t="shared" si="16"/>
        <v>0</v>
      </c>
      <c r="F538" s="11"/>
    </row>
    <row r="539" spans="2:6" ht="20.25">
      <c r="B539" s="82" t="s">
        <v>380</v>
      </c>
      <c r="C539" s="80">
        <v>0</v>
      </c>
      <c r="D539" s="84">
        <v>0</v>
      </c>
      <c r="E539" s="72">
        <f t="shared" si="16"/>
        <v>0</v>
      </c>
      <c r="F539" s="11"/>
    </row>
    <row r="540" spans="2:6" ht="20.25">
      <c r="B540" s="82" t="s">
        <v>381</v>
      </c>
      <c r="C540" s="80">
        <v>0</v>
      </c>
      <c r="D540" s="84">
        <v>0</v>
      </c>
      <c r="E540" s="72">
        <f t="shared" si="16"/>
        <v>0</v>
      </c>
      <c r="F540" s="11"/>
    </row>
    <row r="541" spans="2:6" ht="20.25">
      <c r="B541" s="81" t="s">
        <v>382</v>
      </c>
      <c r="C541" s="80">
        <f>SUM(C542:C548)</f>
        <v>270</v>
      </c>
      <c r="D541" s="80">
        <f>SUM(D542:D548)</f>
        <v>247</v>
      </c>
      <c r="E541" s="72">
        <f t="shared" si="16"/>
        <v>23</v>
      </c>
      <c r="F541" s="11">
        <f t="shared" si="17"/>
        <v>9.3117408906882595</v>
      </c>
    </row>
    <row r="542" spans="2:6" ht="20.25">
      <c r="B542" s="82" t="s">
        <v>29</v>
      </c>
      <c r="C542" s="80">
        <v>0</v>
      </c>
      <c r="D542" s="84">
        <v>0</v>
      </c>
      <c r="E542" s="72">
        <f t="shared" si="16"/>
        <v>0</v>
      </c>
      <c r="F542" s="11"/>
    </row>
    <row r="543" spans="2:6" ht="20.25">
      <c r="B543" s="82" t="s">
        <v>30</v>
      </c>
      <c r="C543" s="80">
        <v>0</v>
      </c>
      <c r="D543" s="84">
        <v>0</v>
      </c>
      <c r="E543" s="72">
        <f t="shared" si="16"/>
        <v>0</v>
      </c>
      <c r="F543" s="11"/>
    </row>
    <row r="544" spans="2:6" ht="20.25">
      <c r="B544" s="82" t="s">
        <v>31</v>
      </c>
      <c r="C544" s="80">
        <v>0</v>
      </c>
      <c r="D544" s="84">
        <v>0</v>
      </c>
      <c r="E544" s="72">
        <f t="shared" si="16"/>
        <v>0</v>
      </c>
      <c r="F544" s="11"/>
    </row>
    <row r="545" spans="2:6" ht="20.25">
      <c r="B545" s="82" t="s">
        <v>383</v>
      </c>
      <c r="C545" s="80">
        <v>0</v>
      </c>
      <c r="D545" s="84">
        <v>0</v>
      </c>
      <c r="E545" s="72">
        <f t="shared" si="16"/>
        <v>0</v>
      </c>
      <c r="F545" s="11"/>
    </row>
    <row r="546" spans="2:6" ht="20.25">
      <c r="B546" s="82" t="s">
        <v>384</v>
      </c>
      <c r="C546" s="80">
        <v>17</v>
      </c>
      <c r="D546" s="84">
        <v>42</v>
      </c>
      <c r="E546" s="72">
        <f t="shared" si="16"/>
        <v>-25</v>
      </c>
      <c r="F546" s="11">
        <f t="shared" si="17"/>
        <v>-59.523809523809526</v>
      </c>
    </row>
    <row r="547" spans="2:6" ht="20.25">
      <c r="B547" s="82" t="s">
        <v>385</v>
      </c>
      <c r="C547" s="80">
        <v>253</v>
      </c>
      <c r="D547" s="84">
        <v>205</v>
      </c>
      <c r="E547" s="72">
        <f t="shared" si="16"/>
        <v>48</v>
      </c>
      <c r="F547" s="11">
        <f t="shared" si="17"/>
        <v>23.414634146341466</v>
      </c>
    </row>
    <row r="548" spans="2:6" ht="20.25">
      <c r="B548" s="82" t="s">
        <v>386</v>
      </c>
      <c r="C548" s="80">
        <v>0</v>
      </c>
      <c r="D548" s="84">
        <v>0</v>
      </c>
      <c r="E548" s="72">
        <f t="shared" si="16"/>
        <v>0</v>
      </c>
      <c r="F548" s="11"/>
    </row>
    <row r="549" spans="2:6" ht="20.25">
      <c r="B549" s="104" t="s">
        <v>387</v>
      </c>
      <c r="C549" s="80">
        <f>SUM(C550:C552)</f>
        <v>187</v>
      </c>
      <c r="D549" s="80">
        <f>SUM(D550:D552)</f>
        <v>389</v>
      </c>
      <c r="E549" s="72">
        <f t="shared" si="16"/>
        <v>-202</v>
      </c>
      <c r="F549" s="11">
        <f t="shared" si="17"/>
        <v>-51.9280205655527</v>
      </c>
    </row>
    <row r="550" spans="2:6" ht="20.25">
      <c r="B550" s="105" t="s">
        <v>388</v>
      </c>
      <c r="C550" s="80">
        <v>0</v>
      </c>
      <c r="D550" s="84">
        <v>0</v>
      </c>
      <c r="E550" s="72">
        <f t="shared" si="16"/>
        <v>0</v>
      </c>
      <c r="F550" s="11"/>
    </row>
    <row r="551" spans="2:6" ht="20.25">
      <c r="B551" s="105" t="s">
        <v>389</v>
      </c>
      <c r="C551" s="80">
        <v>0</v>
      </c>
      <c r="D551" s="84">
        <v>30</v>
      </c>
      <c r="E551" s="72">
        <f t="shared" si="16"/>
        <v>-30</v>
      </c>
      <c r="F551" s="11">
        <f t="shared" si="17"/>
        <v>-100</v>
      </c>
    </row>
    <row r="552" spans="2:6" ht="20.25">
      <c r="B552" s="105" t="s">
        <v>390</v>
      </c>
      <c r="C552" s="80">
        <v>187</v>
      </c>
      <c r="D552" s="84">
        <v>359</v>
      </c>
      <c r="E552" s="72">
        <f t="shared" si="16"/>
        <v>-172</v>
      </c>
      <c r="F552" s="11">
        <f t="shared" si="17"/>
        <v>-47.910863509749305</v>
      </c>
    </row>
    <row r="553" spans="2:6" ht="20.25">
      <c r="B553" s="104" t="s">
        <v>391</v>
      </c>
      <c r="C553" s="80">
        <f>SUM(C554,C573,C581,C583,C592,C596,C606,C615,C622,C630,C639,C644,C647,C650,C653,C656,C659,C663,C667,C675,C678)</f>
        <v>94691</v>
      </c>
      <c r="D553" s="80">
        <f>SUM(D554,D573,D581,D583,D592,D596,D606,D615,D622,D630,D639,D644,D647,D650,D653,D656,D659,D663,D667,D675,D678)</f>
        <v>71681</v>
      </c>
      <c r="E553" s="72">
        <f t="shared" si="16"/>
        <v>23010</v>
      </c>
      <c r="F553" s="11">
        <f t="shared" si="17"/>
        <v>32.100556632859472</v>
      </c>
    </row>
    <row r="554" spans="2:6" ht="20.25">
      <c r="B554" s="104" t="s">
        <v>392</v>
      </c>
      <c r="C554" s="80">
        <f>SUM(C555:C572)</f>
        <v>3490</v>
      </c>
      <c r="D554" s="80">
        <f>SUM(D555:D572)</f>
        <v>1446</v>
      </c>
      <c r="E554" s="72">
        <f t="shared" si="16"/>
        <v>2044</v>
      </c>
      <c r="F554" s="11">
        <f t="shared" si="17"/>
        <v>141.3554633471646</v>
      </c>
    </row>
    <row r="555" spans="2:6" ht="20.25">
      <c r="B555" s="105" t="s">
        <v>29</v>
      </c>
      <c r="C555" s="80">
        <v>0</v>
      </c>
      <c r="D555" s="84">
        <v>186</v>
      </c>
      <c r="E555" s="72">
        <f t="shared" si="16"/>
        <v>-186</v>
      </c>
      <c r="F555" s="11">
        <f t="shared" si="17"/>
        <v>-100</v>
      </c>
    </row>
    <row r="556" spans="2:6" ht="20.25">
      <c r="B556" s="105" t="s">
        <v>30</v>
      </c>
      <c r="C556" s="80">
        <v>0</v>
      </c>
      <c r="D556" s="84">
        <v>0</v>
      </c>
      <c r="E556" s="72">
        <f t="shared" si="16"/>
        <v>0</v>
      </c>
      <c r="F556" s="11"/>
    </row>
    <row r="557" spans="2:6" ht="20.25">
      <c r="B557" s="105" t="s">
        <v>31</v>
      </c>
      <c r="C557" s="80">
        <v>0</v>
      </c>
      <c r="D557" s="84">
        <v>0</v>
      </c>
      <c r="E557" s="72">
        <f t="shared" si="16"/>
        <v>0</v>
      </c>
      <c r="F557" s="11"/>
    </row>
    <row r="558" spans="2:6" ht="20.25">
      <c r="B558" s="105" t="s">
        <v>393</v>
      </c>
      <c r="C558" s="80">
        <v>0</v>
      </c>
      <c r="D558" s="84">
        <v>0</v>
      </c>
      <c r="E558" s="72">
        <f t="shared" si="16"/>
        <v>0</v>
      </c>
      <c r="F558" s="11"/>
    </row>
    <row r="559" spans="2:6" ht="20.25">
      <c r="B559" s="105" t="s">
        <v>394</v>
      </c>
      <c r="C559" s="80">
        <v>0</v>
      </c>
      <c r="D559" s="84">
        <v>0</v>
      </c>
      <c r="E559" s="72">
        <f t="shared" si="16"/>
        <v>0</v>
      </c>
      <c r="F559" s="11"/>
    </row>
    <row r="560" spans="2:6" ht="20.25">
      <c r="B560" s="105" t="s">
        <v>395</v>
      </c>
      <c r="C560" s="80">
        <v>50</v>
      </c>
      <c r="D560" s="84">
        <v>612</v>
      </c>
      <c r="E560" s="72">
        <f t="shared" si="16"/>
        <v>-562</v>
      </c>
      <c r="F560" s="11">
        <f t="shared" si="17"/>
        <v>-91.830065359477118</v>
      </c>
    </row>
    <row r="561" spans="2:6" ht="20.25">
      <c r="B561" s="105" t="s">
        <v>396</v>
      </c>
      <c r="C561" s="80">
        <v>0</v>
      </c>
      <c r="D561" s="84">
        <v>0</v>
      </c>
      <c r="E561" s="72">
        <f t="shared" si="16"/>
        <v>0</v>
      </c>
      <c r="F561" s="11"/>
    </row>
    <row r="562" spans="2:6" ht="20.25">
      <c r="B562" s="105" t="s">
        <v>70</v>
      </c>
      <c r="C562" s="80">
        <v>0</v>
      </c>
      <c r="D562" s="84">
        <v>0</v>
      </c>
      <c r="E562" s="72">
        <f t="shared" si="16"/>
        <v>0</v>
      </c>
      <c r="F562" s="11"/>
    </row>
    <row r="563" spans="2:6" ht="20.25">
      <c r="B563" s="105" t="s">
        <v>397</v>
      </c>
      <c r="C563" s="80">
        <v>8</v>
      </c>
      <c r="D563" s="84">
        <v>134</v>
      </c>
      <c r="E563" s="72">
        <f t="shared" si="16"/>
        <v>-126</v>
      </c>
      <c r="F563" s="11">
        <f t="shared" si="17"/>
        <v>-94.029850746268664</v>
      </c>
    </row>
    <row r="564" spans="2:6" ht="20.25">
      <c r="B564" s="105" t="s">
        <v>398</v>
      </c>
      <c r="C564" s="80">
        <v>0</v>
      </c>
      <c r="D564" s="84">
        <v>0</v>
      </c>
      <c r="E564" s="72">
        <f t="shared" si="16"/>
        <v>0</v>
      </c>
      <c r="F564" s="11"/>
    </row>
    <row r="565" spans="2:6" ht="20.25">
      <c r="B565" s="105" t="s">
        <v>399</v>
      </c>
      <c r="C565" s="80">
        <v>0</v>
      </c>
      <c r="D565" s="84">
        <v>0</v>
      </c>
      <c r="E565" s="72">
        <f t="shared" si="16"/>
        <v>0</v>
      </c>
      <c r="F565" s="11"/>
    </row>
    <row r="566" spans="2:6" ht="20.25">
      <c r="B566" s="105" t="s">
        <v>400</v>
      </c>
      <c r="C566" s="80">
        <v>0</v>
      </c>
      <c r="D566" s="84">
        <v>0</v>
      </c>
      <c r="E566" s="72">
        <f t="shared" si="16"/>
        <v>0</v>
      </c>
      <c r="F566" s="11"/>
    </row>
    <row r="567" spans="2:6" ht="20.25">
      <c r="B567" s="105" t="s">
        <v>401</v>
      </c>
      <c r="C567" s="80">
        <v>0</v>
      </c>
      <c r="D567" s="84">
        <v>0</v>
      </c>
      <c r="E567" s="72">
        <f t="shared" si="16"/>
        <v>0</v>
      </c>
      <c r="F567" s="11"/>
    </row>
    <row r="568" spans="2:6" ht="20.25">
      <c r="B568" s="105" t="s">
        <v>402</v>
      </c>
      <c r="C568" s="80">
        <v>0</v>
      </c>
      <c r="D568" s="84">
        <v>0</v>
      </c>
      <c r="E568" s="72">
        <f t="shared" si="16"/>
        <v>0</v>
      </c>
      <c r="F568" s="11"/>
    </row>
    <row r="569" spans="2:6" ht="20.25">
      <c r="B569" s="105" t="s">
        <v>403</v>
      </c>
      <c r="C569" s="80">
        <v>0</v>
      </c>
      <c r="D569" s="84">
        <v>0</v>
      </c>
      <c r="E569" s="72">
        <f t="shared" si="16"/>
        <v>0</v>
      </c>
      <c r="F569" s="11"/>
    </row>
    <row r="570" spans="2:6" ht="20.25">
      <c r="B570" s="105" t="s">
        <v>404</v>
      </c>
      <c r="C570" s="80">
        <v>0</v>
      </c>
      <c r="D570" s="84">
        <v>0</v>
      </c>
      <c r="E570" s="72">
        <f t="shared" si="16"/>
        <v>0</v>
      </c>
      <c r="F570" s="11"/>
    </row>
    <row r="571" spans="2:6" ht="20.25">
      <c r="B571" s="105" t="s">
        <v>38</v>
      </c>
      <c r="C571" s="80">
        <v>0</v>
      </c>
      <c r="D571" s="84">
        <v>0</v>
      </c>
      <c r="E571" s="72">
        <f t="shared" si="16"/>
        <v>0</v>
      </c>
      <c r="F571" s="11"/>
    </row>
    <row r="572" spans="2:6" ht="20.25">
      <c r="B572" s="105" t="s">
        <v>405</v>
      </c>
      <c r="C572" s="80">
        <v>3432</v>
      </c>
      <c r="D572" s="84">
        <v>514</v>
      </c>
      <c r="E572" s="72">
        <f t="shared" si="16"/>
        <v>2918</v>
      </c>
      <c r="F572" s="11">
        <f t="shared" si="17"/>
        <v>567.7042801556421</v>
      </c>
    </row>
    <row r="573" spans="2:6" ht="20.25">
      <c r="B573" s="104" t="s">
        <v>406</v>
      </c>
      <c r="C573" s="80">
        <f>SUM(C574:C580)</f>
        <v>3179</v>
      </c>
      <c r="D573" s="80">
        <f>SUM(D574:D580)</f>
        <v>3049</v>
      </c>
      <c r="E573" s="72">
        <f t="shared" si="16"/>
        <v>130</v>
      </c>
      <c r="F573" s="11">
        <f t="shared" si="17"/>
        <v>4.2636930141029845</v>
      </c>
    </row>
    <row r="574" spans="2:6" ht="20.25">
      <c r="B574" s="105" t="s">
        <v>29</v>
      </c>
      <c r="C574" s="80">
        <v>106</v>
      </c>
      <c r="D574" s="84">
        <v>164</v>
      </c>
      <c r="E574" s="72">
        <f t="shared" si="16"/>
        <v>-58</v>
      </c>
      <c r="F574" s="11">
        <f t="shared" si="17"/>
        <v>-35.365853658536587</v>
      </c>
    </row>
    <row r="575" spans="2:6" ht="20.25">
      <c r="B575" s="105" t="s">
        <v>30</v>
      </c>
      <c r="C575" s="80">
        <v>0</v>
      </c>
      <c r="D575" s="84">
        <v>0</v>
      </c>
      <c r="E575" s="72">
        <f t="shared" si="16"/>
        <v>0</v>
      </c>
      <c r="F575" s="11"/>
    </row>
    <row r="576" spans="2:6" ht="20.25">
      <c r="B576" s="105" t="s">
        <v>31</v>
      </c>
      <c r="C576" s="80">
        <v>0</v>
      </c>
      <c r="D576" s="84">
        <v>0</v>
      </c>
      <c r="E576" s="72">
        <f t="shared" si="16"/>
        <v>0</v>
      </c>
      <c r="F576" s="11"/>
    </row>
    <row r="577" spans="2:6" ht="20.25">
      <c r="B577" s="105" t="s">
        <v>407</v>
      </c>
      <c r="C577" s="80">
        <v>0</v>
      </c>
      <c r="D577" s="84">
        <v>0</v>
      </c>
      <c r="E577" s="72">
        <f t="shared" si="16"/>
        <v>0</v>
      </c>
      <c r="F577" s="11"/>
    </row>
    <row r="578" spans="2:6" ht="20.25">
      <c r="B578" s="105" t="s">
        <v>408</v>
      </c>
      <c r="C578" s="80">
        <v>0</v>
      </c>
      <c r="D578" s="84">
        <v>38</v>
      </c>
      <c r="E578" s="72">
        <f t="shared" si="16"/>
        <v>-38</v>
      </c>
      <c r="F578" s="11">
        <f t="shared" si="17"/>
        <v>-100</v>
      </c>
    </row>
    <row r="579" spans="2:6" ht="20.25">
      <c r="B579" s="105" t="s">
        <v>409</v>
      </c>
      <c r="C579" s="80">
        <v>2117</v>
      </c>
      <c r="D579" s="84">
        <v>1692</v>
      </c>
      <c r="E579" s="72">
        <f t="shared" si="16"/>
        <v>425</v>
      </c>
      <c r="F579" s="11">
        <f t="shared" si="17"/>
        <v>25.118203309692671</v>
      </c>
    </row>
    <row r="580" spans="2:6" ht="20.25">
      <c r="B580" s="105" t="s">
        <v>410</v>
      </c>
      <c r="C580" s="80">
        <v>956</v>
      </c>
      <c r="D580" s="84">
        <v>1155</v>
      </c>
      <c r="E580" s="72">
        <f t="shared" si="16"/>
        <v>-199</v>
      </c>
      <c r="F580" s="11">
        <f t="shared" si="17"/>
        <v>-17.229437229437231</v>
      </c>
    </row>
    <row r="581" spans="2:6" ht="20.25">
      <c r="B581" s="104" t="s">
        <v>411</v>
      </c>
      <c r="C581" s="80">
        <f>C582</f>
        <v>0</v>
      </c>
      <c r="D581" s="80">
        <f>D582</f>
        <v>0</v>
      </c>
      <c r="E581" s="72">
        <f t="shared" si="16"/>
        <v>0</v>
      </c>
      <c r="F581" s="11"/>
    </row>
    <row r="582" spans="2:6" ht="20.25">
      <c r="B582" s="105" t="s">
        <v>412</v>
      </c>
      <c r="C582" s="80">
        <v>0</v>
      </c>
      <c r="D582" s="84">
        <v>0</v>
      </c>
      <c r="E582" s="72">
        <f t="shared" si="16"/>
        <v>0</v>
      </c>
      <c r="F582" s="11"/>
    </row>
    <row r="583" spans="2:6" ht="20.25">
      <c r="B583" s="104" t="s">
        <v>413</v>
      </c>
      <c r="C583" s="80">
        <f>SUM(C584:C591)</f>
        <v>41476</v>
      </c>
      <c r="D583" s="80">
        <f>SUM(D584:D591)</f>
        <v>30653</v>
      </c>
      <c r="E583" s="72">
        <f t="shared" si="16"/>
        <v>10823</v>
      </c>
      <c r="F583" s="11">
        <f t="shared" si="17"/>
        <v>35.308126447656022</v>
      </c>
    </row>
    <row r="584" spans="2:6" ht="20.25">
      <c r="B584" s="105" t="s">
        <v>414</v>
      </c>
      <c r="C584" s="80">
        <v>229</v>
      </c>
      <c r="D584" s="84">
        <v>1131</v>
      </c>
      <c r="E584" s="72">
        <f t="shared" si="16"/>
        <v>-902</v>
      </c>
      <c r="F584" s="11">
        <f t="shared" si="17"/>
        <v>-79.752431476569413</v>
      </c>
    </row>
    <row r="585" spans="2:6" ht="20.25">
      <c r="B585" s="105" t="s">
        <v>415</v>
      </c>
      <c r="C585" s="80">
        <v>386</v>
      </c>
      <c r="D585" s="84">
        <v>521</v>
      </c>
      <c r="E585" s="72">
        <f t="shared" si="16"/>
        <v>-135</v>
      </c>
      <c r="F585" s="11">
        <f t="shared" si="17"/>
        <v>-25.911708253358924</v>
      </c>
    </row>
    <row r="586" spans="2:6" ht="20.25">
      <c r="B586" s="105" t="s">
        <v>416</v>
      </c>
      <c r="C586" s="80">
        <v>0</v>
      </c>
      <c r="D586" s="84">
        <v>0</v>
      </c>
      <c r="E586" s="72">
        <f t="shared" ref="E586:E649" si="18">C586-D586</f>
        <v>0</v>
      </c>
      <c r="F586" s="11"/>
    </row>
    <row r="587" spans="2:6" ht="20.25">
      <c r="B587" s="105" t="s">
        <v>417</v>
      </c>
      <c r="C587" s="80">
        <v>14509</v>
      </c>
      <c r="D587" s="84">
        <v>14401</v>
      </c>
      <c r="E587" s="72">
        <f t="shared" si="18"/>
        <v>108</v>
      </c>
      <c r="F587" s="11">
        <f t="shared" ref="F587:F649" si="19">E587/D587*100</f>
        <v>0.7499479202833137</v>
      </c>
    </row>
    <row r="588" spans="2:6" ht="20.25">
      <c r="B588" s="105" t="s">
        <v>418</v>
      </c>
      <c r="C588" s="80">
        <v>3268</v>
      </c>
      <c r="D588" s="84">
        <v>2170</v>
      </c>
      <c r="E588" s="72">
        <f t="shared" si="18"/>
        <v>1098</v>
      </c>
      <c r="F588" s="11">
        <f t="shared" si="19"/>
        <v>50.599078341013822</v>
      </c>
    </row>
    <row r="589" spans="2:6" ht="20.25">
      <c r="B589" s="105" t="s">
        <v>419</v>
      </c>
      <c r="C589" s="80">
        <v>23084</v>
      </c>
      <c r="D589" s="84">
        <v>12428</v>
      </c>
      <c r="E589" s="72">
        <f t="shared" si="18"/>
        <v>10656</v>
      </c>
      <c r="F589" s="11">
        <f t="shared" si="19"/>
        <v>85.741873189571933</v>
      </c>
    </row>
    <row r="590" spans="2:6" ht="20.25">
      <c r="B590" s="105" t="s">
        <v>420</v>
      </c>
      <c r="C590" s="80">
        <v>0</v>
      </c>
      <c r="D590" s="84">
        <v>0</v>
      </c>
      <c r="E590" s="72">
        <f t="shared" si="18"/>
        <v>0</v>
      </c>
      <c r="F590" s="11"/>
    </row>
    <row r="591" spans="2:6" ht="20.25">
      <c r="B591" s="105" t="s">
        <v>421</v>
      </c>
      <c r="C591" s="80">
        <v>0</v>
      </c>
      <c r="D591" s="84">
        <v>2</v>
      </c>
      <c r="E591" s="72">
        <f t="shared" si="18"/>
        <v>-2</v>
      </c>
      <c r="F591" s="11">
        <f t="shared" si="19"/>
        <v>-100</v>
      </c>
    </row>
    <row r="592" spans="2:6" ht="20.25">
      <c r="B592" s="104" t="s">
        <v>422</v>
      </c>
      <c r="C592" s="80">
        <f>SUM(C593:C595)</f>
        <v>124</v>
      </c>
      <c r="D592" s="80">
        <f>SUM(D593:D595)</f>
        <v>56</v>
      </c>
      <c r="E592" s="72">
        <f t="shared" si="18"/>
        <v>68</v>
      </c>
      <c r="F592" s="11">
        <f t="shared" si="19"/>
        <v>121.42857142857142</v>
      </c>
    </row>
    <row r="593" spans="2:6" ht="20.25">
      <c r="B593" s="105" t="s">
        <v>423</v>
      </c>
      <c r="C593" s="80">
        <v>124</v>
      </c>
      <c r="D593" s="84">
        <v>46</v>
      </c>
      <c r="E593" s="72">
        <f t="shared" si="18"/>
        <v>78</v>
      </c>
      <c r="F593" s="11">
        <f t="shared" si="19"/>
        <v>169.56521739130434</v>
      </c>
    </row>
    <row r="594" spans="2:6" ht="20.25">
      <c r="B594" s="105" t="s">
        <v>424</v>
      </c>
      <c r="C594" s="80">
        <v>0</v>
      </c>
      <c r="D594" s="84">
        <v>0</v>
      </c>
      <c r="E594" s="72">
        <f t="shared" si="18"/>
        <v>0</v>
      </c>
      <c r="F594" s="11"/>
    </row>
    <row r="595" spans="2:6" ht="20.25">
      <c r="B595" s="105" t="s">
        <v>425</v>
      </c>
      <c r="C595" s="80">
        <v>0</v>
      </c>
      <c r="D595" s="84">
        <v>10</v>
      </c>
      <c r="E595" s="72">
        <f t="shared" si="18"/>
        <v>-10</v>
      </c>
      <c r="F595" s="11">
        <f t="shared" si="19"/>
        <v>-100</v>
      </c>
    </row>
    <row r="596" spans="2:6" ht="20.25">
      <c r="B596" s="104" t="s">
        <v>426</v>
      </c>
      <c r="C596" s="80">
        <f>SUM(C597:C605)</f>
        <v>3080</v>
      </c>
      <c r="D596" s="80">
        <f>SUM(D597:D605)</f>
        <v>3074</v>
      </c>
      <c r="E596" s="72">
        <f t="shared" si="18"/>
        <v>6</v>
      </c>
      <c r="F596" s="11">
        <f t="shared" si="19"/>
        <v>0.1951854261548471</v>
      </c>
    </row>
    <row r="597" spans="2:6" ht="20.25">
      <c r="B597" s="105" t="s">
        <v>427</v>
      </c>
      <c r="C597" s="80">
        <v>0</v>
      </c>
      <c r="D597" s="84">
        <v>0</v>
      </c>
      <c r="E597" s="72">
        <f t="shared" si="18"/>
        <v>0</v>
      </c>
      <c r="F597" s="11"/>
    </row>
    <row r="598" spans="2:6" ht="20.25">
      <c r="B598" s="105" t="s">
        <v>428</v>
      </c>
      <c r="C598" s="80">
        <v>0</v>
      </c>
      <c r="D598" s="84">
        <v>0</v>
      </c>
      <c r="E598" s="72">
        <f t="shared" si="18"/>
        <v>0</v>
      </c>
      <c r="F598" s="11"/>
    </row>
    <row r="599" spans="2:6" ht="20.25">
      <c r="B599" s="105" t="s">
        <v>429</v>
      </c>
      <c r="C599" s="80">
        <v>0</v>
      </c>
      <c r="D599" s="84">
        <v>305</v>
      </c>
      <c r="E599" s="72">
        <f t="shared" si="18"/>
        <v>-305</v>
      </c>
      <c r="F599" s="11">
        <f t="shared" si="19"/>
        <v>-100</v>
      </c>
    </row>
    <row r="600" spans="2:6" ht="20.25">
      <c r="B600" s="105" t="s">
        <v>430</v>
      </c>
      <c r="C600" s="80">
        <v>1490</v>
      </c>
      <c r="D600" s="84">
        <v>1550</v>
      </c>
      <c r="E600" s="72">
        <f t="shared" si="18"/>
        <v>-60</v>
      </c>
      <c r="F600" s="11">
        <f t="shared" si="19"/>
        <v>-3.870967741935484</v>
      </c>
    </row>
    <row r="601" spans="2:6" ht="20.25">
      <c r="B601" s="105" t="s">
        <v>431</v>
      </c>
      <c r="C601" s="80">
        <v>0</v>
      </c>
      <c r="D601" s="84">
        <v>0</v>
      </c>
      <c r="E601" s="72">
        <f t="shared" si="18"/>
        <v>0</v>
      </c>
      <c r="F601" s="11"/>
    </row>
    <row r="602" spans="2:6" ht="20.25">
      <c r="B602" s="105" t="s">
        <v>432</v>
      </c>
      <c r="C602" s="80">
        <v>43</v>
      </c>
      <c r="D602" s="84">
        <v>0</v>
      </c>
      <c r="E602" s="72">
        <f t="shared" si="18"/>
        <v>43</v>
      </c>
      <c r="F602" s="11"/>
    </row>
    <row r="603" spans="2:6" ht="20.25">
      <c r="B603" s="105" t="s">
        <v>433</v>
      </c>
      <c r="C603" s="80">
        <v>0</v>
      </c>
      <c r="D603" s="84">
        <v>0</v>
      </c>
      <c r="E603" s="72">
        <f t="shared" si="18"/>
        <v>0</v>
      </c>
      <c r="F603" s="11"/>
    </row>
    <row r="604" spans="2:6" ht="20.25">
      <c r="B604" s="105" t="s">
        <v>434</v>
      </c>
      <c r="C604" s="80">
        <v>0</v>
      </c>
      <c r="D604" s="84">
        <v>0</v>
      </c>
      <c r="E604" s="72">
        <f t="shared" si="18"/>
        <v>0</v>
      </c>
      <c r="F604" s="11"/>
    </row>
    <row r="605" spans="2:6" ht="20.25">
      <c r="B605" s="105" t="s">
        <v>435</v>
      </c>
      <c r="C605" s="80">
        <v>1547</v>
      </c>
      <c r="D605" s="84">
        <v>1219</v>
      </c>
      <c r="E605" s="72">
        <f t="shared" si="18"/>
        <v>328</v>
      </c>
      <c r="F605" s="11">
        <f t="shared" si="19"/>
        <v>26.907301066447907</v>
      </c>
    </row>
    <row r="606" spans="2:6" ht="20.25">
      <c r="B606" s="104" t="s">
        <v>436</v>
      </c>
      <c r="C606" s="80">
        <f>SUM(C607:C614)</f>
        <v>5062</v>
      </c>
      <c r="D606" s="80">
        <f>SUM(D607:D614)</f>
        <v>2947</v>
      </c>
      <c r="E606" s="72">
        <f t="shared" si="18"/>
        <v>2115</v>
      </c>
      <c r="F606" s="11">
        <f t="shared" si="19"/>
        <v>71.767899558873424</v>
      </c>
    </row>
    <row r="607" spans="2:6" ht="20.25">
      <c r="B607" s="105" t="s">
        <v>437</v>
      </c>
      <c r="C607" s="80">
        <v>67</v>
      </c>
      <c r="D607" s="84">
        <v>6</v>
      </c>
      <c r="E607" s="72">
        <f t="shared" si="18"/>
        <v>61</v>
      </c>
      <c r="F607" s="11">
        <f t="shared" si="19"/>
        <v>1016.6666666666666</v>
      </c>
    </row>
    <row r="608" spans="2:6" ht="20.25">
      <c r="B608" s="105" t="s">
        <v>438</v>
      </c>
      <c r="C608" s="80">
        <v>3549</v>
      </c>
      <c r="D608" s="84">
        <v>2117</v>
      </c>
      <c r="E608" s="72">
        <f t="shared" si="18"/>
        <v>1432</v>
      </c>
      <c r="F608" s="11">
        <f t="shared" si="19"/>
        <v>67.642890883325464</v>
      </c>
    </row>
    <row r="609" spans="2:6" ht="20.25">
      <c r="B609" s="105" t="s">
        <v>439</v>
      </c>
      <c r="C609" s="80">
        <v>78</v>
      </c>
      <c r="D609" s="84">
        <v>10</v>
      </c>
      <c r="E609" s="72">
        <f t="shared" si="18"/>
        <v>68</v>
      </c>
      <c r="F609" s="11">
        <f t="shared" si="19"/>
        <v>680</v>
      </c>
    </row>
    <row r="610" spans="2:6" ht="20.25">
      <c r="B610" s="105" t="s">
        <v>440</v>
      </c>
      <c r="C610" s="80">
        <v>690</v>
      </c>
      <c r="D610" s="84">
        <v>0</v>
      </c>
      <c r="E610" s="72">
        <f t="shared" si="18"/>
        <v>690</v>
      </c>
      <c r="F610" s="11"/>
    </row>
    <row r="611" spans="2:6" ht="20.25">
      <c r="B611" s="105" t="s">
        <v>441</v>
      </c>
      <c r="C611" s="80">
        <v>630</v>
      </c>
      <c r="D611" s="84">
        <v>543</v>
      </c>
      <c r="E611" s="72">
        <f t="shared" si="18"/>
        <v>87</v>
      </c>
      <c r="F611" s="11">
        <f t="shared" si="19"/>
        <v>16.022099447513813</v>
      </c>
    </row>
    <row r="612" spans="2:6" ht="20.25">
      <c r="B612" s="105" t="s">
        <v>1287</v>
      </c>
      <c r="C612" s="80">
        <v>10</v>
      </c>
      <c r="D612" s="84">
        <v>13</v>
      </c>
      <c r="E612" s="72">
        <f t="shared" si="18"/>
        <v>-3</v>
      </c>
      <c r="F612" s="11">
        <f t="shared" si="19"/>
        <v>-23.076923076923077</v>
      </c>
    </row>
    <row r="613" spans="2:6" ht="20.25">
      <c r="B613" s="105" t="s">
        <v>1288</v>
      </c>
      <c r="C613" s="80">
        <v>4</v>
      </c>
      <c r="D613" s="84">
        <v>89</v>
      </c>
      <c r="E613" s="72">
        <f t="shared" si="18"/>
        <v>-85</v>
      </c>
      <c r="F613" s="11">
        <f t="shared" si="19"/>
        <v>-95.50561797752809</v>
      </c>
    </row>
    <row r="614" spans="2:6" ht="20.25">
      <c r="B614" s="105" t="s">
        <v>442</v>
      </c>
      <c r="C614" s="80">
        <v>34</v>
      </c>
      <c r="D614" s="84">
        <v>169</v>
      </c>
      <c r="E614" s="72">
        <f t="shared" si="18"/>
        <v>-135</v>
      </c>
      <c r="F614" s="11">
        <f t="shared" si="19"/>
        <v>-79.881656804733723</v>
      </c>
    </row>
    <row r="615" spans="2:6" ht="20.25">
      <c r="B615" s="104" t="s">
        <v>443</v>
      </c>
      <c r="C615" s="80">
        <f>SUM(C616:C621)</f>
        <v>559</v>
      </c>
      <c r="D615" s="80">
        <f>SUM(D616:D621)</f>
        <v>627</v>
      </c>
      <c r="E615" s="72">
        <f t="shared" si="18"/>
        <v>-68</v>
      </c>
      <c r="F615" s="11">
        <f t="shared" si="19"/>
        <v>-10.845295055821373</v>
      </c>
    </row>
    <row r="616" spans="2:6" ht="20.25">
      <c r="B616" s="105" t="s">
        <v>444</v>
      </c>
      <c r="C616" s="80">
        <v>350</v>
      </c>
      <c r="D616" s="84">
        <v>454</v>
      </c>
      <c r="E616" s="72">
        <f t="shared" si="18"/>
        <v>-104</v>
      </c>
      <c r="F616" s="11">
        <f t="shared" si="19"/>
        <v>-22.907488986784141</v>
      </c>
    </row>
    <row r="617" spans="2:6" ht="20.25">
      <c r="B617" s="105" t="s">
        <v>445</v>
      </c>
      <c r="C617" s="80">
        <v>118</v>
      </c>
      <c r="D617" s="84">
        <v>77</v>
      </c>
      <c r="E617" s="72">
        <f t="shared" si="18"/>
        <v>41</v>
      </c>
      <c r="F617" s="11">
        <f t="shared" si="19"/>
        <v>53.246753246753244</v>
      </c>
    </row>
    <row r="618" spans="2:6" ht="20.25">
      <c r="B618" s="105" t="s">
        <v>446</v>
      </c>
      <c r="C618" s="80">
        <v>12</v>
      </c>
      <c r="D618" s="84">
        <v>15</v>
      </c>
      <c r="E618" s="72">
        <f t="shared" si="18"/>
        <v>-3</v>
      </c>
      <c r="F618" s="11">
        <f t="shared" si="19"/>
        <v>-20</v>
      </c>
    </row>
    <row r="619" spans="2:6" ht="20.25">
      <c r="B619" s="105" t="s">
        <v>447</v>
      </c>
      <c r="C619" s="80">
        <v>0</v>
      </c>
      <c r="D619" s="84">
        <v>0</v>
      </c>
      <c r="E619" s="72">
        <f t="shared" si="18"/>
        <v>0</v>
      </c>
      <c r="F619" s="11"/>
    </row>
    <row r="620" spans="2:6" ht="20.25">
      <c r="B620" s="105" t="s">
        <v>448</v>
      </c>
      <c r="C620" s="80">
        <v>73</v>
      </c>
      <c r="D620" s="84">
        <v>37</v>
      </c>
      <c r="E620" s="72">
        <f t="shared" si="18"/>
        <v>36</v>
      </c>
      <c r="F620" s="11">
        <f t="shared" si="19"/>
        <v>97.297297297297305</v>
      </c>
    </row>
    <row r="621" spans="2:6" ht="20.25">
      <c r="B621" s="105" t="s">
        <v>449</v>
      </c>
      <c r="C621" s="80">
        <v>6</v>
      </c>
      <c r="D621" s="84">
        <v>44</v>
      </c>
      <c r="E621" s="72">
        <f t="shared" si="18"/>
        <v>-38</v>
      </c>
      <c r="F621" s="11">
        <f t="shared" si="19"/>
        <v>-86.36363636363636</v>
      </c>
    </row>
    <row r="622" spans="2:6" ht="20.25">
      <c r="B622" s="104" t="s">
        <v>450</v>
      </c>
      <c r="C622" s="80">
        <f>SUM(C623:C629)</f>
        <v>1432</v>
      </c>
      <c r="D622" s="80">
        <f>SUM(D623:D629)</f>
        <v>1351</v>
      </c>
      <c r="E622" s="72">
        <f t="shared" si="18"/>
        <v>81</v>
      </c>
      <c r="F622" s="11">
        <f t="shared" si="19"/>
        <v>5.9955588452997786</v>
      </c>
    </row>
    <row r="623" spans="2:6" ht="20.25">
      <c r="B623" s="105" t="s">
        <v>451</v>
      </c>
      <c r="C623" s="80">
        <v>295</v>
      </c>
      <c r="D623" s="84">
        <v>242</v>
      </c>
      <c r="E623" s="72">
        <f t="shared" si="18"/>
        <v>53</v>
      </c>
      <c r="F623" s="11">
        <f t="shared" si="19"/>
        <v>21.900826446280991</v>
      </c>
    </row>
    <row r="624" spans="2:6" ht="20.25">
      <c r="B624" s="105" t="s">
        <v>452</v>
      </c>
      <c r="C624" s="80">
        <v>418</v>
      </c>
      <c r="D624" s="84">
        <v>456</v>
      </c>
      <c r="E624" s="72">
        <f t="shared" si="18"/>
        <v>-38</v>
      </c>
      <c r="F624" s="11">
        <f t="shared" si="19"/>
        <v>-8.3333333333333321</v>
      </c>
    </row>
    <row r="625" spans="2:6" ht="20.25">
      <c r="B625" s="105" t="s">
        <v>453</v>
      </c>
      <c r="C625" s="80">
        <v>0</v>
      </c>
      <c r="D625" s="84">
        <v>0</v>
      </c>
      <c r="E625" s="72">
        <f t="shared" si="18"/>
        <v>0</v>
      </c>
      <c r="F625" s="11"/>
    </row>
    <row r="626" spans="2:6" ht="20.25">
      <c r="B626" s="105" t="s">
        <v>454</v>
      </c>
      <c r="C626" s="80">
        <v>719</v>
      </c>
      <c r="D626" s="84">
        <v>653</v>
      </c>
      <c r="E626" s="72">
        <f t="shared" si="18"/>
        <v>66</v>
      </c>
      <c r="F626" s="11">
        <f t="shared" si="19"/>
        <v>10.107197549770291</v>
      </c>
    </row>
    <row r="627" spans="2:6" ht="20.25">
      <c r="B627" s="105" t="s">
        <v>455</v>
      </c>
      <c r="C627" s="80">
        <v>0</v>
      </c>
      <c r="D627" s="84">
        <v>0</v>
      </c>
      <c r="E627" s="72">
        <f t="shared" si="18"/>
        <v>0</v>
      </c>
      <c r="F627" s="11"/>
    </row>
    <row r="628" spans="2:6" ht="20.25">
      <c r="B628" s="105" t="s">
        <v>456</v>
      </c>
      <c r="C628" s="80">
        <v>0</v>
      </c>
      <c r="D628" s="84">
        <v>0</v>
      </c>
      <c r="E628" s="72">
        <f t="shared" si="18"/>
        <v>0</v>
      </c>
      <c r="F628" s="11"/>
    </row>
    <row r="629" spans="2:6" ht="20.25">
      <c r="B629" s="105" t="s">
        <v>457</v>
      </c>
      <c r="C629" s="80">
        <v>0</v>
      </c>
      <c r="D629" s="84">
        <v>0</v>
      </c>
      <c r="E629" s="72">
        <f t="shared" si="18"/>
        <v>0</v>
      </c>
      <c r="F629" s="11"/>
    </row>
    <row r="630" spans="2:6" ht="20.25">
      <c r="B630" s="104" t="s">
        <v>458</v>
      </c>
      <c r="C630" s="80">
        <f>SUM(C631:C638)</f>
        <v>1657</v>
      </c>
      <c r="D630" s="80">
        <f>SUM(D631:D638)</f>
        <v>1699</v>
      </c>
      <c r="E630" s="72">
        <f t="shared" si="18"/>
        <v>-42</v>
      </c>
      <c r="F630" s="11">
        <f t="shared" si="19"/>
        <v>-2.4720423778693346</v>
      </c>
    </row>
    <row r="631" spans="2:6" ht="20.25">
      <c r="B631" s="105" t="s">
        <v>29</v>
      </c>
      <c r="C631" s="80">
        <v>107</v>
      </c>
      <c r="D631" s="84">
        <v>84</v>
      </c>
      <c r="E631" s="72">
        <f t="shared" si="18"/>
        <v>23</v>
      </c>
      <c r="F631" s="11">
        <f t="shared" si="19"/>
        <v>27.380952380952383</v>
      </c>
    </row>
    <row r="632" spans="2:6" ht="20.25">
      <c r="B632" s="105" t="s">
        <v>30</v>
      </c>
      <c r="C632" s="80">
        <v>0</v>
      </c>
      <c r="D632" s="84">
        <v>0</v>
      </c>
      <c r="E632" s="72">
        <f t="shared" si="18"/>
        <v>0</v>
      </c>
      <c r="F632" s="11"/>
    </row>
    <row r="633" spans="2:6" ht="20.25">
      <c r="B633" s="105" t="s">
        <v>31</v>
      </c>
      <c r="C633" s="80">
        <v>0</v>
      </c>
      <c r="D633" s="84">
        <v>0</v>
      </c>
      <c r="E633" s="72">
        <f t="shared" si="18"/>
        <v>0</v>
      </c>
      <c r="F633" s="11"/>
    </row>
    <row r="634" spans="2:6" ht="20.25">
      <c r="B634" s="105" t="s">
        <v>459</v>
      </c>
      <c r="C634" s="80">
        <v>73</v>
      </c>
      <c r="D634" s="84">
        <v>69</v>
      </c>
      <c r="E634" s="72">
        <f t="shared" si="18"/>
        <v>4</v>
      </c>
      <c r="F634" s="11">
        <f t="shared" si="19"/>
        <v>5.7971014492753623</v>
      </c>
    </row>
    <row r="635" spans="2:6" ht="20.25">
      <c r="B635" s="105" t="s">
        <v>1289</v>
      </c>
      <c r="C635" s="80">
        <v>190</v>
      </c>
      <c r="D635" s="84">
        <v>107</v>
      </c>
      <c r="E635" s="72">
        <f t="shared" si="18"/>
        <v>83</v>
      </c>
      <c r="F635" s="11">
        <f t="shared" si="19"/>
        <v>77.570093457943926</v>
      </c>
    </row>
    <row r="636" spans="2:6" ht="20.25">
      <c r="B636" s="105" t="s">
        <v>460</v>
      </c>
      <c r="C636" s="80">
        <v>2</v>
      </c>
      <c r="D636" s="84">
        <v>2</v>
      </c>
      <c r="E636" s="72">
        <f t="shared" si="18"/>
        <v>0</v>
      </c>
      <c r="F636" s="11">
        <f t="shared" si="19"/>
        <v>0</v>
      </c>
    </row>
    <row r="637" spans="2:6" ht="20.25">
      <c r="B637" s="105" t="s">
        <v>461</v>
      </c>
      <c r="C637" s="80">
        <v>1065</v>
      </c>
      <c r="D637" s="84">
        <v>1089</v>
      </c>
      <c r="E637" s="72">
        <f t="shared" si="18"/>
        <v>-24</v>
      </c>
      <c r="F637" s="11">
        <f t="shared" si="19"/>
        <v>-2.2038567493112948</v>
      </c>
    </row>
    <row r="638" spans="2:6" ht="20.25">
      <c r="B638" s="105" t="s">
        <v>462</v>
      </c>
      <c r="C638" s="80">
        <v>220</v>
      </c>
      <c r="D638" s="84">
        <v>348</v>
      </c>
      <c r="E638" s="72">
        <f t="shared" si="18"/>
        <v>-128</v>
      </c>
      <c r="F638" s="11">
        <f t="shared" si="19"/>
        <v>-36.781609195402297</v>
      </c>
    </row>
    <row r="639" spans="2:6" ht="20.25">
      <c r="B639" s="104" t="s">
        <v>463</v>
      </c>
      <c r="C639" s="80">
        <f>SUM(C640:C643)</f>
        <v>0</v>
      </c>
      <c r="D639" s="80">
        <f>SUM(D640:D643)</f>
        <v>0</v>
      </c>
      <c r="E639" s="72">
        <f t="shared" si="18"/>
        <v>0</v>
      </c>
      <c r="F639" s="11"/>
    </row>
    <row r="640" spans="2:6" ht="20.25">
      <c r="B640" s="105" t="s">
        <v>29</v>
      </c>
      <c r="C640" s="80">
        <v>0</v>
      </c>
      <c r="D640" s="84">
        <v>0</v>
      </c>
      <c r="E640" s="72">
        <f t="shared" si="18"/>
        <v>0</v>
      </c>
      <c r="F640" s="11"/>
    </row>
    <row r="641" spans="2:6" ht="20.25">
      <c r="B641" s="105" t="s">
        <v>30</v>
      </c>
      <c r="C641" s="80">
        <v>0</v>
      </c>
      <c r="D641" s="84">
        <v>0</v>
      </c>
      <c r="E641" s="72">
        <f t="shared" si="18"/>
        <v>0</v>
      </c>
      <c r="F641" s="11"/>
    </row>
    <row r="642" spans="2:6" ht="20.25">
      <c r="B642" s="105" t="s">
        <v>31</v>
      </c>
      <c r="C642" s="80">
        <v>0</v>
      </c>
      <c r="D642" s="84">
        <v>0</v>
      </c>
      <c r="E642" s="72">
        <f t="shared" si="18"/>
        <v>0</v>
      </c>
      <c r="F642" s="11"/>
    </row>
    <row r="643" spans="2:6" ht="20.25">
      <c r="B643" s="105" t="s">
        <v>464</v>
      </c>
      <c r="C643" s="80">
        <v>0</v>
      </c>
      <c r="D643" s="84">
        <v>0</v>
      </c>
      <c r="E643" s="72">
        <f t="shared" si="18"/>
        <v>0</v>
      </c>
      <c r="F643" s="11"/>
    </row>
    <row r="644" spans="2:6" ht="20.25">
      <c r="B644" s="104" t="s">
        <v>465</v>
      </c>
      <c r="C644" s="80">
        <f>SUM(C645:C646)</f>
        <v>7815</v>
      </c>
      <c r="D644" s="80">
        <f>SUM(D645:D646)</f>
        <v>8395</v>
      </c>
      <c r="E644" s="72">
        <f t="shared" si="18"/>
        <v>-580</v>
      </c>
      <c r="F644" s="11">
        <f t="shared" si="19"/>
        <v>-6.9088743299583086</v>
      </c>
    </row>
    <row r="645" spans="2:6" ht="20.25">
      <c r="B645" s="105" t="s">
        <v>466</v>
      </c>
      <c r="C645" s="80">
        <v>999</v>
      </c>
      <c r="D645" s="84">
        <v>1016</v>
      </c>
      <c r="E645" s="72">
        <f t="shared" si="18"/>
        <v>-17</v>
      </c>
      <c r="F645" s="11">
        <f t="shared" si="19"/>
        <v>-1.673228346456693</v>
      </c>
    </row>
    <row r="646" spans="2:6" ht="20.25">
      <c r="B646" s="105" t="s">
        <v>467</v>
      </c>
      <c r="C646" s="80">
        <v>6816</v>
      </c>
      <c r="D646" s="84">
        <v>7379</v>
      </c>
      <c r="E646" s="72">
        <f t="shared" si="18"/>
        <v>-563</v>
      </c>
      <c r="F646" s="11">
        <f t="shared" si="19"/>
        <v>-7.6297601300989299</v>
      </c>
    </row>
    <row r="647" spans="2:6" ht="20.25">
      <c r="B647" s="104" t="s">
        <v>468</v>
      </c>
      <c r="C647" s="80">
        <f>SUM(C648:C649)</f>
        <v>165</v>
      </c>
      <c r="D647" s="80">
        <f>SUM(D648:D649)</f>
        <v>219</v>
      </c>
      <c r="E647" s="72">
        <f t="shared" si="18"/>
        <v>-54</v>
      </c>
      <c r="F647" s="11">
        <f t="shared" si="19"/>
        <v>-24.657534246575342</v>
      </c>
    </row>
    <row r="648" spans="2:6" ht="20.25">
      <c r="B648" s="105" t="s">
        <v>469</v>
      </c>
      <c r="C648" s="80">
        <v>100</v>
      </c>
      <c r="D648" s="84">
        <v>100</v>
      </c>
      <c r="E648" s="72">
        <f t="shared" si="18"/>
        <v>0</v>
      </c>
      <c r="F648" s="11">
        <f t="shared" si="19"/>
        <v>0</v>
      </c>
    </row>
    <row r="649" spans="2:6" ht="20.25">
      <c r="B649" s="105" t="s">
        <v>470</v>
      </c>
      <c r="C649" s="80">
        <v>65</v>
      </c>
      <c r="D649" s="84">
        <v>119</v>
      </c>
      <c r="E649" s="72">
        <f t="shared" si="18"/>
        <v>-54</v>
      </c>
      <c r="F649" s="11">
        <f t="shared" si="19"/>
        <v>-45.378151260504204</v>
      </c>
    </row>
    <row r="650" spans="2:6" ht="20.25">
      <c r="B650" s="104" t="s">
        <v>471</v>
      </c>
      <c r="C650" s="80">
        <f>SUM(C651:C652)</f>
        <v>3608</v>
      </c>
      <c r="D650" s="80">
        <f>SUM(D651:D652)</f>
        <v>3596</v>
      </c>
      <c r="E650" s="72">
        <f t="shared" ref="E650:E713" si="20">C650-D650</f>
        <v>12</v>
      </c>
      <c r="F650" s="11">
        <f t="shared" ref="F650:F713" si="21">E650/D650*100</f>
        <v>0.33370411568409347</v>
      </c>
    </row>
    <row r="651" spans="2:6" ht="20.25">
      <c r="B651" s="105" t="s">
        <v>472</v>
      </c>
      <c r="C651" s="80">
        <v>48</v>
      </c>
      <c r="D651" s="84">
        <v>49</v>
      </c>
      <c r="E651" s="72">
        <f t="shared" si="20"/>
        <v>-1</v>
      </c>
      <c r="F651" s="11">
        <f t="shared" si="21"/>
        <v>-2.0408163265306123</v>
      </c>
    </row>
    <row r="652" spans="2:6" ht="20.25">
      <c r="B652" s="105" t="s">
        <v>473</v>
      </c>
      <c r="C652" s="80">
        <v>3560</v>
      </c>
      <c r="D652" s="84">
        <v>3547</v>
      </c>
      <c r="E652" s="72">
        <f t="shared" si="20"/>
        <v>13</v>
      </c>
      <c r="F652" s="11">
        <f t="shared" si="21"/>
        <v>0.36650690724555962</v>
      </c>
    </row>
    <row r="653" spans="2:6" ht="20.25">
      <c r="B653" s="104" t="s">
        <v>474</v>
      </c>
      <c r="C653" s="80">
        <f>SUM(C654:C655)</f>
        <v>0</v>
      </c>
      <c r="D653" s="80">
        <f>SUM(D654:D655)</f>
        <v>0</v>
      </c>
      <c r="E653" s="72">
        <f t="shared" si="20"/>
        <v>0</v>
      </c>
      <c r="F653" s="11"/>
    </row>
    <row r="654" spans="2:6" ht="20.25">
      <c r="B654" s="105" t="s">
        <v>475</v>
      </c>
      <c r="C654" s="80">
        <v>0</v>
      </c>
      <c r="D654" s="84">
        <v>0</v>
      </c>
      <c r="E654" s="72">
        <f t="shared" si="20"/>
        <v>0</v>
      </c>
      <c r="F654" s="11"/>
    </row>
    <row r="655" spans="2:6" ht="20.25">
      <c r="B655" s="105" t="s">
        <v>476</v>
      </c>
      <c r="C655" s="80">
        <v>0</v>
      </c>
      <c r="D655" s="84">
        <v>0</v>
      </c>
      <c r="E655" s="72">
        <f t="shared" si="20"/>
        <v>0</v>
      </c>
      <c r="F655" s="11"/>
    </row>
    <row r="656" spans="2:6" ht="20.25">
      <c r="B656" s="104" t="s">
        <v>477</v>
      </c>
      <c r="C656" s="80">
        <f>SUM(C657:C658)</f>
        <v>652</v>
      </c>
      <c r="D656" s="80">
        <f>SUM(D657:D658)</f>
        <v>422</v>
      </c>
      <c r="E656" s="72">
        <f t="shared" si="20"/>
        <v>230</v>
      </c>
      <c r="F656" s="11">
        <f t="shared" si="21"/>
        <v>54.502369668246445</v>
      </c>
    </row>
    <row r="657" spans="2:6" ht="20.25">
      <c r="B657" s="105" t="s">
        <v>478</v>
      </c>
      <c r="C657" s="80">
        <v>39</v>
      </c>
      <c r="D657" s="84">
        <v>40</v>
      </c>
      <c r="E657" s="72">
        <f t="shared" si="20"/>
        <v>-1</v>
      </c>
      <c r="F657" s="11">
        <f t="shared" si="21"/>
        <v>-2.5</v>
      </c>
    </row>
    <row r="658" spans="2:6" ht="20.25">
      <c r="B658" s="105" t="s">
        <v>479</v>
      </c>
      <c r="C658" s="80">
        <v>613</v>
      </c>
      <c r="D658" s="84">
        <v>382</v>
      </c>
      <c r="E658" s="72">
        <f t="shared" si="20"/>
        <v>231</v>
      </c>
      <c r="F658" s="11">
        <f t="shared" si="21"/>
        <v>60.471204188481678</v>
      </c>
    </row>
    <row r="659" spans="2:6" ht="20.25">
      <c r="B659" s="104" t="s">
        <v>480</v>
      </c>
      <c r="C659" s="80">
        <f>SUM(C660:C662)</f>
        <v>20889</v>
      </c>
      <c r="D659" s="80">
        <f>SUM(D660:D662)</f>
        <v>13333</v>
      </c>
      <c r="E659" s="72">
        <f t="shared" si="20"/>
        <v>7556</v>
      </c>
      <c r="F659" s="11">
        <f t="shared" si="21"/>
        <v>56.671416785419638</v>
      </c>
    </row>
    <row r="660" spans="2:6" ht="20.25">
      <c r="B660" s="105" t="s">
        <v>481</v>
      </c>
      <c r="C660" s="80">
        <v>4548</v>
      </c>
      <c r="D660" s="84">
        <v>2832</v>
      </c>
      <c r="E660" s="72">
        <f t="shared" si="20"/>
        <v>1716</v>
      </c>
      <c r="F660" s="11">
        <f t="shared" si="21"/>
        <v>60.593220338983059</v>
      </c>
    </row>
    <row r="661" spans="2:6" ht="20.25">
      <c r="B661" s="105" t="s">
        <v>482</v>
      </c>
      <c r="C661" s="80">
        <v>16341</v>
      </c>
      <c r="D661" s="84">
        <v>10501</v>
      </c>
      <c r="E661" s="72">
        <f t="shared" si="20"/>
        <v>5840</v>
      </c>
      <c r="F661" s="11">
        <f t="shared" si="21"/>
        <v>55.613751071326547</v>
      </c>
    </row>
    <row r="662" spans="2:6" ht="20.25">
      <c r="B662" s="105" t="s">
        <v>483</v>
      </c>
      <c r="C662" s="80">
        <v>0</v>
      </c>
      <c r="D662" s="84">
        <v>0</v>
      </c>
      <c r="E662" s="72">
        <f t="shared" si="20"/>
        <v>0</v>
      </c>
      <c r="F662" s="11"/>
    </row>
    <row r="663" spans="2:6" ht="20.25">
      <c r="B663" s="104" t="s">
        <v>484</v>
      </c>
      <c r="C663" s="80">
        <f>SUM(C664:C666)</f>
        <v>88</v>
      </c>
      <c r="D663" s="80">
        <f>SUM(D664:D666)</f>
        <v>0</v>
      </c>
      <c r="E663" s="72">
        <f t="shared" si="20"/>
        <v>88</v>
      </c>
      <c r="F663" s="11"/>
    </row>
    <row r="664" spans="2:6" ht="20.25">
      <c r="B664" s="105" t="s">
        <v>485</v>
      </c>
      <c r="C664" s="80">
        <v>88</v>
      </c>
      <c r="D664" s="84">
        <v>0</v>
      </c>
      <c r="E664" s="72">
        <f t="shared" si="20"/>
        <v>88</v>
      </c>
      <c r="F664" s="11"/>
    </row>
    <row r="665" spans="2:6" ht="20.25">
      <c r="B665" s="105" t="s">
        <v>486</v>
      </c>
      <c r="C665" s="80">
        <v>0</v>
      </c>
      <c r="D665" s="84">
        <v>0</v>
      </c>
      <c r="E665" s="72">
        <f t="shared" si="20"/>
        <v>0</v>
      </c>
      <c r="F665" s="11"/>
    </row>
    <row r="666" spans="2:6" ht="20.25">
      <c r="B666" s="105" t="s">
        <v>487</v>
      </c>
      <c r="C666" s="80">
        <v>0</v>
      </c>
      <c r="D666" s="84">
        <v>0</v>
      </c>
      <c r="E666" s="72">
        <f t="shared" si="20"/>
        <v>0</v>
      </c>
      <c r="F666" s="11"/>
    </row>
    <row r="667" spans="2:6" ht="20.25">
      <c r="B667" s="104" t="s">
        <v>488</v>
      </c>
      <c r="C667" s="80">
        <f>SUM(C668:C674)</f>
        <v>784</v>
      </c>
      <c r="D667" s="80">
        <f>SUM(D668:D674)</f>
        <v>807</v>
      </c>
      <c r="E667" s="72">
        <f t="shared" si="20"/>
        <v>-23</v>
      </c>
      <c r="F667" s="11">
        <f t="shared" si="21"/>
        <v>-2.8500619578686495</v>
      </c>
    </row>
    <row r="668" spans="2:6" ht="20.25">
      <c r="B668" s="105" t="s">
        <v>29</v>
      </c>
      <c r="C668" s="80">
        <v>97</v>
      </c>
      <c r="D668" s="84">
        <v>89</v>
      </c>
      <c r="E668" s="72">
        <f t="shared" si="20"/>
        <v>8</v>
      </c>
      <c r="F668" s="11">
        <f t="shared" si="21"/>
        <v>8.9887640449438209</v>
      </c>
    </row>
    <row r="669" spans="2:6" ht="20.25">
      <c r="B669" s="105" t="s">
        <v>30</v>
      </c>
      <c r="C669" s="80">
        <v>0</v>
      </c>
      <c r="D669" s="84">
        <v>0</v>
      </c>
      <c r="E669" s="72">
        <f t="shared" si="20"/>
        <v>0</v>
      </c>
      <c r="F669" s="11"/>
    </row>
    <row r="670" spans="2:6" ht="20.25">
      <c r="B670" s="105" t="s">
        <v>31</v>
      </c>
      <c r="C670" s="80">
        <v>0</v>
      </c>
      <c r="D670" s="84">
        <v>0</v>
      </c>
      <c r="E670" s="72">
        <f t="shared" si="20"/>
        <v>0</v>
      </c>
      <c r="F670" s="11"/>
    </row>
    <row r="671" spans="2:6" ht="20.25">
      <c r="B671" s="105" t="s">
        <v>489</v>
      </c>
      <c r="C671" s="80">
        <v>0</v>
      </c>
      <c r="D671" s="84">
        <v>0</v>
      </c>
      <c r="E671" s="72">
        <f t="shared" si="20"/>
        <v>0</v>
      </c>
      <c r="F671" s="11"/>
    </row>
    <row r="672" spans="2:6" ht="20.25">
      <c r="B672" s="105" t="s">
        <v>1290</v>
      </c>
      <c r="C672" s="80">
        <v>0</v>
      </c>
      <c r="D672" s="84">
        <v>0</v>
      </c>
      <c r="E672" s="72">
        <f t="shared" si="20"/>
        <v>0</v>
      </c>
      <c r="F672" s="11"/>
    </row>
    <row r="673" spans="2:6" ht="20.25">
      <c r="B673" s="105" t="s">
        <v>38</v>
      </c>
      <c r="C673" s="80">
        <v>263</v>
      </c>
      <c r="D673" s="84">
        <v>436</v>
      </c>
      <c r="E673" s="72">
        <f t="shared" si="20"/>
        <v>-173</v>
      </c>
      <c r="F673" s="11">
        <f t="shared" si="21"/>
        <v>-39.678899082568805</v>
      </c>
    </row>
    <row r="674" spans="2:6" ht="20.25">
      <c r="B674" s="105" t="s">
        <v>490</v>
      </c>
      <c r="C674" s="80">
        <v>424</v>
      </c>
      <c r="D674" s="84">
        <v>282</v>
      </c>
      <c r="E674" s="72">
        <f t="shared" si="20"/>
        <v>142</v>
      </c>
      <c r="F674" s="11">
        <f t="shared" si="21"/>
        <v>50.354609929078009</v>
      </c>
    </row>
    <row r="675" spans="2:6" ht="20.25">
      <c r="B675" s="104" t="s">
        <v>491</v>
      </c>
      <c r="C675" s="80">
        <f>SUM(C676:C677)</f>
        <v>0</v>
      </c>
      <c r="D675" s="80">
        <f>SUM(D676:D677)</f>
        <v>0</v>
      </c>
      <c r="E675" s="72">
        <f t="shared" si="20"/>
        <v>0</v>
      </c>
      <c r="F675" s="11"/>
    </row>
    <row r="676" spans="2:6" ht="20.25">
      <c r="B676" s="105" t="s">
        <v>492</v>
      </c>
      <c r="C676" s="80">
        <v>0</v>
      </c>
      <c r="D676" s="84">
        <v>0</v>
      </c>
      <c r="E676" s="72">
        <f t="shared" si="20"/>
        <v>0</v>
      </c>
      <c r="F676" s="11"/>
    </row>
    <row r="677" spans="2:6" ht="20.25">
      <c r="B677" s="105" t="s">
        <v>493</v>
      </c>
      <c r="C677" s="80">
        <v>0</v>
      </c>
      <c r="D677" s="84">
        <v>0</v>
      </c>
      <c r="E677" s="72">
        <f t="shared" si="20"/>
        <v>0</v>
      </c>
      <c r="F677" s="11"/>
    </row>
    <row r="678" spans="2:6" ht="20.25">
      <c r="B678" s="104" t="s">
        <v>494</v>
      </c>
      <c r="C678" s="80">
        <f>C679</f>
        <v>631</v>
      </c>
      <c r="D678" s="80">
        <f>D679</f>
        <v>7</v>
      </c>
      <c r="E678" s="72">
        <f t="shared" si="20"/>
        <v>624</v>
      </c>
      <c r="F678" s="11">
        <f t="shared" si="21"/>
        <v>8914.2857142857138</v>
      </c>
    </row>
    <row r="679" spans="2:6" ht="20.25">
      <c r="B679" s="105" t="s">
        <v>495</v>
      </c>
      <c r="C679" s="80">
        <v>631</v>
      </c>
      <c r="D679" s="84">
        <v>7</v>
      </c>
      <c r="E679" s="72">
        <f t="shared" si="20"/>
        <v>624</v>
      </c>
      <c r="F679" s="11">
        <f t="shared" si="21"/>
        <v>8914.2857142857138</v>
      </c>
    </row>
    <row r="680" spans="2:6" ht="20.25">
      <c r="B680" s="104" t="s">
        <v>496</v>
      </c>
      <c r="C680" s="80">
        <f>SUM(C681,C686,C701,C705,C717,C720,C724,C729,C733,C737,C740,C749,C751)</f>
        <v>22281</v>
      </c>
      <c r="D680" s="80">
        <f>SUM(D681,D686,D701,D705,D717,D720,D724,D729,D733,D737,D740,D749,D751)</f>
        <v>24472</v>
      </c>
      <c r="E680" s="72">
        <f t="shared" si="20"/>
        <v>-2191</v>
      </c>
      <c r="F680" s="11">
        <f t="shared" si="21"/>
        <v>-8.9530892448512596</v>
      </c>
    </row>
    <row r="681" spans="2:6" ht="20.25">
      <c r="B681" s="104" t="s">
        <v>497</v>
      </c>
      <c r="C681" s="80">
        <f>SUM(C682:C685)</f>
        <v>1551</v>
      </c>
      <c r="D681" s="80">
        <f>SUM(D682:D685)</f>
        <v>1731</v>
      </c>
      <c r="E681" s="72">
        <f t="shared" si="20"/>
        <v>-180</v>
      </c>
      <c r="F681" s="11">
        <f t="shared" si="21"/>
        <v>-10.398613518197573</v>
      </c>
    </row>
    <row r="682" spans="2:6" ht="20.25">
      <c r="B682" s="105" t="s">
        <v>29</v>
      </c>
      <c r="C682" s="80">
        <v>256</v>
      </c>
      <c r="D682" s="84">
        <v>231</v>
      </c>
      <c r="E682" s="72">
        <f t="shared" si="20"/>
        <v>25</v>
      </c>
      <c r="F682" s="11">
        <f t="shared" si="21"/>
        <v>10.822510822510822</v>
      </c>
    </row>
    <row r="683" spans="2:6" ht="20.25">
      <c r="B683" s="105" t="s">
        <v>30</v>
      </c>
      <c r="C683" s="80">
        <v>0</v>
      </c>
      <c r="D683" s="84">
        <v>0</v>
      </c>
      <c r="E683" s="72">
        <f t="shared" si="20"/>
        <v>0</v>
      </c>
      <c r="F683" s="11"/>
    </row>
    <row r="684" spans="2:6" ht="20.25">
      <c r="B684" s="105" t="s">
        <v>31</v>
      </c>
      <c r="C684" s="80">
        <v>0</v>
      </c>
      <c r="D684" s="84">
        <v>0</v>
      </c>
      <c r="E684" s="72">
        <f t="shared" si="20"/>
        <v>0</v>
      </c>
      <c r="F684" s="11"/>
    </row>
    <row r="685" spans="2:6" ht="20.25">
      <c r="B685" s="105" t="s">
        <v>498</v>
      </c>
      <c r="C685" s="80">
        <v>1295</v>
      </c>
      <c r="D685" s="84">
        <v>1500</v>
      </c>
      <c r="E685" s="72">
        <f t="shared" si="20"/>
        <v>-205</v>
      </c>
      <c r="F685" s="11">
        <f t="shared" si="21"/>
        <v>-13.666666666666666</v>
      </c>
    </row>
    <row r="686" spans="2:6" ht="20.25">
      <c r="B686" s="104" t="s">
        <v>499</v>
      </c>
      <c r="C686" s="80">
        <f>SUM(C687:C700)</f>
        <v>1444</v>
      </c>
      <c r="D686" s="80">
        <f>SUM(D687:D700)</f>
        <v>351</v>
      </c>
      <c r="E686" s="72">
        <f t="shared" si="20"/>
        <v>1093</v>
      </c>
      <c r="F686" s="11">
        <f t="shared" si="21"/>
        <v>311.39601139601137</v>
      </c>
    </row>
    <row r="687" spans="2:6" ht="20.25">
      <c r="B687" s="105" t="s">
        <v>500</v>
      </c>
      <c r="C687" s="80">
        <v>102</v>
      </c>
      <c r="D687" s="84">
        <v>130</v>
      </c>
      <c r="E687" s="72">
        <f t="shared" si="20"/>
        <v>-28</v>
      </c>
      <c r="F687" s="11">
        <f t="shared" si="21"/>
        <v>-21.53846153846154</v>
      </c>
    </row>
    <row r="688" spans="2:6" ht="20.25">
      <c r="B688" s="105" t="s">
        <v>501</v>
      </c>
      <c r="C688" s="80">
        <v>0</v>
      </c>
      <c r="D688" s="84">
        <v>0</v>
      </c>
      <c r="E688" s="72">
        <f t="shared" si="20"/>
        <v>0</v>
      </c>
      <c r="F688" s="11"/>
    </row>
    <row r="689" spans="2:6" ht="20.25">
      <c r="B689" s="105" t="s">
        <v>502</v>
      </c>
      <c r="C689" s="80">
        <v>0</v>
      </c>
      <c r="D689" s="84">
        <v>0</v>
      </c>
      <c r="E689" s="72">
        <f t="shared" si="20"/>
        <v>0</v>
      </c>
      <c r="F689" s="11"/>
    </row>
    <row r="690" spans="2:6" ht="20.25">
      <c r="B690" s="105" t="s">
        <v>503</v>
      </c>
      <c r="C690" s="80">
        <v>0</v>
      </c>
      <c r="D690" s="84">
        <v>0</v>
      </c>
      <c r="E690" s="72">
        <f t="shared" si="20"/>
        <v>0</v>
      </c>
      <c r="F690" s="11"/>
    </row>
    <row r="691" spans="2:6" ht="20.25">
      <c r="B691" s="105" t="s">
        <v>504</v>
      </c>
      <c r="C691" s="80">
        <v>0</v>
      </c>
      <c r="D691" s="84">
        <v>0</v>
      </c>
      <c r="E691" s="72">
        <f t="shared" si="20"/>
        <v>0</v>
      </c>
      <c r="F691" s="11"/>
    </row>
    <row r="692" spans="2:6" ht="20.25">
      <c r="B692" s="105" t="s">
        <v>505</v>
      </c>
      <c r="C692" s="80">
        <v>0</v>
      </c>
      <c r="D692" s="84">
        <v>0</v>
      </c>
      <c r="E692" s="72">
        <f t="shared" si="20"/>
        <v>0</v>
      </c>
      <c r="F692" s="11"/>
    </row>
    <row r="693" spans="2:6" ht="20.25">
      <c r="B693" s="105" t="s">
        <v>506</v>
      </c>
      <c r="C693" s="80">
        <v>0</v>
      </c>
      <c r="D693" s="84">
        <v>0</v>
      </c>
      <c r="E693" s="72">
        <f t="shared" si="20"/>
        <v>0</v>
      </c>
      <c r="F693" s="11"/>
    </row>
    <row r="694" spans="2:6" ht="20.25">
      <c r="B694" s="105" t="s">
        <v>507</v>
      </c>
      <c r="C694" s="80">
        <v>0</v>
      </c>
      <c r="D694" s="84">
        <v>0</v>
      </c>
      <c r="E694" s="72">
        <f t="shared" si="20"/>
        <v>0</v>
      </c>
      <c r="F694" s="11"/>
    </row>
    <row r="695" spans="2:6" ht="20.25">
      <c r="B695" s="105" t="s">
        <v>508</v>
      </c>
      <c r="C695" s="80">
        <v>0</v>
      </c>
      <c r="D695" s="84">
        <v>0</v>
      </c>
      <c r="E695" s="72">
        <f t="shared" si="20"/>
        <v>0</v>
      </c>
      <c r="F695" s="11"/>
    </row>
    <row r="696" spans="2:6" ht="20.25">
      <c r="B696" s="105" t="s">
        <v>509</v>
      </c>
      <c r="C696" s="80">
        <v>0</v>
      </c>
      <c r="D696" s="84">
        <v>0</v>
      </c>
      <c r="E696" s="72">
        <f t="shared" si="20"/>
        <v>0</v>
      </c>
      <c r="F696" s="11"/>
    </row>
    <row r="697" spans="2:6" ht="20.25">
      <c r="B697" s="105" t="s">
        <v>510</v>
      </c>
      <c r="C697" s="80">
        <v>0</v>
      </c>
      <c r="D697" s="84">
        <v>0</v>
      </c>
      <c r="E697" s="72">
        <f t="shared" si="20"/>
        <v>0</v>
      </c>
      <c r="F697" s="11"/>
    </row>
    <row r="698" spans="2:6" ht="20.25">
      <c r="B698" s="105" t="s">
        <v>511</v>
      </c>
      <c r="C698" s="80">
        <v>0</v>
      </c>
      <c r="D698" s="84">
        <v>0</v>
      </c>
      <c r="E698" s="72">
        <f t="shared" si="20"/>
        <v>0</v>
      </c>
      <c r="F698" s="11"/>
    </row>
    <row r="699" spans="2:6" ht="20.25">
      <c r="B699" s="105" t="s">
        <v>1291</v>
      </c>
      <c r="C699" s="80">
        <v>0</v>
      </c>
      <c r="D699" s="84">
        <v>0</v>
      </c>
      <c r="E699" s="72">
        <f t="shared" si="20"/>
        <v>0</v>
      </c>
      <c r="F699" s="11"/>
    </row>
    <row r="700" spans="2:6" ht="20.25">
      <c r="B700" s="105" t="s">
        <v>512</v>
      </c>
      <c r="C700" s="80">
        <v>1342</v>
      </c>
      <c r="D700" s="84">
        <v>221</v>
      </c>
      <c r="E700" s="72">
        <f t="shared" si="20"/>
        <v>1121</v>
      </c>
      <c r="F700" s="11">
        <f t="shared" si="21"/>
        <v>507.23981900452486</v>
      </c>
    </row>
    <row r="701" spans="2:6" ht="20.25">
      <c r="B701" s="104" t="s">
        <v>513</v>
      </c>
      <c r="C701" s="80">
        <f>SUM(C702:C704)</f>
        <v>218</v>
      </c>
      <c r="D701" s="80">
        <f>SUM(D702:D704)</f>
        <v>884</v>
      </c>
      <c r="E701" s="72">
        <f t="shared" si="20"/>
        <v>-666</v>
      </c>
      <c r="F701" s="11">
        <f t="shared" si="21"/>
        <v>-75.339366515837099</v>
      </c>
    </row>
    <row r="702" spans="2:6" ht="20.25">
      <c r="B702" s="105" t="s">
        <v>514</v>
      </c>
      <c r="C702" s="80">
        <v>0</v>
      </c>
      <c r="D702" s="84">
        <v>0</v>
      </c>
      <c r="E702" s="72">
        <f t="shared" si="20"/>
        <v>0</v>
      </c>
      <c r="F702" s="11"/>
    </row>
    <row r="703" spans="2:6" ht="20.25">
      <c r="B703" s="105" t="s">
        <v>515</v>
      </c>
      <c r="C703" s="80">
        <v>0</v>
      </c>
      <c r="D703" s="84">
        <v>0</v>
      </c>
      <c r="E703" s="72">
        <f t="shared" si="20"/>
        <v>0</v>
      </c>
      <c r="F703" s="11"/>
    </row>
    <row r="704" spans="2:6" ht="20.25">
      <c r="B704" s="105" t="s">
        <v>516</v>
      </c>
      <c r="C704" s="80">
        <v>218</v>
      </c>
      <c r="D704" s="84">
        <v>884</v>
      </c>
      <c r="E704" s="72">
        <f t="shared" si="20"/>
        <v>-666</v>
      </c>
      <c r="F704" s="11">
        <f t="shared" si="21"/>
        <v>-75.339366515837099</v>
      </c>
    </row>
    <row r="705" spans="2:6" ht="20.25">
      <c r="B705" s="104" t="s">
        <v>517</v>
      </c>
      <c r="C705" s="80">
        <f>SUM(C706:C716)</f>
        <v>7308</v>
      </c>
      <c r="D705" s="80">
        <f>SUM(D706:D716)</f>
        <v>10010</v>
      </c>
      <c r="E705" s="72">
        <f t="shared" si="20"/>
        <v>-2702</v>
      </c>
      <c r="F705" s="11">
        <f t="shared" si="21"/>
        <v>-26.99300699300699</v>
      </c>
    </row>
    <row r="706" spans="2:6" ht="20.25">
      <c r="B706" s="105" t="s">
        <v>518</v>
      </c>
      <c r="C706" s="80">
        <v>184</v>
      </c>
      <c r="D706" s="84">
        <v>636</v>
      </c>
      <c r="E706" s="72">
        <f t="shared" si="20"/>
        <v>-452</v>
      </c>
      <c r="F706" s="11">
        <f t="shared" si="21"/>
        <v>-71.069182389937097</v>
      </c>
    </row>
    <row r="707" spans="2:6" ht="20.25">
      <c r="B707" s="105" t="s">
        <v>519</v>
      </c>
      <c r="C707" s="80">
        <v>3</v>
      </c>
      <c r="D707" s="84">
        <v>202</v>
      </c>
      <c r="E707" s="72">
        <f t="shared" si="20"/>
        <v>-199</v>
      </c>
      <c r="F707" s="11">
        <f t="shared" si="21"/>
        <v>-98.514851485148512</v>
      </c>
    </row>
    <row r="708" spans="2:6" ht="20.25">
      <c r="B708" s="105" t="s">
        <v>520</v>
      </c>
      <c r="C708" s="80">
        <v>370</v>
      </c>
      <c r="D708" s="84">
        <v>353</v>
      </c>
      <c r="E708" s="72">
        <f t="shared" si="20"/>
        <v>17</v>
      </c>
      <c r="F708" s="11">
        <f t="shared" si="21"/>
        <v>4.8158640226628888</v>
      </c>
    </row>
    <row r="709" spans="2:6" ht="20.25">
      <c r="B709" s="105" t="s">
        <v>521</v>
      </c>
      <c r="C709" s="80">
        <v>0</v>
      </c>
      <c r="D709" s="84">
        <v>0</v>
      </c>
      <c r="E709" s="72">
        <f t="shared" si="20"/>
        <v>0</v>
      </c>
      <c r="F709" s="11"/>
    </row>
    <row r="710" spans="2:6" ht="20.25">
      <c r="B710" s="105" t="s">
        <v>522</v>
      </c>
      <c r="C710" s="80">
        <v>0</v>
      </c>
      <c r="D710" s="84">
        <v>0</v>
      </c>
      <c r="E710" s="72">
        <f t="shared" si="20"/>
        <v>0</v>
      </c>
      <c r="F710" s="11"/>
    </row>
    <row r="711" spans="2:6" ht="20.25">
      <c r="B711" s="105" t="s">
        <v>523</v>
      </c>
      <c r="C711" s="80">
        <v>0</v>
      </c>
      <c r="D711" s="84">
        <v>0</v>
      </c>
      <c r="E711" s="72">
        <f t="shared" si="20"/>
        <v>0</v>
      </c>
      <c r="F711" s="11"/>
    </row>
    <row r="712" spans="2:6" ht="20.25">
      <c r="B712" s="105" t="s">
        <v>524</v>
      </c>
      <c r="C712" s="80">
        <v>0</v>
      </c>
      <c r="D712" s="84">
        <v>0</v>
      </c>
      <c r="E712" s="72">
        <f t="shared" si="20"/>
        <v>0</v>
      </c>
      <c r="F712" s="11"/>
    </row>
    <row r="713" spans="2:6" ht="20.25">
      <c r="B713" s="105" t="s">
        <v>525</v>
      </c>
      <c r="C713" s="80">
        <v>3057</v>
      </c>
      <c r="D713" s="84">
        <v>3238</v>
      </c>
      <c r="E713" s="72">
        <f t="shared" si="20"/>
        <v>-181</v>
      </c>
      <c r="F713" s="11">
        <f t="shared" si="21"/>
        <v>-5.589870290302656</v>
      </c>
    </row>
    <row r="714" spans="2:6" ht="20.25">
      <c r="B714" s="105" t="s">
        <v>526</v>
      </c>
      <c r="C714" s="80">
        <v>3648</v>
      </c>
      <c r="D714" s="84">
        <v>5555</v>
      </c>
      <c r="E714" s="72">
        <f t="shared" ref="E714:E777" si="22">C714-D714</f>
        <v>-1907</v>
      </c>
      <c r="F714" s="11">
        <f t="shared" ref="F714:F777" si="23">E714/D714*100</f>
        <v>-34.329432943294329</v>
      </c>
    </row>
    <row r="715" spans="2:6" ht="20.25">
      <c r="B715" s="105" t="s">
        <v>527</v>
      </c>
      <c r="C715" s="80">
        <v>46</v>
      </c>
      <c r="D715" s="84">
        <v>0</v>
      </c>
      <c r="E715" s="72">
        <f t="shared" si="22"/>
        <v>46</v>
      </c>
      <c r="F715" s="11"/>
    </row>
    <row r="716" spans="2:6" ht="20.25">
      <c r="B716" s="105" t="s">
        <v>528</v>
      </c>
      <c r="C716" s="80">
        <v>0</v>
      </c>
      <c r="D716" s="84">
        <v>26</v>
      </c>
      <c r="E716" s="72">
        <f t="shared" si="22"/>
        <v>-26</v>
      </c>
      <c r="F716" s="11">
        <f t="shared" si="23"/>
        <v>-100</v>
      </c>
    </row>
    <row r="717" spans="2:6" ht="20.25">
      <c r="B717" s="104" t="s">
        <v>529</v>
      </c>
      <c r="C717" s="80">
        <f>SUM(C718:C719)</f>
        <v>474</v>
      </c>
      <c r="D717" s="80">
        <f>SUM(D718:D719)</f>
        <v>0</v>
      </c>
      <c r="E717" s="72">
        <f t="shared" si="22"/>
        <v>474</v>
      </c>
      <c r="F717" s="11"/>
    </row>
    <row r="718" spans="2:6" ht="20.25">
      <c r="B718" s="105" t="s">
        <v>530</v>
      </c>
      <c r="C718" s="80">
        <v>474</v>
      </c>
      <c r="D718" s="84">
        <v>0</v>
      </c>
      <c r="E718" s="72">
        <f t="shared" si="22"/>
        <v>474</v>
      </c>
      <c r="F718" s="11"/>
    </row>
    <row r="719" spans="2:6" ht="20.25">
      <c r="B719" s="105" t="s">
        <v>531</v>
      </c>
      <c r="C719" s="80">
        <v>0</v>
      </c>
      <c r="D719" s="84">
        <v>0</v>
      </c>
      <c r="E719" s="72">
        <f t="shared" si="22"/>
        <v>0</v>
      </c>
      <c r="F719" s="11"/>
    </row>
    <row r="720" spans="2:6" ht="20.25">
      <c r="B720" s="104" t="s">
        <v>532</v>
      </c>
      <c r="C720" s="80">
        <f>SUM(C721:C723)</f>
        <v>569</v>
      </c>
      <c r="D720" s="80">
        <f>SUM(D721:D723)</f>
        <v>4351</v>
      </c>
      <c r="E720" s="72">
        <f t="shared" si="22"/>
        <v>-3782</v>
      </c>
      <c r="F720" s="11">
        <f t="shared" si="23"/>
        <v>-86.922546541025042</v>
      </c>
    </row>
    <row r="721" spans="2:6" ht="20.25">
      <c r="B721" s="105" t="s">
        <v>533</v>
      </c>
      <c r="C721" s="80">
        <v>0</v>
      </c>
      <c r="D721" s="84">
        <v>0</v>
      </c>
      <c r="E721" s="72">
        <f t="shared" si="22"/>
        <v>0</v>
      </c>
      <c r="F721" s="11"/>
    </row>
    <row r="722" spans="2:6" ht="20.25">
      <c r="B722" s="105" t="s">
        <v>534</v>
      </c>
      <c r="C722" s="80">
        <v>562</v>
      </c>
      <c r="D722" s="84">
        <v>4243</v>
      </c>
      <c r="E722" s="72">
        <f t="shared" si="22"/>
        <v>-3681</v>
      </c>
      <c r="F722" s="11">
        <f t="shared" si="23"/>
        <v>-86.754654725430129</v>
      </c>
    </row>
    <row r="723" spans="2:6" ht="20.25">
      <c r="B723" s="105" t="s">
        <v>535</v>
      </c>
      <c r="C723" s="80">
        <v>7</v>
      </c>
      <c r="D723" s="84">
        <v>108</v>
      </c>
      <c r="E723" s="72">
        <f t="shared" si="22"/>
        <v>-101</v>
      </c>
      <c r="F723" s="11">
        <f t="shared" si="23"/>
        <v>-93.518518518518519</v>
      </c>
    </row>
    <row r="724" spans="2:6" ht="20.25">
      <c r="B724" s="104" t="s">
        <v>536</v>
      </c>
      <c r="C724" s="80">
        <f>SUM(C725:C728)</f>
        <v>6008</v>
      </c>
      <c r="D724" s="80">
        <f>SUM(D725:D728)</f>
        <v>5527</v>
      </c>
      <c r="E724" s="72">
        <f t="shared" si="22"/>
        <v>481</v>
      </c>
      <c r="F724" s="11">
        <f t="shared" si="23"/>
        <v>8.7027320426994752</v>
      </c>
    </row>
    <row r="725" spans="2:6" ht="20.25">
      <c r="B725" s="105" t="s">
        <v>537</v>
      </c>
      <c r="C725" s="80">
        <v>1217</v>
      </c>
      <c r="D725" s="84">
        <v>988</v>
      </c>
      <c r="E725" s="72">
        <f t="shared" si="22"/>
        <v>229</v>
      </c>
      <c r="F725" s="11">
        <f t="shared" si="23"/>
        <v>23.178137651821864</v>
      </c>
    </row>
    <row r="726" spans="2:6" ht="20.25">
      <c r="B726" s="105" t="s">
        <v>538</v>
      </c>
      <c r="C726" s="80">
        <v>4791</v>
      </c>
      <c r="D726" s="84">
        <v>4539</v>
      </c>
      <c r="E726" s="72">
        <f t="shared" si="22"/>
        <v>252</v>
      </c>
      <c r="F726" s="11">
        <f t="shared" si="23"/>
        <v>5.5518836748182423</v>
      </c>
    </row>
    <row r="727" spans="2:6" ht="20.25">
      <c r="B727" s="105" t="s">
        <v>539</v>
      </c>
      <c r="C727" s="80">
        <v>0</v>
      </c>
      <c r="D727" s="84">
        <v>0</v>
      </c>
      <c r="E727" s="72">
        <f t="shared" si="22"/>
        <v>0</v>
      </c>
      <c r="F727" s="11"/>
    </row>
    <row r="728" spans="2:6" ht="20.25">
      <c r="B728" s="105" t="s">
        <v>540</v>
      </c>
      <c r="C728" s="80">
        <v>0</v>
      </c>
      <c r="D728" s="84">
        <v>0</v>
      </c>
      <c r="E728" s="72">
        <f t="shared" si="22"/>
        <v>0</v>
      </c>
      <c r="F728" s="11"/>
    </row>
    <row r="729" spans="2:6" ht="20.25">
      <c r="B729" s="104" t="s">
        <v>541</v>
      </c>
      <c r="C729" s="80">
        <f>SUM(C730:C732)</f>
        <v>2418</v>
      </c>
      <c r="D729" s="80">
        <f>SUM(D730:D732)</f>
        <v>1236</v>
      </c>
      <c r="E729" s="72">
        <f t="shared" si="22"/>
        <v>1182</v>
      </c>
      <c r="F729" s="11">
        <f t="shared" si="23"/>
        <v>95.631067961165044</v>
      </c>
    </row>
    <row r="730" spans="2:6" ht="20.25">
      <c r="B730" s="105" t="s">
        <v>542</v>
      </c>
      <c r="C730" s="80">
        <v>0</v>
      </c>
      <c r="D730" s="84">
        <v>0</v>
      </c>
      <c r="E730" s="72">
        <f t="shared" si="22"/>
        <v>0</v>
      </c>
      <c r="F730" s="11"/>
    </row>
    <row r="731" spans="2:6" ht="20.25">
      <c r="B731" s="105" t="s">
        <v>543</v>
      </c>
      <c r="C731" s="80">
        <v>2418</v>
      </c>
      <c r="D731" s="84">
        <v>1236</v>
      </c>
      <c r="E731" s="72">
        <f t="shared" si="22"/>
        <v>1182</v>
      </c>
      <c r="F731" s="11">
        <f t="shared" si="23"/>
        <v>95.631067961165044</v>
      </c>
    </row>
    <row r="732" spans="2:6" ht="20.25">
      <c r="B732" s="105" t="s">
        <v>544</v>
      </c>
      <c r="C732" s="80">
        <v>0</v>
      </c>
      <c r="D732" s="84">
        <v>0</v>
      </c>
      <c r="E732" s="72">
        <f t="shared" si="22"/>
        <v>0</v>
      </c>
      <c r="F732" s="11"/>
    </row>
    <row r="733" spans="2:6" ht="20.25">
      <c r="B733" s="104" t="s">
        <v>545</v>
      </c>
      <c r="C733" s="80">
        <f>SUM(C734:C736)</f>
        <v>1718</v>
      </c>
      <c r="D733" s="80">
        <f>SUM(D734:D736)</f>
        <v>0</v>
      </c>
      <c r="E733" s="72">
        <f t="shared" si="22"/>
        <v>1718</v>
      </c>
      <c r="F733" s="11"/>
    </row>
    <row r="734" spans="2:6" ht="20.25">
      <c r="B734" s="105" t="s">
        <v>546</v>
      </c>
      <c r="C734" s="80">
        <v>1718</v>
      </c>
      <c r="D734" s="84">
        <v>0</v>
      </c>
      <c r="E734" s="72">
        <f t="shared" si="22"/>
        <v>1718</v>
      </c>
      <c r="F734" s="11"/>
    </row>
    <row r="735" spans="2:6" ht="20.25">
      <c r="B735" s="105" t="s">
        <v>547</v>
      </c>
      <c r="C735" s="80">
        <v>0</v>
      </c>
      <c r="D735" s="84">
        <v>0</v>
      </c>
      <c r="E735" s="72">
        <f t="shared" si="22"/>
        <v>0</v>
      </c>
      <c r="F735" s="11"/>
    </row>
    <row r="736" spans="2:6" ht="20.25">
      <c r="B736" s="105" t="s">
        <v>548</v>
      </c>
      <c r="C736" s="80">
        <v>0</v>
      </c>
      <c r="D736" s="84">
        <v>0</v>
      </c>
      <c r="E736" s="72">
        <f t="shared" si="22"/>
        <v>0</v>
      </c>
      <c r="F736" s="11"/>
    </row>
    <row r="737" spans="2:6" ht="20.25">
      <c r="B737" s="104" t="s">
        <v>549</v>
      </c>
      <c r="C737" s="80">
        <f>SUM(C738:C739)</f>
        <v>65</v>
      </c>
      <c r="D737" s="80">
        <f>SUM(D738:D739)</f>
        <v>16</v>
      </c>
      <c r="E737" s="72">
        <f t="shared" si="22"/>
        <v>49</v>
      </c>
      <c r="F737" s="11">
        <f t="shared" si="23"/>
        <v>306.25</v>
      </c>
    </row>
    <row r="738" spans="2:6" ht="20.25">
      <c r="B738" s="105" t="s">
        <v>550</v>
      </c>
      <c r="C738" s="80">
        <v>65</v>
      </c>
      <c r="D738" s="84">
        <v>16</v>
      </c>
      <c r="E738" s="72">
        <f t="shared" si="22"/>
        <v>49</v>
      </c>
      <c r="F738" s="11">
        <f t="shared" si="23"/>
        <v>306.25</v>
      </c>
    </row>
    <row r="739" spans="2:6" ht="20.25">
      <c r="B739" s="105" t="s">
        <v>551</v>
      </c>
      <c r="C739" s="80">
        <v>0</v>
      </c>
      <c r="D739" s="84">
        <v>0</v>
      </c>
      <c r="E739" s="72">
        <f t="shared" si="22"/>
        <v>0</v>
      </c>
      <c r="F739" s="11"/>
    </row>
    <row r="740" spans="2:6" ht="20.25">
      <c r="B740" s="104" t="s">
        <v>552</v>
      </c>
      <c r="C740" s="80">
        <f>SUM(C741:C748)</f>
        <v>508</v>
      </c>
      <c r="D740" s="80">
        <f>SUM(D741:D748)</f>
        <v>365</v>
      </c>
      <c r="E740" s="72">
        <f t="shared" si="22"/>
        <v>143</v>
      </c>
      <c r="F740" s="11">
        <f t="shared" si="23"/>
        <v>39.178082191780824</v>
      </c>
    </row>
    <row r="741" spans="2:6" ht="20.25">
      <c r="B741" s="105" t="s">
        <v>29</v>
      </c>
      <c r="C741" s="80">
        <v>75</v>
      </c>
      <c r="D741" s="84">
        <v>165</v>
      </c>
      <c r="E741" s="72">
        <f t="shared" si="22"/>
        <v>-90</v>
      </c>
      <c r="F741" s="11">
        <f t="shared" si="23"/>
        <v>-54.54545454545454</v>
      </c>
    </row>
    <row r="742" spans="2:6" ht="20.25">
      <c r="B742" s="105" t="s">
        <v>30</v>
      </c>
      <c r="C742" s="80">
        <v>0</v>
      </c>
      <c r="D742" s="84">
        <v>0</v>
      </c>
      <c r="E742" s="72">
        <f t="shared" si="22"/>
        <v>0</v>
      </c>
      <c r="F742" s="11"/>
    </row>
    <row r="743" spans="2:6" ht="20.25">
      <c r="B743" s="105" t="s">
        <v>31</v>
      </c>
      <c r="C743" s="80">
        <v>0</v>
      </c>
      <c r="D743" s="84">
        <v>0</v>
      </c>
      <c r="E743" s="72">
        <f t="shared" si="22"/>
        <v>0</v>
      </c>
      <c r="F743" s="11"/>
    </row>
    <row r="744" spans="2:6" ht="20.25">
      <c r="B744" s="105" t="s">
        <v>70</v>
      </c>
      <c r="C744" s="80">
        <v>0</v>
      </c>
      <c r="D744" s="84">
        <v>0</v>
      </c>
      <c r="E744" s="72">
        <f t="shared" si="22"/>
        <v>0</v>
      </c>
      <c r="F744" s="11"/>
    </row>
    <row r="745" spans="2:6" ht="20.25">
      <c r="B745" s="105" t="s">
        <v>553</v>
      </c>
      <c r="C745" s="80">
        <v>0</v>
      </c>
      <c r="D745" s="84">
        <v>0</v>
      </c>
      <c r="E745" s="72">
        <f t="shared" si="22"/>
        <v>0</v>
      </c>
      <c r="F745" s="11"/>
    </row>
    <row r="746" spans="2:6" ht="20.25">
      <c r="B746" s="105" t="s">
        <v>554</v>
      </c>
      <c r="C746" s="80">
        <v>0</v>
      </c>
      <c r="D746" s="84">
        <v>0</v>
      </c>
      <c r="E746" s="72">
        <f t="shared" si="22"/>
        <v>0</v>
      </c>
      <c r="F746" s="11"/>
    </row>
    <row r="747" spans="2:6" ht="20.25">
      <c r="B747" s="105" t="s">
        <v>38</v>
      </c>
      <c r="C747" s="80">
        <v>351</v>
      </c>
      <c r="D747" s="84">
        <v>54</v>
      </c>
      <c r="E747" s="72">
        <f t="shared" si="22"/>
        <v>297</v>
      </c>
      <c r="F747" s="11">
        <f t="shared" si="23"/>
        <v>550</v>
      </c>
    </row>
    <row r="748" spans="2:6" ht="20.25">
      <c r="B748" s="105" t="s">
        <v>555</v>
      </c>
      <c r="C748" s="80">
        <v>82</v>
      </c>
      <c r="D748" s="84">
        <v>146</v>
      </c>
      <c r="E748" s="72">
        <f t="shared" si="22"/>
        <v>-64</v>
      </c>
      <c r="F748" s="11">
        <f t="shared" si="23"/>
        <v>-43.835616438356162</v>
      </c>
    </row>
    <row r="749" spans="2:6" ht="20.25">
      <c r="B749" s="104" t="s">
        <v>556</v>
      </c>
      <c r="C749" s="80">
        <f>C750</f>
        <v>0</v>
      </c>
      <c r="D749" s="80">
        <f>D750</f>
        <v>0</v>
      </c>
      <c r="E749" s="72">
        <f t="shared" si="22"/>
        <v>0</v>
      </c>
      <c r="F749" s="11"/>
    </row>
    <row r="750" spans="2:6" ht="20.25">
      <c r="B750" s="105" t="s">
        <v>557</v>
      </c>
      <c r="C750" s="80">
        <v>0</v>
      </c>
      <c r="D750" s="84">
        <v>0</v>
      </c>
      <c r="E750" s="72">
        <f t="shared" si="22"/>
        <v>0</v>
      </c>
      <c r="F750" s="11"/>
    </row>
    <row r="751" spans="2:6" ht="20.25">
      <c r="B751" s="104" t="s">
        <v>558</v>
      </c>
      <c r="C751" s="80">
        <f>C752</f>
        <v>0</v>
      </c>
      <c r="D751" s="80">
        <f>D752</f>
        <v>1</v>
      </c>
      <c r="E751" s="72">
        <f t="shared" si="22"/>
        <v>-1</v>
      </c>
      <c r="F751" s="11">
        <f t="shared" si="23"/>
        <v>-100</v>
      </c>
    </row>
    <row r="752" spans="2:6" ht="20.25">
      <c r="B752" s="105" t="s">
        <v>559</v>
      </c>
      <c r="C752" s="80">
        <v>0</v>
      </c>
      <c r="D752" s="84">
        <v>1</v>
      </c>
      <c r="E752" s="72">
        <f t="shared" si="22"/>
        <v>-1</v>
      </c>
      <c r="F752" s="11">
        <f t="shared" si="23"/>
        <v>-100</v>
      </c>
    </row>
    <row r="753" spans="2:6" ht="20.25">
      <c r="B753" s="104" t="s">
        <v>560</v>
      </c>
      <c r="C753" s="80">
        <f>SUM(C754,C764,C768,C777,C784,C791,C797,C800,C803,C805,C807,C813,C815,C817,C828)</f>
        <v>5105</v>
      </c>
      <c r="D753" s="80">
        <f>SUM(D754,D764,D768,D777,D784,D791,D797,D800,D803,D805,D807,D813,D815,D817,D828)</f>
        <v>7094</v>
      </c>
      <c r="E753" s="72">
        <f t="shared" si="22"/>
        <v>-1989</v>
      </c>
      <c r="F753" s="11">
        <f t="shared" si="23"/>
        <v>-28.037778404285312</v>
      </c>
    </row>
    <row r="754" spans="2:6" ht="20.25">
      <c r="B754" s="104" t="s">
        <v>561</v>
      </c>
      <c r="C754" s="80">
        <f>SUM(C755:C763)</f>
        <v>9</v>
      </c>
      <c r="D754" s="80">
        <f>SUM(D755:D763)</f>
        <v>12</v>
      </c>
      <c r="E754" s="72">
        <f t="shared" si="22"/>
        <v>-3</v>
      </c>
      <c r="F754" s="11">
        <f t="shared" si="23"/>
        <v>-25</v>
      </c>
    </row>
    <row r="755" spans="2:6" ht="20.25">
      <c r="B755" s="105" t="s">
        <v>29</v>
      </c>
      <c r="C755" s="80">
        <v>0</v>
      </c>
      <c r="D755" s="84">
        <v>0</v>
      </c>
      <c r="E755" s="72">
        <f t="shared" si="22"/>
        <v>0</v>
      </c>
      <c r="F755" s="11"/>
    </row>
    <row r="756" spans="2:6" ht="20.25">
      <c r="B756" s="105" t="s">
        <v>30</v>
      </c>
      <c r="C756" s="80">
        <v>0</v>
      </c>
      <c r="D756" s="84">
        <v>0</v>
      </c>
      <c r="E756" s="72">
        <f t="shared" si="22"/>
        <v>0</v>
      </c>
      <c r="F756" s="11"/>
    </row>
    <row r="757" spans="2:6" ht="20.25">
      <c r="B757" s="105" t="s">
        <v>31</v>
      </c>
      <c r="C757" s="80">
        <v>0</v>
      </c>
      <c r="D757" s="84">
        <v>0</v>
      </c>
      <c r="E757" s="72">
        <f t="shared" si="22"/>
        <v>0</v>
      </c>
      <c r="F757" s="11"/>
    </row>
    <row r="758" spans="2:6" ht="20.25">
      <c r="B758" s="105" t="s">
        <v>562</v>
      </c>
      <c r="C758" s="80">
        <v>0</v>
      </c>
      <c r="D758" s="84">
        <v>0</v>
      </c>
      <c r="E758" s="72">
        <f t="shared" si="22"/>
        <v>0</v>
      </c>
      <c r="F758" s="11"/>
    </row>
    <row r="759" spans="2:6" ht="20.25">
      <c r="B759" s="105" t="s">
        <v>563</v>
      </c>
      <c r="C759" s="80">
        <v>0</v>
      </c>
      <c r="D759" s="84">
        <v>0</v>
      </c>
      <c r="E759" s="72">
        <f t="shared" si="22"/>
        <v>0</v>
      </c>
      <c r="F759" s="11"/>
    </row>
    <row r="760" spans="2:6" ht="20.25">
      <c r="B760" s="105" t="s">
        <v>564</v>
      </c>
      <c r="C760" s="80">
        <v>0</v>
      </c>
      <c r="D760" s="84">
        <v>0</v>
      </c>
      <c r="E760" s="72">
        <f t="shared" si="22"/>
        <v>0</v>
      </c>
      <c r="F760" s="11"/>
    </row>
    <row r="761" spans="2:6" ht="20.25">
      <c r="B761" s="105" t="s">
        <v>565</v>
      </c>
      <c r="C761" s="80">
        <v>0</v>
      </c>
      <c r="D761" s="84">
        <v>0</v>
      </c>
      <c r="E761" s="72">
        <f t="shared" si="22"/>
        <v>0</v>
      </c>
      <c r="F761" s="11"/>
    </row>
    <row r="762" spans="2:6" ht="20.25">
      <c r="B762" s="105" t="s">
        <v>566</v>
      </c>
      <c r="C762" s="80">
        <v>0</v>
      </c>
      <c r="D762" s="84">
        <v>0</v>
      </c>
      <c r="E762" s="72">
        <f t="shared" si="22"/>
        <v>0</v>
      </c>
      <c r="F762" s="11"/>
    </row>
    <row r="763" spans="2:6" ht="20.25">
      <c r="B763" s="105" t="s">
        <v>567</v>
      </c>
      <c r="C763" s="80">
        <v>9</v>
      </c>
      <c r="D763" s="84">
        <v>12</v>
      </c>
      <c r="E763" s="72">
        <f t="shared" si="22"/>
        <v>-3</v>
      </c>
      <c r="F763" s="11">
        <f t="shared" si="23"/>
        <v>-25</v>
      </c>
    </row>
    <row r="764" spans="2:6" ht="20.25">
      <c r="B764" s="104" t="s">
        <v>568</v>
      </c>
      <c r="C764" s="80">
        <f>SUM(C765:C767)</f>
        <v>0</v>
      </c>
      <c r="D764" s="80">
        <f>SUM(D765:D767)</f>
        <v>0</v>
      </c>
      <c r="E764" s="72">
        <f t="shared" si="22"/>
        <v>0</v>
      </c>
      <c r="F764" s="11"/>
    </row>
    <row r="765" spans="2:6" ht="20.25">
      <c r="B765" s="105" t="s">
        <v>569</v>
      </c>
      <c r="C765" s="80">
        <v>0</v>
      </c>
      <c r="D765" s="84">
        <v>0</v>
      </c>
      <c r="E765" s="72">
        <f t="shared" si="22"/>
        <v>0</v>
      </c>
      <c r="F765" s="11"/>
    </row>
    <row r="766" spans="2:6" ht="20.25">
      <c r="B766" s="105" t="s">
        <v>570</v>
      </c>
      <c r="C766" s="80">
        <v>0</v>
      </c>
      <c r="D766" s="84">
        <v>0</v>
      </c>
      <c r="E766" s="72">
        <f t="shared" si="22"/>
        <v>0</v>
      </c>
      <c r="F766" s="11"/>
    </row>
    <row r="767" spans="2:6" ht="20.25">
      <c r="B767" s="105" t="s">
        <v>571</v>
      </c>
      <c r="C767" s="80">
        <v>0</v>
      </c>
      <c r="D767" s="84">
        <v>0</v>
      </c>
      <c r="E767" s="72">
        <f t="shared" si="22"/>
        <v>0</v>
      </c>
      <c r="F767" s="11"/>
    </row>
    <row r="768" spans="2:6" ht="20.25">
      <c r="B768" s="104" t="s">
        <v>572</v>
      </c>
      <c r="C768" s="80">
        <f>SUM(C769:C776)</f>
        <v>1850</v>
      </c>
      <c r="D768" s="80">
        <f>SUM(D769:D776)</f>
        <v>4529</v>
      </c>
      <c r="E768" s="72">
        <f t="shared" si="22"/>
        <v>-2679</v>
      </c>
      <c r="F768" s="11">
        <f t="shared" si="23"/>
        <v>-59.15213071318172</v>
      </c>
    </row>
    <row r="769" spans="2:6" ht="20.25">
      <c r="B769" s="105" t="s">
        <v>573</v>
      </c>
      <c r="C769" s="80">
        <v>667</v>
      </c>
      <c r="D769" s="84">
        <v>3454</v>
      </c>
      <c r="E769" s="72">
        <f t="shared" si="22"/>
        <v>-2787</v>
      </c>
      <c r="F769" s="11">
        <f t="shared" si="23"/>
        <v>-80.68905616676318</v>
      </c>
    </row>
    <row r="770" spans="2:6" ht="20.25">
      <c r="B770" s="105" t="s">
        <v>574</v>
      </c>
      <c r="C770" s="80">
        <v>344</v>
      </c>
      <c r="D770" s="84">
        <v>845</v>
      </c>
      <c r="E770" s="72">
        <f t="shared" si="22"/>
        <v>-501</v>
      </c>
      <c r="F770" s="11">
        <f t="shared" si="23"/>
        <v>-59.289940828402365</v>
      </c>
    </row>
    <row r="771" spans="2:6" ht="20.25">
      <c r="B771" s="105" t="s">
        <v>575</v>
      </c>
      <c r="C771" s="80">
        <v>0</v>
      </c>
      <c r="D771" s="84">
        <v>0</v>
      </c>
      <c r="E771" s="72">
        <f t="shared" si="22"/>
        <v>0</v>
      </c>
      <c r="F771" s="11"/>
    </row>
    <row r="772" spans="2:6" ht="20.25">
      <c r="B772" s="105" t="s">
        <v>576</v>
      </c>
      <c r="C772" s="80">
        <v>640</v>
      </c>
      <c r="D772" s="84">
        <v>0</v>
      </c>
      <c r="E772" s="72">
        <f t="shared" si="22"/>
        <v>640</v>
      </c>
      <c r="F772" s="11"/>
    </row>
    <row r="773" spans="2:6" ht="20.25">
      <c r="B773" s="105" t="s">
        <v>577</v>
      </c>
      <c r="C773" s="80">
        <v>0</v>
      </c>
      <c r="D773" s="84">
        <v>0</v>
      </c>
      <c r="E773" s="72">
        <f t="shared" si="22"/>
        <v>0</v>
      </c>
      <c r="F773" s="11"/>
    </row>
    <row r="774" spans="2:6" ht="20.25">
      <c r="B774" s="105" t="s">
        <v>578</v>
      </c>
      <c r="C774" s="80">
        <v>0</v>
      </c>
      <c r="D774" s="84">
        <v>0</v>
      </c>
      <c r="E774" s="72">
        <f t="shared" si="22"/>
        <v>0</v>
      </c>
      <c r="F774" s="11"/>
    </row>
    <row r="775" spans="2:6" ht="20.25">
      <c r="B775" s="105" t="s">
        <v>579</v>
      </c>
      <c r="C775" s="80">
        <v>0</v>
      </c>
      <c r="D775" s="84">
        <v>0</v>
      </c>
      <c r="E775" s="72">
        <f t="shared" si="22"/>
        <v>0</v>
      </c>
      <c r="F775" s="11"/>
    </row>
    <row r="776" spans="2:6" ht="20.25">
      <c r="B776" s="105" t="s">
        <v>580</v>
      </c>
      <c r="C776" s="80">
        <v>199</v>
      </c>
      <c r="D776" s="84">
        <v>230</v>
      </c>
      <c r="E776" s="72">
        <f t="shared" si="22"/>
        <v>-31</v>
      </c>
      <c r="F776" s="11">
        <f t="shared" si="23"/>
        <v>-13.478260869565217</v>
      </c>
    </row>
    <row r="777" spans="2:6" ht="20.25">
      <c r="B777" s="104" t="s">
        <v>581</v>
      </c>
      <c r="C777" s="80">
        <f>SUM(C778:C783)</f>
        <v>1370</v>
      </c>
      <c r="D777" s="80">
        <f>SUM(D778:D783)</f>
        <v>612</v>
      </c>
      <c r="E777" s="72">
        <f t="shared" si="22"/>
        <v>758</v>
      </c>
      <c r="F777" s="11">
        <f t="shared" si="23"/>
        <v>123.85620915032681</v>
      </c>
    </row>
    <row r="778" spans="2:6" ht="20.25">
      <c r="B778" s="105" t="s">
        <v>582</v>
      </c>
      <c r="C778" s="80">
        <v>760</v>
      </c>
      <c r="D778" s="84">
        <v>206</v>
      </c>
      <c r="E778" s="72">
        <f t="shared" ref="E778:E841" si="24">C778-D778</f>
        <v>554</v>
      </c>
      <c r="F778" s="11">
        <f t="shared" ref="F778:F841" si="25">E778/D778*100</f>
        <v>268.93203883495147</v>
      </c>
    </row>
    <row r="779" spans="2:6" ht="20.25">
      <c r="B779" s="105" t="s">
        <v>583</v>
      </c>
      <c r="C779" s="80">
        <v>216</v>
      </c>
      <c r="D779" s="84">
        <v>50</v>
      </c>
      <c r="E779" s="72">
        <f t="shared" si="24"/>
        <v>166</v>
      </c>
      <c r="F779" s="11">
        <f t="shared" si="25"/>
        <v>332</v>
      </c>
    </row>
    <row r="780" spans="2:6" ht="20.25">
      <c r="B780" s="105" t="s">
        <v>584</v>
      </c>
      <c r="C780" s="80">
        <v>0</v>
      </c>
      <c r="D780" s="84">
        <v>0</v>
      </c>
      <c r="E780" s="72">
        <f t="shared" si="24"/>
        <v>0</v>
      </c>
      <c r="F780" s="11"/>
    </row>
    <row r="781" spans="2:6" ht="20.25">
      <c r="B781" s="105" t="s">
        <v>1292</v>
      </c>
      <c r="C781" s="80">
        <v>0</v>
      </c>
      <c r="D781" s="84">
        <v>10</v>
      </c>
      <c r="E781" s="72">
        <f t="shared" si="24"/>
        <v>-10</v>
      </c>
      <c r="F781" s="11">
        <f t="shared" si="25"/>
        <v>-100</v>
      </c>
    </row>
    <row r="782" spans="2:6" ht="20.25">
      <c r="B782" s="105" t="s">
        <v>1293</v>
      </c>
      <c r="C782" s="80">
        <v>394</v>
      </c>
      <c r="D782" s="84">
        <v>346</v>
      </c>
      <c r="E782" s="72">
        <f t="shared" si="24"/>
        <v>48</v>
      </c>
      <c r="F782" s="11">
        <f t="shared" si="25"/>
        <v>13.872832369942195</v>
      </c>
    </row>
    <row r="783" spans="2:6" ht="20.25">
      <c r="B783" s="105" t="s">
        <v>585</v>
      </c>
      <c r="C783" s="80">
        <v>0</v>
      </c>
      <c r="D783" s="84">
        <v>0</v>
      </c>
      <c r="E783" s="72">
        <f t="shared" si="24"/>
        <v>0</v>
      </c>
      <c r="F783" s="11"/>
    </row>
    <row r="784" spans="2:6" ht="20.25">
      <c r="B784" s="104" t="s">
        <v>586</v>
      </c>
      <c r="C784" s="80">
        <f>SUM(C785:C790)</f>
        <v>270</v>
      </c>
      <c r="D784" s="80">
        <f>SUM(D785:D790)</f>
        <v>1935</v>
      </c>
      <c r="E784" s="72">
        <f t="shared" si="24"/>
        <v>-1665</v>
      </c>
      <c r="F784" s="11">
        <f t="shared" si="25"/>
        <v>-86.04651162790698</v>
      </c>
    </row>
    <row r="785" spans="2:6" ht="20.25">
      <c r="B785" s="105" t="s">
        <v>587</v>
      </c>
      <c r="C785" s="80">
        <v>0</v>
      </c>
      <c r="D785" s="84">
        <v>0</v>
      </c>
      <c r="E785" s="72">
        <f t="shared" si="24"/>
        <v>0</v>
      </c>
      <c r="F785" s="11"/>
    </row>
    <row r="786" spans="2:6" ht="20.25">
      <c r="B786" s="105" t="s">
        <v>588</v>
      </c>
      <c r="C786" s="80">
        <v>0</v>
      </c>
      <c r="D786" s="84">
        <v>0</v>
      </c>
      <c r="E786" s="72">
        <f t="shared" si="24"/>
        <v>0</v>
      </c>
      <c r="F786" s="11"/>
    </row>
    <row r="787" spans="2:6" ht="20.25">
      <c r="B787" s="105" t="s">
        <v>589</v>
      </c>
      <c r="C787" s="80">
        <v>0</v>
      </c>
      <c r="D787" s="84">
        <v>0</v>
      </c>
      <c r="E787" s="72">
        <f t="shared" si="24"/>
        <v>0</v>
      </c>
      <c r="F787" s="11"/>
    </row>
    <row r="788" spans="2:6" ht="20.25">
      <c r="B788" s="105" t="s">
        <v>590</v>
      </c>
      <c r="C788" s="80">
        <v>270</v>
      </c>
      <c r="D788" s="84">
        <v>1935</v>
      </c>
      <c r="E788" s="72">
        <f t="shared" si="24"/>
        <v>-1665</v>
      </c>
      <c r="F788" s="11">
        <f t="shared" si="25"/>
        <v>-86.04651162790698</v>
      </c>
    </row>
    <row r="789" spans="2:6" ht="20.25">
      <c r="B789" s="105" t="s">
        <v>591</v>
      </c>
      <c r="C789" s="80">
        <v>0</v>
      </c>
      <c r="D789" s="84">
        <v>0</v>
      </c>
      <c r="E789" s="72">
        <f t="shared" si="24"/>
        <v>0</v>
      </c>
      <c r="F789" s="11"/>
    </row>
    <row r="790" spans="2:6" ht="20.25">
      <c r="B790" s="105" t="s">
        <v>592</v>
      </c>
      <c r="C790" s="80">
        <v>0</v>
      </c>
      <c r="D790" s="84">
        <v>0</v>
      </c>
      <c r="E790" s="72">
        <f t="shared" si="24"/>
        <v>0</v>
      </c>
      <c r="F790" s="11"/>
    </row>
    <row r="791" spans="2:6" ht="20.25">
      <c r="B791" s="104" t="s">
        <v>593</v>
      </c>
      <c r="C791" s="80">
        <f>SUM(C792:C796)</f>
        <v>0</v>
      </c>
      <c r="D791" s="80">
        <f>SUM(D792:D796)</f>
        <v>0</v>
      </c>
      <c r="E791" s="72">
        <f t="shared" si="24"/>
        <v>0</v>
      </c>
      <c r="F791" s="11"/>
    </row>
    <row r="792" spans="2:6" ht="20.25">
      <c r="B792" s="105" t="s">
        <v>594</v>
      </c>
      <c r="C792" s="80">
        <v>0</v>
      </c>
      <c r="D792" s="84">
        <v>0</v>
      </c>
      <c r="E792" s="72">
        <f t="shared" si="24"/>
        <v>0</v>
      </c>
      <c r="F792" s="11"/>
    </row>
    <row r="793" spans="2:6" ht="20.25">
      <c r="B793" s="105" t="s">
        <v>595</v>
      </c>
      <c r="C793" s="80">
        <v>0</v>
      </c>
      <c r="D793" s="84">
        <v>0</v>
      </c>
      <c r="E793" s="72">
        <f t="shared" si="24"/>
        <v>0</v>
      </c>
      <c r="F793" s="11"/>
    </row>
    <row r="794" spans="2:6" ht="20.25">
      <c r="B794" s="105" t="s">
        <v>596</v>
      </c>
      <c r="C794" s="80">
        <v>0</v>
      </c>
      <c r="D794" s="84">
        <v>0</v>
      </c>
      <c r="E794" s="72">
        <f t="shared" si="24"/>
        <v>0</v>
      </c>
      <c r="F794" s="11"/>
    </row>
    <row r="795" spans="2:6" ht="20.25">
      <c r="B795" s="105" t="s">
        <v>597</v>
      </c>
      <c r="C795" s="80">
        <v>0</v>
      </c>
      <c r="D795" s="84">
        <v>0</v>
      </c>
      <c r="E795" s="72">
        <f t="shared" si="24"/>
        <v>0</v>
      </c>
      <c r="F795" s="11"/>
    </row>
    <row r="796" spans="2:6" ht="20.25">
      <c r="B796" s="105" t="s">
        <v>598</v>
      </c>
      <c r="C796" s="80">
        <v>0</v>
      </c>
      <c r="D796" s="84">
        <v>0</v>
      </c>
      <c r="E796" s="72">
        <f t="shared" si="24"/>
        <v>0</v>
      </c>
      <c r="F796" s="11"/>
    </row>
    <row r="797" spans="2:6" ht="20.25">
      <c r="B797" s="104" t="s">
        <v>599</v>
      </c>
      <c r="C797" s="80">
        <f>SUM(C798:C799)</f>
        <v>0</v>
      </c>
      <c r="D797" s="80">
        <f>SUM(D798:D799)</f>
        <v>0</v>
      </c>
      <c r="E797" s="72">
        <f t="shared" si="24"/>
        <v>0</v>
      </c>
      <c r="F797" s="11"/>
    </row>
    <row r="798" spans="2:6" ht="20.25">
      <c r="B798" s="105" t="s">
        <v>600</v>
      </c>
      <c r="C798" s="80">
        <v>0</v>
      </c>
      <c r="D798" s="84">
        <v>0</v>
      </c>
      <c r="E798" s="72">
        <f t="shared" si="24"/>
        <v>0</v>
      </c>
      <c r="F798" s="11"/>
    </row>
    <row r="799" spans="2:6" ht="20.25">
      <c r="B799" s="105" t="s">
        <v>601</v>
      </c>
      <c r="C799" s="80">
        <v>0</v>
      </c>
      <c r="D799" s="84">
        <v>0</v>
      </c>
      <c r="E799" s="72">
        <f t="shared" si="24"/>
        <v>0</v>
      </c>
      <c r="F799" s="11"/>
    </row>
    <row r="800" spans="2:6" ht="20.25">
      <c r="B800" s="104" t="s">
        <v>602</v>
      </c>
      <c r="C800" s="80">
        <f>SUM(C801:C802)</f>
        <v>0</v>
      </c>
      <c r="D800" s="80">
        <f>SUM(D801:D802)</f>
        <v>0</v>
      </c>
      <c r="E800" s="72">
        <f t="shared" si="24"/>
        <v>0</v>
      </c>
      <c r="F800" s="11"/>
    </row>
    <row r="801" spans="2:6" ht="20.25">
      <c r="B801" s="105" t="s">
        <v>603</v>
      </c>
      <c r="C801" s="80">
        <v>0</v>
      </c>
      <c r="D801" s="84">
        <v>0</v>
      </c>
      <c r="E801" s="72">
        <f t="shared" si="24"/>
        <v>0</v>
      </c>
      <c r="F801" s="11"/>
    </row>
    <row r="802" spans="2:6" ht="20.25">
      <c r="B802" s="105" t="s">
        <v>604</v>
      </c>
      <c r="C802" s="80">
        <v>0</v>
      </c>
      <c r="D802" s="84">
        <v>0</v>
      </c>
      <c r="E802" s="72">
        <f t="shared" si="24"/>
        <v>0</v>
      </c>
      <c r="F802" s="11"/>
    </row>
    <row r="803" spans="2:6" ht="20.25">
      <c r="B803" s="104" t="s">
        <v>605</v>
      </c>
      <c r="C803" s="80">
        <f>C804</f>
        <v>0</v>
      </c>
      <c r="D803" s="80">
        <f>D804</f>
        <v>0</v>
      </c>
      <c r="E803" s="72">
        <f t="shared" si="24"/>
        <v>0</v>
      </c>
      <c r="F803" s="11"/>
    </row>
    <row r="804" spans="2:6" ht="20.25">
      <c r="B804" s="105" t="s">
        <v>606</v>
      </c>
      <c r="C804" s="80">
        <v>0</v>
      </c>
      <c r="D804" s="84">
        <v>0</v>
      </c>
      <c r="E804" s="72">
        <f t="shared" si="24"/>
        <v>0</v>
      </c>
      <c r="F804" s="11"/>
    </row>
    <row r="805" spans="2:6" ht="20.25">
      <c r="B805" s="104" t="s">
        <v>607</v>
      </c>
      <c r="C805" s="80">
        <f>C806</f>
        <v>0</v>
      </c>
      <c r="D805" s="80">
        <f>D806</f>
        <v>0</v>
      </c>
      <c r="E805" s="72">
        <f t="shared" si="24"/>
        <v>0</v>
      </c>
      <c r="F805" s="11"/>
    </row>
    <row r="806" spans="2:6" ht="20.25">
      <c r="B806" s="105" t="s">
        <v>608</v>
      </c>
      <c r="C806" s="80">
        <v>0</v>
      </c>
      <c r="D806" s="84">
        <v>0</v>
      </c>
      <c r="E806" s="72">
        <f t="shared" si="24"/>
        <v>0</v>
      </c>
      <c r="F806" s="11"/>
    </row>
    <row r="807" spans="2:6" ht="20.25">
      <c r="B807" s="104" t="s">
        <v>609</v>
      </c>
      <c r="C807" s="80">
        <f>SUM(C808:C812)</f>
        <v>0</v>
      </c>
      <c r="D807" s="80">
        <f>SUM(D808:D812)</f>
        <v>6</v>
      </c>
      <c r="E807" s="72">
        <f t="shared" si="24"/>
        <v>-6</v>
      </c>
      <c r="F807" s="11">
        <f t="shared" si="25"/>
        <v>-100</v>
      </c>
    </row>
    <row r="808" spans="2:6" ht="20.25">
      <c r="B808" s="105" t="s">
        <v>610</v>
      </c>
      <c r="C808" s="80">
        <v>0</v>
      </c>
      <c r="D808" s="84">
        <v>1</v>
      </c>
      <c r="E808" s="72">
        <f t="shared" si="24"/>
        <v>-1</v>
      </c>
      <c r="F808" s="11">
        <f t="shared" si="25"/>
        <v>-100</v>
      </c>
    </row>
    <row r="809" spans="2:6" ht="20.25">
      <c r="B809" s="105" t="s">
        <v>611</v>
      </c>
      <c r="C809" s="80">
        <v>0</v>
      </c>
      <c r="D809" s="84">
        <v>5</v>
      </c>
      <c r="E809" s="72">
        <f t="shared" si="24"/>
        <v>-5</v>
      </c>
      <c r="F809" s="11">
        <f t="shared" si="25"/>
        <v>-100</v>
      </c>
    </row>
    <row r="810" spans="2:6" ht="20.25">
      <c r="B810" s="105" t="s">
        <v>612</v>
      </c>
      <c r="C810" s="80">
        <v>0</v>
      </c>
      <c r="D810" s="84">
        <v>0</v>
      </c>
      <c r="E810" s="72">
        <f t="shared" si="24"/>
        <v>0</v>
      </c>
      <c r="F810" s="11"/>
    </row>
    <row r="811" spans="2:6" ht="20.25">
      <c r="B811" s="105" t="s">
        <v>613</v>
      </c>
      <c r="C811" s="80">
        <v>0</v>
      </c>
      <c r="D811" s="84">
        <v>0</v>
      </c>
      <c r="E811" s="72">
        <f t="shared" si="24"/>
        <v>0</v>
      </c>
      <c r="F811" s="11"/>
    </row>
    <row r="812" spans="2:6" ht="20.25">
      <c r="B812" s="105" t="s">
        <v>614</v>
      </c>
      <c r="C812" s="80">
        <v>0</v>
      </c>
      <c r="D812" s="84">
        <v>0</v>
      </c>
      <c r="E812" s="72">
        <f t="shared" si="24"/>
        <v>0</v>
      </c>
      <c r="F812" s="11"/>
    </row>
    <row r="813" spans="2:6" ht="20.25">
      <c r="B813" s="104" t="s">
        <v>615</v>
      </c>
      <c r="C813" s="80">
        <f>C814</f>
        <v>0</v>
      </c>
      <c r="D813" s="80">
        <f>D814</f>
        <v>0</v>
      </c>
      <c r="E813" s="72">
        <f t="shared" si="24"/>
        <v>0</v>
      </c>
      <c r="F813" s="11"/>
    </row>
    <row r="814" spans="2:6" ht="20.25">
      <c r="B814" s="105" t="s">
        <v>616</v>
      </c>
      <c r="C814" s="80">
        <v>0</v>
      </c>
      <c r="D814" s="84">
        <v>0</v>
      </c>
      <c r="E814" s="72">
        <f t="shared" si="24"/>
        <v>0</v>
      </c>
      <c r="F814" s="11"/>
    </row>
    <row r="815" spans="2:6" ht="20.25">
      <c r="B815" s="104" t="s">
        <v>617</v>
      </c>
      <c r="C815" s="80">
        <f>C816</f>
        <v>355</v>
      </c>
      <c r="D815" s="80">
        <f>D816</f>
        <v>0</v>
      </c>
      <c r="E815" s="72">
        <f t="shared" si="24"/>
        <v>355</v>
      </c>
      <c r="F815" s="11"/>
    </row>
    <row r="816" spans="2:6" ht="20.25">
      <c r="B816" s="105" t="s">
        <v>618</v>
      </c>
      <c r="C816" s="80">
        <v>355</v>
      </c>
      <c r="D816" s="84">
        <v>0</v>
      </c>
      <c r="E816" s="72">
        <f t="shared" si="24"/>
        <v>355</v>
      </c>
      <c r="F816" s="11"/>
    </row>
    <row r="817" spans="2:6" ht="20.25">
      <c r="B817" s="104" t="s">
        <v>619</v>
      </c>
      <c r="C817" s="80">
        <f>SUM(C818:C827)</f>
        <v>0</v>
      </c>
      <c r="D817" s="80">
        <f>SUM(D818:D827)</f>
        <v>0</v>
      </c>
      <c r="E817" s="72">
        <f t="shared" si="24"/>
        <v>0</v>
      </c>
      <c r="F817" s="11"/>
    </row>
    <row r="818" spans="2:6" ht="20.25">
      <c r="B818" s="105" t="s">
        <v>29</v>
      </c>
      <c r="C818" s="80">
        <v>0</v>
      </c>
      <c r="D818" s="84">
        <v>0</v>
      </c>
      <c r="E818" s="72">
        <f t="shared" si="24"/>
        <v>0</v>
      </c>
      <c r="F818" s="11"/>
    </row>
    <row r="819" spans="2:6" ht="20.25">
      <c r="B819" s="105" t="s">
        <v>30</v>
      </c>
      <c r="C819" s="80">
        <v>0</v>
      </c>
      <c r="D819" s="84">
        <v>0</v>
      </c>
      <c r="E819" s="72">
        <f t="shared" si="24"/>
        <v>0</v>
      </c>
      <c r="F819" s="11"/>
    </row>
    <row r="820" spans="2:6" ht="20.25">
      <c r="B820" s="105" t="s">
        <v>31</v>
      </c>
      <c r="C820" s="80">
        <v>0</v>
      </c>
      <c r="D820" s="84">
        <v>0</v>
      </c>
      <c r="E820" s="72">
        <f t="shared" si="24"/>
        <v>0</v>
      </c>
      <c r="F820" s="11"/>
    </row>
    <row r="821" spans="2:6" ht="20.25">
      <c r="B821" s="105" t="s">
        <v>620</v>
      </c>
      <c r="C821" s="80">
        <v>0</v>
      </c>
      <c r="D821" s="84">
        <v>0</v>
      </c>
      <c r="E821" s="72">
        <f t="shared" si="24"/>
        <v>0</v>
      </c>
      <c r="F821" s="11"/>
    </row>
    <row r="822" spans="2:6" ht="20.25">
      <c r="B822" s="105" t="s">
        <v>621</v>
      </c>
      <c r="C822" s="80">
        <v>0</v>
      </c>
      <c r="D822" s="84">
        <v>0</v>
      </c>
      <c r="E822" s="72">
        <f t="shared" si="24"/>
        <v>0</v>
      </c>
      <c r="F822" s="11"/>
    </row>
    <row r="823" spans="2:6" ht="20.25">
      <c r="B823" s="105" t="s">
        <v>622</v>
      </c>
      <c r="C823" s="80">
        <v>0</v>
      </c>
      <c r="D823" s="84">
        <v>0</v>
      </c>
      <c r="E823" s="72">
        <f t="shared" si="24"/>
        <v>0</v>
      </c>
      <c r="F823" s="11"/>
    </row>
    <row r="824" spans="2:6" ht="20.25">
      <c r="B824" s="105" t="s">
        <v>70</v>
      </c>
      <c r="C824" s="80">
        <v>0</v>
      </c>
      <c r="D824" s="84">
        <v>0</v>
      </c>
      <c r="E824" s="72">
        <f t="shared" si="24"/>
        <v>0</v>
      </c>
      <c r="F824" s="11"/>
    </row>
    <row r="825" spans="2:6" ht="20.25">
      <c r="B825" s="105" t="s">
        <v>623</v>
      </c>
      <c r="C825" s="80">
        <v>0</v>
      </c>
      <c r="D825" s="84">
        <v>0</v>
      </c>
      <c r="E825" s="72">
        <f t="shared" si="24"/>
        <v>0</v>
      </c>
      <c r="F825" s="11"/>
    </row>
    <row r="826" spans="2:6" ht="20.25">
      <c r="B826" s="105" t="s">
        <v>38</v>
      </c>
      <c r="C826" s="80">
        <v>0</v>
      </c>
      <c r="D826" s="84">
        <v>0</v>
      </c>
      <c r="E826" s="72">
        <f t="shared" si="24"/>
        <v>0</v>
      </c>
      <c r="F826" s="11"/>
    </row>
    <row r="827" spans="2:6" ht="20.25">
      <c r="B827" s="105" t="s">
        <v>624</v>
      </c>
      <c r="C827" s="80">
        <v>0</v>
      </c>
      <c r="D827" s="84">
        <v>0</v>
      </c>
      <c r="E827" s="72">
        <f t="shared" si="24"/>
        <v>0</v>
      </c>
      <c r="F827" s="11"/>
    </row>
    <row r="828" spans="2:6" ht="20.25">
      <c r="B828" s="104" t="s">
        <v>625</v>
      </c>
      <c r="C828" s="80">
        <f>C829</f>
        <v>1251</v>
      </c>
      <c r="D828" s="80">
        <f>D829</f>
        <v>0</v>
      </c>
      <c r="E828" s="72">
        <f t="shared" si="24"/>
        <v>1251</v>
      </c>
      <c r="F828" s="11"/>
    </row>
    <row r="829" spans="2:6" ht="20.25">
      <c r="B829" s="105" t="s">
        <v>626</v>
      </c>
      <c r="C829" s="80">
        <v>1251</v>
      </c>
      <c r="D829" s="84">
        <v>0</v>
      </c>
      <c r="E829" s="72">
        <f t="shared" si="24"/>
        <v>1251</v>
      </c>
      <c r="F829" s="11"/>
    </row>
    <row r="830" spans="2:6" ht="20.25">
      <c r="B830" s="104" t="s">
        <v>627</v>
      </c>
      <c r="C830" s="80">
        <f>SUM(C831,C842,C844,C847,C849,C851)</f>
        <v>12414</v>
      </c>
      <c r="D830" s="80">
        <f>SUM(D831,D842,D844,D847,D849,D851)</f>
        <v>10768</v>
      </c>
      <c r="E830" s="72">
        <f t="shared" si="24"/>
        <v>1646</v>
      </c>
      <c r="F830" s="11">
        <f t="shared" si="25"/>
        <v>15.286032689450224</v>
      </c>
    </row>
    <row r="831" spans="2:6" ht="20.25">
      <c r="B831" s="104" t="s">
        <v>628</v>
      </c>
      <c r="C831" s="80">
        <f>SUM(C832:C841)</f>
        <v>5586</v>
      </c>
      <c r="D831" s="80">
        <f>SUM(D832:D841)</f>
        <v>2897</v>
      </c>
      <c r="E831" s="72">
        <f t="shared" si="24"/>
        <v>2689</v>
      </c>
      <c r="F831" s="11">
        <f t="shared" si="25"/>
        <v>92.820158784949953</v>
      </c>
    </row>
    <row r="832" spans="2:6" ht="20.25">
      <c r="B832" s="105" t="s">
        <v>29</v>
      </c>
      <c r="C832" s="80">
        <v>230</v>
      </c>
      <c r="D832" s="84">
        <v>407</v>
      </c>
      <c r="E832" s="72">
        <f t="shared" si="24"/>
        <v>-177</v>
      </c>
      <c r="F832" s="11">
        <f t="shared" si="25"/>
        <v>-43.488943488943491</v>
      </c>
    </row>
    <row r="833" spans="2:6" ht="20.25">
      <c r="B833" s="105" t="s">
        <v>30</v>
      </c>
      <c r="C833" s="80">
        <v>0</v>
      </c>
      <c r="D833" s="84">
        <v>0</v>
      </c>
      <c r="E833" s="72">
        <f t="shared" si="24"/>
        <v>0</v>
      </c>
      <c r="F833" s="11"/>
    </row>
    <row r="834" spans="2:6" ht="20.25">
      <c r="B834" s="105" t="s">
        <v>31</v>
      </c>
      <c r="C834" s="80">
        <v>0</v>
      </c>
      <c r="D834" s="84">
        <v>0</v>
      </c>
      <c r="E834" s="72">
        <f t="shared" si="24"/>
        <v>0</v>
      </c>
      <c r="F834" s="11"/>
    </row>
    <row r="835" spans="2:6" ht="20.25">
      <c r="B835" s="105" t="s">
        <v>629</v>
      </c>
      <c r="C835" s="80">
        <v>2671</v>
      </c>
      <c r="D835" s="84">
        <v>992</v>
      </c>
      <c r="E835" s="72">
        <f t="shared" si="24"/>
        <v>1679</v>
      </c>
      <c r="F835" s="11">
        <f t="shared" si="25"/>
        <v>169.25403225806451</v>
      </c>
    </row>
    <row r="836" spans="2:6" ht="20.25">
      <c r="B836" s="105" t="s">
        <v>630</v>
      </c>
      <c r="C836" s="80">
        <v>0</v>
      </c>
      <c r="D836" s="84">
        <v>0</v>
      </c>
      <c r="E836" s="72">
        <f t="shared" si="24"/>
        <v>0</v>
      </c>
      <c r="F836" s="11"/>
    </row>
    <row r="837" spans="2:6" ht="20.25">
      <c r="B837" s="105" t="s">
        <v>631</v>
      </c>
      <c r="C837" s="80">
        <v>0</v>
      </c>
      <c r="D837" s="84">
        <v>0</v>
      </c>
      <c r="E837" s="72">
        <f t="shared" si="24"/>
        <v>0</v>
      </c>
      <c r="F837" s="11"/>
    </row>
    <row r="838" spans="2:6" ht="20.25">
      <c r="B838" s="105" t="s">
        <v>632</v>
      </c>
      <c r="C838" s="80">
        <v>0</v>
      </c>
      <c r="D838" s="84">
        <v>0</v>
      </c>
      <c r="E838" s="72">
        <f t="shared" si="24"/>
        <v>0</v>
      </c>
      <c r="F838" s="11"/>
    </row>
    <row r="839" spans="2:6" ht="20.25">
      <c r="B839" s="105" t="s">
        <v>633</v>
      </c>
      <c r="C839" s="80">
        <v>0</v>
      </c>
      <c r="D839" s="84">
        <v>0</v>
      </c>
      <c r="E839" s="72">
        <f t="shared" si="24"/>
        <v>0</v>
      </c>
      <c r="F839" s="11"/>
    </row>
    <row r="840" spans="2:6" ht="20.25">
      <c r="B840" s="105" t="s">
        <v>634</v>
      </c>
      <c r="C840" s="80">
        <v>0</v>
      </c>
      <c r="D840" s="84">
        <v>0</v>
      </c>
      <c r="E840" s="72">
        <f t="shared" si="24"/>
        <v>0</v>
      </c>
      <c r="F840" s="11"/>
    </row>
    <row r="841" spans="2:6" ht="20.25">
      <c r="B841" s="105" t="s">
        <v>635</v>
      </c>
      <c r="C841" s="80">
        <v>2685</v>
      </c>
      <c r="D841" s="84">
        <v>1498</v>
      </c>
      <c r="E841" s="72">
        <f t="shared" si="24"/>
        <v>1187</v>
      </c>
      <c r="F841" s="11">
        <f t="shared" si="25"/>
        <v>79.23898531375167</v>
      </c>
    </row>
    <row r="842" spans="2:6" ht="20.25">
      <c r="B842" s="104" t="s">
        <v>636</v>
      </c>
      <c r="C842" s="80">
        <f>C843</f>
        <v>65</v>
      </c>
      <c r="D842" s="80">
        <f>D843</f>
        <v>426</v>
      </c>
      <c r="E842" s="72">
        <f t="shared" ref="E842:E905" si="26">C842-D842</f>
        <v>-361</v>
      </c>
      <c r="F842" s="11">
        <f t="shared" ref="F842:F903" si="27">E842/D842*100</f>
        <v>-84.741784037558688</v>
      </c>
    </row>
    <row r="843" spans="2:6" ht="20.25">
      <c r="B843" s="105" t="s">
        <v>637</v>
      </c>
      <c r="C843" s="80">
        <v>65</v>
      </c>
      <c r="D843" s="84">
        <v>426</v>
      </c>
      <c r="E843" s="72">
        <f t="shared" si="26"/>
        <v>-361</v>
      </c>
      <c r="F843" s="11">
        <f t="shared" si="27"/>
        <v>-84.741784037558688</v>
      </c>
    </row>
    <row r="844" spans="2:6" ht="20.25">
      <c r="B844" s="104" t="s">
        <v>638</v>
      </c>
      <c r="C844" s="80">
        <f>SUM(C845:C846)</f>
        <v>4148</v>
      </c>
      <c r="D844" s="80">
        <f>SUM(D845:D846)</f>
        <v>3353</v>
      </c>
      <c r="E844" s="72">
        <f t="shared" si="26"/>
        <v>795</v>
      </c>
      <c r="F844" s="11">
        <f t="shared" si="27"/>
        <v>23.710110348941246</v>
      </c>
    </row>
    <row r="845" spans="2:6" ht="20.25">
      <c r="B845" s="105" t="s">
        <v>639</v>
      </c>
      <c r="C845" s="80">
        <v>55</v>
      </c>
      <c r="D845" s="84">
        <v>35</v>
      </c>
      <c r="E845" s="72">
        <f t="shared" si="26"/>
        <v>20</v>
      </c>
      <c r="F845" s="11">
        <f t="shared" si="27"/>
        <v>57.142857142857139</v>
      </c>
    </row>
    <row r="846" spans="2:6" ht="20.25">
      <c r="B846" s="105" t="s">
        <v>640</v>
      </c>
      <c r="C846" s="80">
        <v>4093</v>
      </c>
      <c r="D846" s="84">
        <v>3318</v>
      </c>
      <c r="E846" s="72">
        <f t="shared" si="26"/>
        <v>775</v>
      </c>
      <c r="F846" s="11">
        <f t="shared" si="27"/>
        <v>23.357444243520192</v>
      </c>
    </row>
    <row r="847" spans="2:6" ht="20.25">
      <c r="B847" s="104" t="s">
        <v>641</v>
      </c>
      <c r="C847" s="80">
        <f>C848</f>
        <v>2414</v>
      </c>
      <c r="D847" s="80">
        <f>D848</f>
        <v>3912</v>
      </c>
      <c r="E847" s="72">
        <f t="shared" si="26"/>
        <v>-1498</v>
      </c>
      <c r="F847" s="11">
        <f t="shared" si="27"/>
        <v>-38.292433537832309</v>
      </c>
    </row>
    <row r="848" spans="2:6" ht="20.25">
      <c r="B848" s="105" t="s">
        <v>642</v>
      </c>
      <c r="C848" s="80">
        <v>2414</v>
      </c>
      <c r="D848" s="84">
        <v>3912</v>
      </c>
      <c r="E848" s="72">
        <f t="shared" si="26"/>
        <v>-1498</v>
      </c>
      <c r="F848" s="11">
        <f t="shared" si="27"/>
        <v>-38.292433537832309</v>
      </c>
    </row>
    <row r="849" spans="2:6" ht="20.25">
      <c r="B849" s="104" t="s">
        <v>643</v>
      </c>
      <c r="C849" s="80">
        <f>C850</f>
        <v>201</v>
      </c>
      <c r="D849" s="80">
        <f>D850</f>
        <v>180</v>
      </c>
      <c r="E849" s="72">
        <f t="shared" si="26"/>
        <v>21</v>
      </c>
      <c r="F849" s="11">
        <f t="shared" si="27"/>
        <v>11.666666666666666</v>
      </c>
    </row>
    <row r="850" spans="2:6" ht="20.25">
      <c r="B850" s="105" t="s">
        <v>644</v>
      </c>
      <c r="C850" s="80">
        <v>201</v>
      </c>
      <c r="D850" s="84">
        <v>180</v>
      </c>
      <c r="E850" s="72">
        <f t="shared" si="26"/>
        <v>21</v>
      </c>
      <c r="F850" s="11">
        <f t="shared" si="27"/>
        <v>11.666666666666666</v>
      </c>
    </row>
    <row r="851" spans="2:6" ht="20.25">
      <c r="B851" s="104" t="s">
        <v>645</v>
      </c>
      <c r="C851" s="80">
        <f>C852</f>
        <v>0</v>
      </c>
      <c r="D851" s="80">
        <f>D852</f>
        <v>0</v>
      </c>
      <c r="E851" s="72">
        <f t="shared" si="26"/>
        <v>0</v>
      </c>
      <c r="F851" s="11"/>
    </row>
    <row r="852" spans="2:6" ht="20.25">
      <c r="B852" s="105" t="s">
        <v>646</v>
      </c>
      <c r="C852" s="80">
        <v>0</v>
      </c>
      <c r="D852" s="84">
        <v>0</v>
      </c>
      <c r="E852" s="72">
        <f t="shared" si="26"/>
        <v>0</v>
      </c>
      <c r="F852" s="11"/>
    </row>
    <row r="853" spans="2:6" ht="20.25">
      <c r="B853" s="104" t="s">
        <v>647</v>
      </c>
      <c r="C853" s="80">
        <f>SUM(C854,C880,C902,C930,C941,C948,C954,C957)</f>
        <v>83917</v>
      </c>
      <c r="D853" s="80">
        <f>SUM(D854,D880,D902,D930,D941,D948,D954,D957)</f>
        <v>82518</v>
      </c>
      <c r="E853" s="72">
        <f t="shared" si="26"/>
        <v>1399</v>
      </c>
      <c r="F853" s="11">
        <f t="shared" si="27"/>
        <v>1.6953876729925592</v>
      </c>
    </row>
    <row r="854" spans="2:6" ht="20.25">
      <c r="B854" s="104" t="s">
        <v>648</v>
      </c>
      <c r="C854" s="80">
        <f>SUM(C855:C879)</f>
        <v>44564</v>
      </c>
      <c r="D854" s="80">
        <f>SUM(D855:D879)</f>
        <v>41949</v>
      </c>
      <c r="E854" s="72">
        <f t="shared" si="26"/>
        <v>2615</v>
      </c>
      <c r="F854" s="11">
        <f t="shared" si="27"/>
        <v>6.2337600419557084</v>
      </c>
    </row>
    <row r="855" spans="2:6" ht="20.25">
      <c r="B855" s="105" t="s">
        <v>29</v>
      </c>
      <c r="C855" s="80">
        <v>1077</v>
      </c>
      <c r="D855" s="84">
        <v>631</v>
      </c>
      <c r="E855" s="72">
        <f t="shared" si="26"/>
        <v>446</v>
      </c>
      <c r="F855" s="11">
        <f t="shared" si="27"/>
        <v>70.681458003169567</v>
      </c>
    </row>
    <row r="856" spans="2:6" ht="20.25">
      <c r="B856" s="105" t="s">
        <v>30</v>
      </c>
      <c r="C856" s="80">
        <v>15</v>
      </c>
      <c r="D856" s="84">
        <v>0</v>
      </c>
      <c r="E856" s="72">
        <f t="shared" si="26"/>
        <v>15</v>
      </c>
      <c r="F856" s="11"/>
    </row>
    <row r="857" spans="2:6" ht="20.25">
      <c r="B857" s="105" t="s">
        <v>31</v>
      </c>
      <c r="C857" s="80">
        <v>0</v>
      </c>
      <c r="D857" s="84">
        <v>0</v>
      </c>
      <c r="E857" s="72">
        <f t="shared" si="26"/>
        <v>0</v>
      </c>
      <c r="F857" s="11"/>
    </row>
    <row r="858" spans="2:6" ht="20.25">
      <c r="B858" s="105" t="s">
        <v>38</v>
      </c>
      <c r="C858" s="80">
        <v>4973</v>
      </c>
      <c r="D858" s="84">
        <v>4834</v>
      </c>
      <c r="E858" s="72">
        <f t="shared" si="26"/>
        <v>139</v>
      </c>
      <c r="F858" s="11">
        <f t="shared" si="27"/>
        <v>2.87546545304096</v>
      </c>
    </row>
    <row r="859" spans="2:6" ht="20.25">
      <c r="B859" s="105" t="s">
        <v>649</v>
      </c>
      <c r="C859" s="80">
        <v>0</v>
      </c>
      <c r="D859" s="84">
        <v>0</v>
      </c>
      <c r="E859" s="72">
        <f t="shared" si="26"/>
        <v>0</v>
      </c>
      <c r="F859" s="11"/>
    </row>
    <row r="860" spans="2:6" ht="20.25">
      <c r="B860" s="105" t="s">
        <v>650</v>
      </c>
      <c r="C860" s="80">
        <v>234</v>
      </c>
      <c r="D860" s="84">
        <v>4644</v>
      </c>
      <c r="E860" s="72">
        <f t="shared" si="26"/>
        <v>-4410</v>
      </c>
      <c r="F860" s="11">
        <f t="shared" si="27"/>
        <v>-94.961240310077528</v>
      </c>
    </row>
    <row r="861" spans="2:6" ht="20.25">
      <c r="B861" s="105" t="s">
        <v>651</v>
      </c>
      <c r="C861" s="80">
        <v>304</v>
      </c>
      <c r="D861" s="84">
        <v>444</v>
      </c>
      <c r="E861" s="72">
        <f t="shared" si="26"/>
        <v>-140</v>
      </c>
      <c r="F861" s="11">
        <f t="shared" si="27"/>
        <v>-31.531531531531531</v>
      </c>
    </row>
    <row r="862" spans="2:6" ht="20.25">
      <c r="B862" s="105" t="s">
        <v>652</v>
      </c>
      <c r="C862" s="80">
        <v>0</v>
      </c>
      <c r="D862" s="84">
        <v>82</v>
      </c>
      <c r="E862" s="72">
        <f t="shared" si="26"/>
        <v>-82</v>
      </c>
      <c r="F862" s="11">
        <f t="shared" si="27"/>
        <v>-100</v>
      </c>
    </row>
    <row r="863" spans="2:6" ht="20.25">
      <c r="B863" s="105" t="s">
        <v>653</v>
      </c>
      <c r="C863" s="80">
        <v>0</v>
      </c>
      <c r="D863" s="84">
        <v>0</v>
      </c>
      <c r="E863" s="72">
        <f t="shared" si="26"/>
        <v>0</v>
      </c>
      <c r="F863" s="11"/>
    </row>
    <row r="864" spans="2:6" ht="20.25">
      <c r="B864" s="105" t="s">
        <v>654</v>
      </c>
      <c r="C864" s="80">
        <v>0</v>
      </c>
      <c r="D864" s="84">
        <v>0</v>
      </c>
      <c r="E864" s="72">
        <f t="shared" si="26"/>
        <v>0</v>
      </c>
      <c r="F864" s="11"/>
    </row>
    <row r="865" spans="2:6" ht="20.25">
      <c r="B865" s="105" t="s">
        <v>655</v>
      </c>
      <c r="C865" s="80">
        <v>111</v>
      </c>
      <c r="D865" s="84">
        <v>99</v>
      </c>
      <c r="E865" s="72">
        <f t="shared" si="26"/>
        <v>12</v>
      </c>
      <c r="F865" s="11">
        <f t="shared" si="27"/>
        <v>12.121212121212121</v>
      </c>
    </row>
    <row r="866" spans="2:6" ht="20.25">
      <c r="B866" s="105" t="s">
        <v>656</v>
      </c>
      <c r="C866" s="80">
        <v>0</v>
      </c>
      <c r="D866" s="84">
        <v>0</v>
      </c>
      <c r="E866" s="72">
        <f t="shared" si="26"/>
        <v>0</v>
      </c>
      <c r="F866" s="11"/>
    </row>
    <row r="867" spans="2:6" ht="20.25">
      <c r="B867" s="105" t="s">
        <v>657</v>
      </c>
      <c r="C867" s="80">
        <v>106</v>
      </c>
      <c r="D867" s="84">
        <v>190</v>
      </c>
      <c r="E867" s="72">
        <f t="shared" si="26"/>
        <v>-84</v>
      </c>
      <c r="F867" s="11">
        <f t="shared" si="27"/>
        <v>-44.210526315789473</v>
      </c>
    </row>
    <row r="868" spans="2:6" ht="20.25">
      <c r="B868" s="105" t="s">
        <v>658</v>
      </c>
      <c r="C868" s="80">
        <v>0</v>
      </c>
      <c r="D868" s="84">
        <v>0</v>
      </c>
      <c r="E868" s="72">
        <f t="shared" si="26"/>
        <v>0</v>
      </c>
      <c r="F868" s="11"/>
    </row>
    <row r="869" spans="2:6" ht="20.25">
      <c r="B869" s="105" t="s">
        <v>659</v>
      </c>
      <c r="C869" s="80">
        <v>0</v>
      </c>
      <c r="D869" s="84">
        <v>0</v>
      </c>
      <c r="E869" s="72">
        <f t="shared" si="26"/>
        <v>0</v>
      </c>
      <c r="F869" s="11"/>
    </row>
    <row r="870" spans="2:6" ht="20.25">
      <c r="B870" s="105" t="s">
        <v>660</v>
      </c>
      <c r="C870" s="80">
        <v>8046</v>
      </c>
      <c r="D870" s="84">
        <v>8758</v>
      </c>
      <c r="E870" s="72">
        <f t="shared" si="26"/>
        <v>-712</v>
      </c>
      <c r="F870" s="11">
        <f t="shared" si="27"/>
        <v>-8.1297099794473624</v>
      </c>
    </row>
    <row r="871" spans="2:6" ht="20.25">
      <c r="B871" s="105" t="s">
        <v>661</v>
      </c>
      <c r="C871" s="80">
        <v>175</v>
      </c>
      <c r="D871" s="84">
        <v>0</v>
      </c>
      <c r="E871" s="72">
        <f t="shared" si="26"/>
        <v>175</v>
      </c>
      <c r="F871" s="11"/>
    </row>
    <row r="872" spans="2:6" ht="20.25">
      <c r="B872" s="105" t="s">
        <v>662</v>
      </c>
      <c r="C872" s="80">
        <v>409</v>
      </c>
      <c r="D872" s="84">
        <v>0</v>
      </c>
      <c r="E872" s="72">
        <f t="shared" si="26"/>
        <v>409</v>
      </c>
      <c r="F872" s="11"/>
    </row>
    <row r="873" spans="2:6" ht="20.25">
      <c r="B873" s="105" t="s">
        <v>663</v>
      </c>
      <c r="C873" s="80">
        <v>48</v>
      </c>
      <c r="D873" s="84">
        <v>210</v>
      </c>
      <c r="E873" s="72">
        <f t="shared" si="26"/>
        <v>-162</v>
      </c>
      <c r="F873" s="11">
        <f t="shared" si="27"/>
        <v>-77.142857142857153</v>
      </c>
    </row>
    <row r="874" spans="2:6" ht="20.25">
      <c r="B874" s="105" t="s">
        <v>664</v>
      </c>
      <c r="C874" s="80">
        <v>506</v>
      </c>
      <c r="D874" s="84">
        <v>375</v>
      </c>
      <c r="E874" s="72">
        <f t="shared" si="26"/>
        <v>131</v>
      </c>
      <c r="F874" s="11">
        <f t="shared" si="27"/>
        <v>34.93333333333333</v>
      </c>
    </row>
    <row r="875" spans="2:6" ht="20.25">
      <c r="B875" s="105" t="s">
        <v>1294</v>
      </c>
      <c r="C875" s="80">
        <v>0</v>
      </c>
      <c r="D875" s="84">
        <v>0</v>
      </c>
      <c r="E875" s="72">
        <f t="shared" si="26"/>
        <v>0</v>
      </c>
      <c r="F875" s="11"/>
    </row>
    <row r="876" spans="2:6" ht="20.25">
      <c r="B876" s="105" t="s">
        <v>1295</v>
      </c>
      <c r="C876" s="80">
        <v>0</v>
      </c>
      <c r="D876" s="84">
        <v>2</v>
      </c>
      <c r="E876" s="72">
        <f t="shared" si="26"/>
        <v>-2</v>
      </c>
      <c r="F876" s="11">
        <f t="shared" si="27"/>
        <v>-100</v>
      </c>
    </row>
    <row r="877" spans="2:6" ht="20.25">
      <c r="B877" s="105" t="s">
        <v>665</v>
      </c>
      <c r="C877" s="80">
        <v>0</v>
      </c>
      <c r="D877" s="84">
        <v>0</v>
      </c>
      <c r="E877" s="72">
        <f t="shared" si="26"/>
        <v>0</v>
      </c>
      <c r="F877" s="11"/>
    </row>
    <row r="878" spans="2:6" ht="20.25">
      <c r="B878" s="105" t="s">
        <v>666</v>
      </c>
      <c r="C878" s="80">
        <v>2208</v>
      </c>
      <c r="D878" s="84">
        <v>4550</v>
      </c>
      <c r="E878" s="72">
        <f t="shared" si="26"/>
        <v>-2342</v>
      </c>
      <c r="F878" s="11">
        <f t="shared" si="27"/>
        <v>-51.472527472527474</v>
      </c>
    </row>
    <row r="879" spans="2:6" ht="20.25">
      <c r="B879" s="105" t="s">
        <v>667</v>
      </c>
      <c r="C879" s="80">
        <v>26352</v>
      </c>
      <c r="D879" s="84">
        <v>17130</v>
      </c>
      <c r="E879" s="72">
        <f t="shared" si="26"/>
        <v>9222</v>
      </c>
      <c r="F879" s="11">
        <f t="shared" si="27"/>
        <v>53.835376532399302</v>
      </c>
    </row>
    <row r="880" spans="2:6" ht="20.25">
      <c r="B880" s="104" t="s">
        <v>668</v>
      </c>
      <c r="C880" s="80">
        <f>SUM(C881:C901)</f>
        <v>6951</v>
      </c>
      <c r="D880" s="80">
        <f>SUM(D881:D901)</f>
        <v>6249</v>
      </c>
      <c r="E880" s="72">
        <f t="shared" si="26"/>
        <v>702</v>
      </c>
      <c r="F880" s="11">
        <f t="shared" si="27"/>
        <v>11.233797407585215</v>
      </c>
    </row>
    <row r="881" spans="2:6" ht="20.25">
      <c r="B881" s="105" t="s">
        <v>29</v>
      </c>
      <c r="C881" s="80">
        <v>102</v>
      </c>
      <c r="D881" s="84">
        <v>112</v>
      </c>
      <c r="E881" s="72">
        <f t="shared" si="26"/>
        <v>-10</v>
      </c>
      <c r="F881" s="11">
        <f t="shared" si="27"/>
        <v>-8.9285714285714288</v>
      </c>
    </row>
    <row r="882" spans="2:6" ht="20.25">
      <c r="B882" s="105" t="s">
        <v>30</v>
      </c>
      <c r="C882" s="80">
        <v>0</v>
      </c>
      <c r="D882" s="84">
        <v>0</v>
      </c>
      <c r="E882" s="72">
        <f t="shared" si="26"/>
        <v>0</v>
      </c>
      <c r="F882" s="11"/>
    </row>
    <row r="883" spans="2:6" ht="20.25">
      <c r="B883" s="105" t="s">
        <v>31</v>
      </c>
      <c r="C883" s="80">
        <v>0</v>
      </c>
      <c r="D883" s="84">
        <v>0</v>
      </c>
      <c r="E883" s="72">
        <f t="shared" si="26"/>
        <v>0</v>
      </c>
      <c r="F883" s="11"/>
    </row>
    <row r="884" spans="2:6" ht="20.25">
      <c r="B884" s="105" t="s">
        <v>669</v>
      </c>
      <c r="C884" s="80">
        <v>1686</v>
      </c>
      <c r="D884" s="84">
        <v>1925</v>
      </c>
      <c r="E884" s="72">
        <f t="shared" si="26"/>
        <v>-239</v>
      </c>
      <c r="F884" s="11">
        <f t="shared" si="27"/>
        <v>-12.415584415584416</v>
      </c>
    </row>
    <row r="885" spans="2:6" ht="20.25">
      <c r="B885" s="105" t="s">
        <v>670</v>
      </c>
      <c r="C885" s="80">
        <v>3597</v>
      </c>
      <c r="D885" s="84">
        <v>1120</v>
      </c>
      <c r="E885" s="72">
        <f t="shared" si="26"/>
        <v>2477</v>
      </c>
      <c r="F885" s="11">
        <f t="shared" si="27"/>
        <v>221.16071428571428</v>
      </c>
    </row>
    <row r="886" spans="2:6" ht="20.25">
      <c r="B886" s="105" t="s">
        <v>671</v>
      </c>
      <c r="C886" s="80">
        <v>0</v>
      </c>
      <c r="D886" s="84">
        <v>0</v>
      </c>
      <c r="E886" s="72">
        <f t="shared" si="26"/>
        <v>0</v>
      </c>
      <c r="F886" s="11"/>
    </row>
    <row r="887" spans="2:6" ht="20.25">
      <c r="B887" s="105" t="s">
        <v>672</v>
      </c>
      <c r="C887" s="80">
        <v>0</v>
      </c>
      <c r="D887" s="84">
        <v>0</v>
      </c>
      <c r="E887" s="72">
        <f t="shared" si="26"/>
        <v>0</v>
      </c>
      <c r="F887" s="11"/>
    </row>
    <row r="888" spans="2:6" ht="20.25">
      <c r="B888" s="105" t="s">
        <v>673</v>
      </c>
      <c r="C888" s="80">
        <v>1158</v>
      </c>
      <c r="D888" s="84">
        <v>2306</v>
      </c>
      <c r="E888" s="72">
        <f t="shared" si="26"/>
        <v>-1148</v>
      </c>
      <c r="F888" s="11">
        <f t="shared" si="27"/>
        <v>-49.78317432784042</v>
      </c>
    </row>
    <row r="889" spans="2:6" ht="20.25">
      <c r="B889" s="105" t="s">
        <v>674</v>
      </c>
      <c r="C889" s="80">
        <v>0</v>
      </c>
      <c r="D889" s="84">
        <v>0</v>
      </c>
      <c r="E889" s="72">
        <f t="shared" si="26"/>
        <v>0</v>
      </c>
      <c r="F889" s="11"/>
    </row>
    <row r="890" spans="2:6" ht="20.25">
      <c r="B890" s="105" t="s">
        <v>675</v>
      </c>
      <c r="C890" s="80">
        <v>0</v>
      </c>
      <c r="D890" s="84">
        <v>0</v>
      </c>
      <c r="E890" s="72">
        <f t="shared" si="26"/>
        <v>0</v>
      </c>
      <c r="F890" s="11"/>
    </row>
    <row r="891" spans="2:6" ht="20.25">
      <c r="B891" s="105" t="s">
        <v>676</v>
      </c>
      <c r="C891" s="80">
        <v>178</v>
      </c>
      <c r="D891" s="84">
        <v>274</v>
      </c>
      <c r="E891" s="72">
        <f t="shared" si="26"/>
        <v>-96</v>
      </c>
      <c r="F891" s="11">
        <f t="shared" si="27"/>
        <v>-35.036496350364963</v>
      </c>
    </row>
    <row r="892" spans="2:6" ht="20.25">
      <c r="B892" s="105" t="s">
        <v>677</v>
      </c>
      <c r="C892" s="80">
        <v>0</v>
      </c>
      <c r="D892" s="84">
        <v>0</v>
      </c>
      <c r="E892" s="72">
        <f t="shared" si="26"/>
        <v>0</v>
      </c>
      <c r="F892" s="11"/>
    </row>
    <row r="893" spans="2:6" ht="20.25">
      <c r="B893" s="105" t="s">
        <v>678</v>
      </c>
      <c r="C893" s="80">
        <v>0</v>
      </c>
      <c r="D893" s="84">
        <v>0</v>
      </c>
      <c r="E893" s="72">
        <f t="shared" si="26"/>
        <v>0</v>
      </c>
      <c r="F893" s="11"/>
    </row>
    <row r="894" spans="2:6" ht="20.25">
      <c r="B894" s="105" t="s">
        <v>679</v>
      </c>
      <c r="C894" s="80">
        <v>0</v>
      </c>
      <c r="D894" s="84">
        <v>0</v>
      </c>
      <c r="E894" s="72">
        <f t="shared" si="26"/>
        <v>0</v>
      </c>
      <c r="F894" s="11"/>
    </row>
    <row r="895" spans="2:6" ht="20.25">
      <c r="B895" s="105" t="s">
        <v>680</v>
      </c>
      <c r="C895" s="80">
        <v>0</v>
      </c>
      <c r="D895" s="84">
        <v>0</v>
      </c>
      <c r="E895" s="72">
        <f t="shared" si="26"/>
        <v>0</v>
      </c>
      <c r="F895" s="11"/>
    </row>
    <row r="896" spans="2:6" ht="20.25">
      <c r="B896" s="105" t="s">
        <v>681</v>
      </c>
      <c r="C896" s="80">
        <v>0</v>
      </c>
      <c r="D896" s="84">
        <v>0</v>
      </c>
      <c r="E896" s="72">
        <f t="shared" si="26"/>
        <v>0</v>
      </c>
      <c r="F896" s="11"/>
    </row>
    <row r="897" spans="2:6" ht="20.25">
      <c r="B897" s="105" t="s">
        <v>682</v>
      </c>
      <c r="C897" s="80">
        <v>0</v>
      </c>
      <c r="D897" s="84">
        <v>0</v>
      </c>
      <c r="E897" s="72">
        <f t="shared" si="26"/>
        <v>0</v>
      </c>
      <c r="F897" s="11"/>
    </row>
    <row r="898" spans="2:6" ht="20.25">
      <c r="B898" s="105" t="s">
        <v>683</v>
      </c>
      <c r="C898" s="80">
        <v>61</v>
      </c>
      <c r="D898" s="84">
        <v>46</v>
      </c>
      <c r="E898" s="72">
        <f t="shared" si="26"/>
        <v>15</v>
      </c>
      <c r="F898" s="11">
        <f t="shared" si="27"/>
        <v>32.608695652173914</v>
      </c>
    </row>
    <row r="899" spans="2:6" ht="20.25">
      <c r="B899" s="105" t="s">
        <v>684</v>
      </c>
      <c r="C899" s="80">
        <v>0</v>
      </c>
      <c r="D899" s="84">
        <v>0</v>
      </c>
      <c r="E899" s="72">
        <f t="shared" si="26"/>
        <v>0</v>
      </c>
      <c r="F899" s="11"/>
    </row>
    <row r="900" spans="2:6" ht="20.25">
      <c r="B900" s="105" t="s">
        <v>655</v>
      </c>
      <c r="C900" s="80">
        <v>0</v>
      </c>
      <c r="D900" s="84">
        <v>0</v>
      </c>
      <c r="E900" s="72">
        <f t="shared" si="26"/>
        <v>0</v>
      </c>
      <c r="F900" s="11"/>
    </row>
    <row r="901" spans="2:6" ht="20.25">
      <c r="B901" s="105" t="s">
        <v>685</v>
      </c>
      <c r="C901" s="80">
        <v>169</v>
      </c>
      <c r="D901" s="84">
        <v>466</v>
      </c>
      <c r="E901" s="72">
        <f t="shared" si="26"/>
        <v>-297</v>
      </c>
      <c r="F901" s="11">
        <f t="shared" si="27"/>
        <v>-63.733905579399142</v>
      </c>
    </row>
    <row r="902" spans="2:6" ht="20.25">
      <c r="B902" s="104" t="s">
        <v>686</v>
      </c>
      <c r="C902" s="80">
        <f>SUM(C903:C929)</f>
        <v>11231</v>
      </c>
      <c r="D902" s="80">
        <f>SUM(D903:D929)</f>
        <v>12247</v>
      </c>
      <c r="E902" s="72">
        <f t="shared" si="26"/>
        <v>-1016</v>
      </c>
      <c r="F902" s="11">
        <f t="shared" si="27"/>
        <v>-8.2959092022536129</v>
      </c>
    </row>
    <row r="903" spans="2:6" ht="20.25">
      <c r="B903" s="105" t="s">
        <v>29</v>
      </c>
      <c r="C903" s="80">
        <v>266</v>
      </c>
      <c r="D903" s="84">
        <v>224</v>
      </c>
      <c r="E903" s="72">
        <f t="shared" si="26"/>
        <v>42</v>
      </c>
      <c r="F903" s="11">
        <f t="shared" si="27"/>
        <v>18.75</v>
      </c>
    </row>
    <row r="904" spans="2:6" ht="20.25">
      <c r="B904" s="105" t="s">
        <v>30</v>
      </c>
      <c r="C904" s="80">
        <v>0</v>
      </c>
      <c r="D904" s="84">
        <v>0</v>
      </c>
      <c r="E904" s="72">
        <f t="shared" si="26"/>
        <v>0</v>
      </c>
      <c r="F904" s="11"/>
    </row>
    <row r="905" spans="2:6" ht="20.25">
      <c r="B905" s="105" t="s">
        <v>31</v>
      </c>
      <c r="C905" s="80">
        <v>0</v>
      </c>
      <c r="D905" s="84">
        <v>0</v>
      </c>
      <c r="E905" s="72">
        <f t="shared" si="26"/>
        <v>0</v>
      </c>
      <c r="F905" s="11"/>
    </row>
    <row r="906" spans="2:6" ht="20.25">
      <c r="B906" s="105" t="s">
        <v>687</v>
      </c>
      <c r="C906" s="80">
        <v>1987</v>
      </c>
      <c r="D906" s="84">
        <v>3563</v>
      </c>
      <c r="E906" s="72">
        <f t="shared" ref="E906:E969" si="28">C906-D906</f>
        <v>-1576</v>
      </c>
      <c r="F906" s="11">
        <f t="shared" ref="F906:F962" si="29">E906/D906*100</f>
        <v>-44.232388436710636</v>
      </c>
    </row>
    <row r="907" spans="2:6" ht="20.25">
      <c r="B907" s="105" t="s">
        <v>688</v>
      </c>
      <c r="C907" s="80">
        <v>1735</v>
      </c>
      <c r="D907" s="84">
        <v>1583</v>
      </c>
      <c r="E907" s="72">
        <f t="shared" si="28"/>
        <v>152</v>
      </c>
      <c r="F907" s="11">
        <f t="shared" si="29"/>
        <v>9.6020214782059377</v>
      </c>
    </row>
    <row r="908" spans="2:6" ht="20.25">
      <c r="B908" s="105" t="s">
        <v>689</v>
      </c>
      <c r="C908" s="80">
        <v>537</v>
      </c>
      <c r="D908" s="84">
        <v>14</v>
      </c>
      <c r="E908" s="72">
        <f t="shared" si="28"/>
        <v>523</v>
      </c>
      <c r="F908" s="11">
        <f t="shared" si="29"/>
        <v>3735.7142857142853</v>
      </c>
    </row>
    <row r="909" spans="2:6" ht="20.25">
      <c r="B909" s="105" t="s">
        <v>690</v>
      </c>
      <c r="C909" s="80">
        <v>0</v>
      </c>
      <c r="D909" s="84">
        <v>0</v>
      </c>
      <c r="E909" s="72">
        <f t="shared" si="28"/>
        <v>0</v>
      </c>
      <c r="F909" s="11"/>
    </row>
    <row r="910" spans="2:6" ht="20.25">
      <c r="B910" s="105" t="s">
        <v>691</v>
      </c>
      <c r="C910" s="80">
        <v>0</v>
      </c>
      <c r="D910" s="84">
        <v>92</v>
      </c>
      <c r="E910" s="72">
        <f t="shared" si="28"/>
        <v>-92</v>
      </c>
      <c r="F910" s="11">
        <f t="shared" si="29"/>
        <v>-100</v>
      </c>
    </row>
    <row r="911" spans="2:6" ht="20.25">
      <c r="B911" s="105" t="s">
        <v>692</v>
      </c>
      <c r="C911" s="80">
        <v>0</v>
      </c>
      <c r="D911" s="84">
        <v>0</v>
      </c>
      <c r="E911" s="72">
        <f t="shared" si="28"/>
        <v>0</v>
      </c>
      <c r="F911" s="11"/>
    </row>
    <row r="912" spans="2:6" ht="20.25">
      <c r="B912" s="105" t="s">
        <v>693</v>
      </c>
      <c r="C912" s="80">
        <v>500</v>
      </c>
      <c r="D912" s="84">
        <v>536</v>
      </c>
      <c r="E912" s="72">
        <f t="shared" si="28"/>
        <v>-36</v>
      </c>
      <c r="F912" s="11">
        <f t="shared" si="29"/>
        <v>-6.7164179104477615</v>
      </c>
    </row>
    <row r="913" spans="2:6" ht="20.25">
      <c r="B913" s="105" t="s">
        <v>694</v>
      </c>
      <c r="C913" s="80">
        <v>0</v>
      </c>
      <c r="D913" s="84">
        <v>0</v>
      </c>
      <c r="E913" s="72">
        <f t="shared" si="28"/>
        <v>0</v>
      </c>
      <c r="F913" s="11"/>
    </row>
    <row r="914" spans="2:6" ht="20.25">
      <c r="B914" s="105" t="s">
        <v>695</v>
      </c>
      <c r="C914" s="80">
        <v>0</v>
      </c>
      <c r="D914" s="84">
        <v>0</v>
      </c>
      <c r="E914" s="72">
        <f t="shared" si="28"/>
        <v>0</v>
      </c>
      <c r="F914" s="11"/>
    </row>
    <row r="915" spans="2:6" ht="20.25">
      <c r="B915" s="105" t="s">
        <v>696</v>
      </c>
      <c r="C915" s="80">
        <v>0</v>
      </c>
      <c r="D915" s="84">
        <v>0</v>
      </c>
      <c r="E915" s="72">
        <f t="shared" si="28"/>
        <v>0</v>
      </c>
      <c r="F915" s="11"/>
    </row>
    <row r="916" spans="2:6" ht="20.25">
      <c r="B916" s="105" t="s">
        <v>697</v>
      </c>
      <c r="C916" s="80">
        <v>52</v>
      </c>
      <c r="D916" s="84">
        <v>54</v>
      </c>
      <c r="E916" s="72">
        <f t="shared" si="28"/>
        <v>-2</v>
      </c>
      <c r="F916" s="11">
        <f t="shared" si="29"/>
        <v>-3.7037037037037033</v>
      </c>
    </row>
    <row r="917" spans="2:6" ht="20.25">
      <c r="B917" s="105" t="s">
        <v>698</v>
      </c>
      <c r="C917" s="80">
        <v>119</v>
      </c>
      <c r="D917" s="84">
        <v>0</v>
      </c>
      <c r="E917" s="72">
        <f t="shared" si="28"/>
        <v>119</v>
      </c>
      <c r="F917" s="11"/>
    </row>
    <row r="918" spans="2:6" ht="20.25">
      <c r="B918" s="105" t="s">
        <v>699</v>
      </c>
      <c r="C918" s="80">
        <v>929</v>
      </c>
      <c r="D918" s="84">
        <v>780</v>
      </c>
      <c r="E918" s="72">
        <f t="shared" si="28"/>
        <v>149</v>
      </c>
      <c r="F918" s="11">
        <f t="shared" si="29"/>
        <v>19.102564102564102</v>
      </c>
    </row>
    <row r="919" spans="2:6" ht="20.25">
      <c r="B919" s="105" t="s">
        <v>700</v>
      </c>
      <c r="C919" s="80">
        <v>0</v>
      </c>
      <c r="D919" s="84">
        <v>0</v>
      </c>
      <c r="E919" s="72">
        <f t="shared" si="28"/>
        <v>0</v>
      </c>
      <c r="F919" s="11"/>
    </row>
    <row r="920" spans="2:6" ht="20.25">
      <c r="B920" s="105" t="s">
        <v>701</v>
      </c>
      <c r="C920" s="80">
        <v>0</v>
      </c>
      <c r="D920" s="84">
        <v>0</v>
      </c>
      <c r="E920" s="72">
        <f t="shared" si="28"/>
        <v>0</v>
      </c>
      <c r="F920" s="11"/>
    </row>
    <row r="921" spans="2:6" ht="20.25">
      <c r="B921" s="105" t="s">
        <v>702</v>
      </c>
      <c r="C921" s="80">
        <v>1577</v>
      </c>
      <c r="D921" s="84">
        <v>1262</v>
      </c>
      <c r="E921" s="72">
        <f t="shared" si="28"/>
        <v>315</v>
      </c>
      <c r="F921" s="11">
        <f t="shared" si="29"/>
        <v>24.960380348652933</v>
      </c>
    </row>
    <row r="922" spans="2:6" ht="20.25">
      <c r="B922" s="105" t="s">
        <v>703</v>
      </c>
      <c r="C922" s="80">
        <v>1531</v>
      </c>
      <c r="D922" s="84">
        <v>309</v>
      </c>
      <c r="E922" s="72">
        <f t="shared" si="28"/>
        <v>1222</v>
      </c>
      <c r="F922" s="11">
        <f t="shared" si="29"/>
        <v>395.46925566343043</v>
      </c>
    </row>
    <row r="923" spans="2:6" ht="20.25">
      <c r="B923" s="105" t="s">
        <v>704</v>
      </c>
      <c r="C923" s="80">
        <v>0</v>
      </c>
      <c r="D923" s="84">
        <v>0</v>
      </c>
      <c r="E923" s="72">
        <f t="shared" si="28"/>
        <v>0</v>
      </c>
      <c r="F923" s="11"/>
    </row>
    <row r="924" spans="2:6" ht="20.25">
      <c r="B924" s="105" t="s">
        <v>680</v>
      </c>
      <c r="C924" s="80">
        <v>0</v>
      </c>
      <c r="D924" s="84">
        <v>0</v>
      </c>
      <c r="E924" s="72">
        <f t="shared" si="28"/>
        <v>0</v>
      </c>
      <c r="F924" s="11"/>
    </row>
    <row r="925" spans="2:6" ht="20.25">
      <c r="B925" s="105" t="s">
        <v>705</v>
      </c>
      <c r="C925" s="80">
        <v>0</v>
      </c>
      <c r="D925" s="84">
        <v>0</v>
      </c>
      <c r="E925" s="72">
        <f t="shared" si="28"/>
        <v>0</v>
      </c>
      <c r="F925" s="11"/>
    </row>
    <row r="926" spans="2:6" ht="20.25">
      <c r="B926" s="105" t="s">
        <v>1569</v>
      </c>
      <c r="C926" s="80">
        <v>18</v>
      </c>
      <c r="D926" s="84">
        <v>265</v>
      </c>
      <c r="E926" s="72">
        <f t="shared" si="28"/>
        <v>-247</v>
      </c>
      <c r="F926" s="11">
        <f t="shared" si="29"/>
        <v>-93.20754716981132</v>
      </c>
    </row>
    <row r="927" spans="2:6" ht="20.25">
      <c r="B927" s="105" t="s">
        <v>706</v>
      </c>
      <c r="C927" s="80">
        <v>0</v>
      </c>
      <c r="D927" s="84">
        <v>0</v>
      </c>
      <c r="E927" s="72">
        <f t="shared" si="28"/>
        <v>0</v>
      </c>
      <c r="F927" s="11"/>
    </row>
    <row r="928" spans="2:6" ht="20.25">
      <c r="B928" s="105" t="s">
        <v>707</v>
      </c>
      <c r="C928" s="80">
        <v>0</v>
      </c>
      <c r="D928" s="84">
        <v>0</v>
      </c>
      <c r="E928" s="72">
        <f t="shared" si="28"/>
        <v>0</v>
      </c>
      <c r="F928" s="11"/>
    </row>
    <row r="929" spans="2:6" ht="20.25">
      <c r="B929" s="105" t="s">
        <v>708</v>
      </c>
      <c r="C929" s="80">
        <v>1980</v>
      </c>
      <c r="D929" s="84">
        <v>3565</v>
      </c>
      <c r="E929" s="72">
        <f t="shared" si="28"/>
        <v>-1585</v>
      </c>
      <c r="F929" s="11">
        <f t="shared" si="29"/>
        <v>-44.460028050490884</v>
      </c>
    </row>
    <row r="930" spans="2:6" ht="20.25">
      <c r="B930" s="104" t="s">
        <v>1570</v>
      </c>
      <c r="C930" s="80">
        <f>SUM(C931:C940)</f>
        <v>7114</v>
      </c>
      <c r="D930" s="80">
        <f>SUM(D931:D940)</f>
        <v>11578</v>
      </c>
      <c r="E930" s="72">
        <f t="shared" si="28"/>
        <v>-4464</v>
      </c>
      <c r="F930" s="11">
        <f t="shared" si="29"/>
        <v>-38.555881844878215</v>
      </c>
    </row>
    <row r="931" spans="2:6" ht="20.25">
      <c r="B931" s="105" t="s">
        <v>29</v>
      </c>
      <c r="C931" s="80">
        <v>107</v>
      </c>
      <c r="D931" s="84">
        <v>112</v>
      </c>
      <c r="E931" s="72">
        <f t="shared" si="28"/>
        <v>-5</v>
      </c>
      <c r="F931" s="11">
        <f t="shared" si="29"/>
        <v>-4.4642857142857144</v>
      </c>
    </row>
    <row r="932" spans="2:6" ht="20.25">
      <c r="B932" s="105" t="s">
        <v>30</v>
      </c>
      <c r="C932" s="80">
        <v>0</v>
      </c>
      <c r="D932" s="84">
        <v>0</v>
      </c>
      <c r="E932" s="72">
        <f t="shared" si="28"/>
        <v>0</v>
      </c>
      <c r="F932" s="11"/>
    </row>
    <row r="933" spans="2:6" ht="20.25">
      <c r="B933" s="105" t="s">
        <v>31</v>
      </c>
      <c r="C933" s="80">
        <v>0</v>
      </c>
      <c r="D933" s="84">
        <v>0</v>
      </c>
      <c r="E933" s="72">
        <f t="shared" si="28"/>
        <v>0</v>
      </c>
      <c r="F933" s="11"/>
    </row>
    <row r="934" spans="2:6" ht="20.25">
      <c r="B934" s="105" t="s">
        <v>709</v>
      </c>
      <c r="C934" s="80">
        <v>397</v>
      </c>
      <c r="D934" s="84">
        <v>450</v>
      </c>
      <c r="E934" s="72">
        <f t="shared" si="28"/>
        <v>-53</v>
      </c>
      <c r="F934" s="11">
        <f t="shared" si="29"/>
        <v>-11.777777777777777</v>
      </c>
    </row>
    <row r="935" spans="2:6" ht="20.25">
      <c r="B935" s="105" t="s">
        <v>710</v>
      </c>
      <c r="C935" s="80">
        <v>0</v>
      </c>
      <c r="D935" s="84">
        <v>0</v>
      </c>
      <c r="E935" s="72">
        <f t="shared" si="28"/>
        <v>0</v>
      </c>
      <c r="F935" s="11"/>
    </row>
    <row r="936" spans="2:6" ht="20.25">
      <c r="B936" s="105" t="s">
        <v>711</v>
      </c>
      <c r="C936" s="80">
        <v>0</v>
      </c>
      <c r="D936" s="84">
        <v>0</v>
      </c>
      <c r="E936" s="72">
        <f t="shared" si="28"/>
        <v>0</v>
      </c>
      <c r="F936" s="11"/>
    </row>
    <row r="937" spans="2:6" ht="20.25">
      <c r="B937" s="105" t="s">
        <v>1296</v>
      </c>
      <c r="C937" s="80">
        <v>0</v>
      </c>
      <c r="D937" s="84">
        <v>0</v>
      </c>
      <c r="E937" s="72">
        <f t="shared" si="28"/>
        <v>0</v>
      </c>
      <c r="F937" s="11"/>
    </row>
    <row r="938" spans="2:6" ht="20.25">
      <c r="B938" s="105" t="s">
        <v>712</v>
      </c>
      <c r="C938" s="80">
        <v>0</v>
      </c>
      <c r="D938" s="84">
        <v>0</v>
      </c>
      <c r="E938" s="72">
        <f t="shared" si="28"/>
        <v>0</v>
      </c>
      <c r="F938" s="11"/>
    </row>
    <row r="939" spans="2:6" ht="20.25">
      <c r="B939" s="105" t="s">
        <v>38</v>
      </c>
      <c r="C939" s="80">
        <v>192</v>
      </c>
      <c r="D939" s="84">
        <v>194</v>
      </c>
      <c r="E939" s="72">
        <f t="shared" si="28"/>
        <v>-2</v>
      </c>
      <c r="F939" s="11">
        <f t="shared" si="29"/>
        <v>-1.0309278350515463</v>
      </c>
    </row>
    <row r="940" spans="2:6" ht="20.25">
      <c r="B940" s="105" t="s">
        <v>1571</v>
      </c>
      <c r="C940" s="80">
        <v>6418</v>
      </c>
      <c r="D940" s="84">
        <v>10822</v>
      </c>
      <c r="E940" s="72">
        <f t="shared" si="28"/>
        <v>-4404</v>
      </c>
      <c r="F940" s="11">
        <f t="shared" si="29"/>
        <v>-40.694880798373681</v>
      </c>
    </row>
    <row r="941" spans="2:6" ht="20.25">
      <c r="B941" s="104" t="s">
        <v>713</v>
      </c>
      <c r="C941" s="80">
        <f>SUM(C942:C947)</f>
        <v>8027</v>
      </c>
      <c r="D941" s="80">
        <f>SUM(D942:D947)</f>
        <v>5015</v>
      </c>
      <c r="E941" s="72">
        <f t="shared" si="28"/>
        <v>3012</v>
      </c>
      <c r="F941" s="11">
        <f t="shared" si="29"/>
        <v>60.059820538384848</v>
      </c>
    </row>
    <row r="942" spans="2:6" ht="20.25">
      <c r="B942" s="105" t="s">
        <v>714</v>
      </c>
      <c r="C942" s="80">
        <v>4193</v>
      </c>
      <c r="D942" s="84">
        <v>1011</v>
      </c>
      <c r="E942" s="72">
        <f t="shared" si="28"/>
        <v>3182</v>
      </c>
      <c r="F942" s="11">
        <f t="shared" si="29"/>
        <v>314.73788328387735</v>
      </c>
    </row>
    <row r="943" spans="2:6" ht="20.25">
      <c r="B943" s="105" t="s">
        <v>715</v>
      </c>
      <c r="C943" s="80">
        <v>0</v>
      </c>
      <c r="D943" s="84">
        <v>0</v>
      </c>
      <c r="E943" s="72">
        <f t="shared" si="28"/>
        <v>0</v>
      </c>
      <c r="F943" s="11"/>
    </row>
    <row r="944" spans="2:6" ht="20.25">
      <c r="B944" s="105" t="s">
        <v>716</v>
      </c>
      <c r="C944" s="80">
        <v>1245</v>
      </c>
      <c r="D944" s="84">
        <v>3163</v>
      </c>
      <c r="E944" s="72">
        <f t="shared" si="28"/>
        <v>-1918</v>
      </c>
      <c r="F944" s="11">
        <f t="shared" si="29"/>
        <v>-60.638634208030354</v>
      </c>
    </row>
    <row r="945" spans="2:6" ht="20.25">
      <c r="B945" s="105" t="s">
        <v>717</v>
      </c>
      <c r="C945" s="80">
        <v>1046</v>
      </c>
      <c r="D945" s="84">
        <v>475</v>
      </c>
      <c r="E945" s="72">
        <f t="shared" si="28"/>
        <v>571</v>
      </c>
      <c r="F945" s="11">
        <f t="shared" si="29"/>
        <v>120.21052631578948</v>
      </c>
    </row>
    <row r="946" spans="2:6" ht="20.25">
      <c r="B946" s="105" t="s">
        <v>718</v>
      </c>
      <c r="C946" s="80">
        <v>1388</v>
      </c>
      <c r="D946" s="84">
        <v>366</v>
      </c>
      <c r="E946" s="72">
        <f t="shared" si="28"/>
        <v>1022</v>
      </c>
      <c r="F946" s="11">
        <f t="shared" si="29"/>
        <v>279.23497267759564</v>
      </c>
    </row>
    <row r="947" spans="2:6" ht="20.25">
      <c r="B947" s="105" t="s">
        <v>719</v>
      </c>
      <c r="C947" s="80">
        <v>155</v>
      </c>
      <c r="D947" s="84">
        <v>0</v>
      </c>
      <c r="E947" s="72">
        <f t="shared" si="28"/>
        <v>155</v>
      </c>
      <c r="F947" s="11"/>
    </row>
    <row r="948" spans="2:6" ht="20.25">
      <c r="B948" s="104" t="s">
        <v>720</v>
      </c>
      <c r="C948" s="80">
        <f>SUM(C949:C953)</f>
        <v>961</v>
      </c>
      <c r="D948" s="80">
        <f>SUM(D949:D953)</f>
        <v>551</v>
      </c>
      <c r="E948" s="72">
        <f t="shared" si="28"/>
        <v>410</v>
      </c>
      <c r="F948" s="11">
        <f t="shared" si="29"/>
        <v>74.410163339382933</v>
      </c>
    </row>
    <row r="949" spans="2:6" ht="20.25">
      <c r="B949" s="105" t="s">
        <v>721</v>
      </c>
      <c r="C949" s="80">
        <v>0</v>
      </c>
      <c r="D949" s="84">
        <v>0</v>
      </c>
      <c r="E949" s="72">
        <f t="shared" si="28"/>
        <v>0</v>
      </c>
      <c r="F949" s="11"/>
    </row>
    <row r="950" spans="2:6" ht="20.25">
      <c r="B950" s="105" t="s">
        <v>1297</v>
      </c>
      <c r="C950" s="80">
        <v>528</v>
      </c>
      <c r="D950" s="84">
        <v>218</v>
      </c>
      <c r="E950" s="72">
        <f t="shared" si="28"/>
        <v>310</v>
      </c>
      <c r="F950" s="11">
        <f t="shared" si="29"/>
        <v>142.20183486238531</v>
      </c>
    </row>
    <row r="951" spans="2:6" ht="20.25">
      <c r="B951" s="105" t="s">
        <v>1298</v>
      </c>
      <c r="C951" s="80">
        <v>433</v>
      </c>
      <c r="D951" s="84">
        <v>314</v>
      </c>
      <c r="E951" s="72">
        <f t="shared" si="28"/>
        <v>119</v>
      </c>
      <c r="F951" s="11">
        <f t="shared" si="29"/>
        <v>37.898089171974526</v>
      </c>
    </row>
    <row r="952" spans="2:6" ht="20.25">
      <c r="B952" s="105" t="s">
        <v>722</v>
      </c>
      <c r="C952" s="80">
        <v>0</v>
      </c>
      <c r="D952" s="84">
        <v>0</v>
      </c>
      <c r="E952" s="72">
        <f t="shared" si="28"/>
        <v>0</v>
      </c>
      <c r="F952" s="11"/>
    </row>
    <row r="953" spans="2:6" ht="20.25">
      <c r="B953" s="105" t="s">
        <v>723</v>
      </c>
      <c r="C953" s="80">
        <v>0</v>
      </c>
      <c r="D953" s="84">
        <v>19</v>
      </c>
      <c r="E953" s="72">
        <f t="shared" si="28"/>
        <v>-19</v>
      </c>
      <c r="F953" s="11">
        <f t="shared" si="29"/>
        <v>-100</v>
      </c>
    </row>
    <row r="954" spans="2:6" ht="20.25">
      <c r="B954" s="104" t="s">
        <v>724</v>
      </c>
      <c r="C954" s="80">
        <f>SUM(C955:C956)</f>
        <v>4577</v>
      </c>
      <c r="D954" s="80">
        <f>SUM(D955:D956)</f>
        <v>4349</v>
      </c>
      <c r="E954" s="72">
        <f t="shared" si="28"/>
        <v>228</v>
      </c>
      <c r="F954" s="11">
        <f t="shared" si="29"/>
        <v>5.2425845021844104</v>
      </c>
    </row>
    <row r="955" spans="2:6" ht="20.25">
      <c r="B955" s="105" t="s">
        <v>725</v>
      </c>
      <c r="C955" s="80">
        <v>0</v>
      </c>
      <c r="D955" s="84">
        <v>0</v>
      </c>
      <c r="E955" s="72">
        <f t="shared" si="28"/>
        <v>0</v>
      </c>
      <c r="F955" s="11"/>
    </row>
    <row r="956" spans="2:6" ht="20.25">
      <c r="B956" s="105" t="s">
        <v>726</v>
      </c>
      <c r="C956" s="80">
        <v>4577</v>
      </c>
      <c r="D956" s="84">
        <v>4349</v>
      </c>
      <c r="E956" s="72">
        <f t="shared" si="28"/>
        <v>228</v>
      </c>
      <c r="F956" s="11">
        <f t="shared" si="29"/>
        <v>5.2425845021844104</v>
      </c>
    </row>
    <row r="957" spans="2:6" ht="20.25">
      <c r="B957" s="104" t="s">
        <v>727</v>
      </c>
      <c r="C957" s="80">
        <f>C958+C959</f>
        <v>492</v>
      </c>
      <c r="D957" s="80">
        <f>D958+D959</f>
        <v>580</v>
      </c>
      <c r="E957" s="72">
        <f t="shared" si="28"/>
        <v>-88</v>
      </c>
      <c r="F957" s="11">
        <f t="shared" si="29"/>
        <v>-15.172413793103448</v>
      </c>
    </row>
    <row r="958" spans="2:6" ht="20.25">
      <c r="B958" s="105" t="s">
        <v>728</v>
      </c>
      <c r="C958" s="80">
        <v>0</v>
      </c>
      <c r="D958" s="84">
        <v>0</v>
      </c>
      <c r="E958" s="72">
        <f t="shared" si="28"/>
        <v>0</v>
      </c>
      <c r="F958" s="11"/>
    </row>
    <row r="959" spans="2:6" ht="20.25">
      <c r="B959" s="105" t="s">
        <v>729</v>
      </c>
      <c r="C959" s="80">
        <v>492</v>
      </c>
      <c r="D959" s="84">
        <v>580</v>
      </c>
      <c r="E959" s="72">
        <f t="shared" si="28"/>
        <v>-88</v>
      </c>
      <c r="F959" s="11">
        <f t="shared" si="29"/>
        <v>-15.172413793103448</v>
      </c>
    </row>
    <row r="960" spans="2:6" ht="20.25">
      <c r="B960" s="104" t="s">
        <v>730</v>
      </c>
      <c r="C960" s="80">
        <f>SUM(C961,C983,C993,C1003,C1010,C1015)</f>
        <v>10170</v>
      </c>
      <c r="D960" s="80">
        <f>SUM(D961,D983,D993,D1003,D1010,D1015)</f>
        <v>17711</v>
      </c>
      <c r="E960" s="72">
        <f t="shared" si="28"/>
        <v>-7541</v>
      </c>
      <c r="F960" s="11">
        <f t="shared" si="29"/>
        <v>-42.578058833493309</v>
      </c>
    </row>
    <row r="961" spans="2:6" ht="20.25">
      <c r="B961" s="104" t="s">
        <v>731</v>
      </c>
      <c r="C961" s="80">
        <f>SUM(C962:C982)</f>
        <v>3153</v>
      </c>
      <c r="D961" s="80">
        <f>SUM(D962:D982)</f>
        <v>3077</v>
      </c>
      <c r="E961" s="72">
        <f t="shared" si="28"/>
        <v>76</v>
      </c>
      <c r="F961" s="11">
        <f t="shared" si="29"/>
        <v>2.4699382515437116</v>
      </c>
    </row>
    <row r="962" spans="2:6" ht="20.25">
      <c r="B962" s="105" t="s">
        <v>29</v>
      </c>
      <c r="C962" s="80">
        <v>290</v>
      </c>
      <c r="D962" s="84">
        <v>75</v>
      </c>
      <c r="E962" s="72">
        <f t="shared" si="28"/>
        <v>215</v>
      </c>
      <c r="F962" s="11">
        <f t="shared" si="29"/>
        <v>286.66666666666669</v>
      </c>
    </row>
    <row r="963" spans="2:6" ht="20.25">
      <c r="B963" s="105" t="s">
        <v>30</v>
      </c>
      <c r="C963" s="80">
        <v>0</v>
      </c>
      <c r="D963" s="84">
        <v>0</v>
      </c>
      <c r="E963" s="72">
        <f t="shared" si="28"/>
        <v>0</v>
      </c>
      <c r="F963" s="11"/>
    </row>
    <row r="964" spans="2:6" ht="20.25">
      <c r="B964" s="105" t="s">
        <v>31</v>
      </c>
      <c r="C964" s="80">
        <v>0</v>
      </c>
      <c r="D964" s="84">
        <v>0</v>
      </c>
      <c r="E964" s="72">
        <f t="shared" si="28"/>
        <v>0</v>
      </c>
      <c r="F964" s="11"/>
    </row>
    <row r="965" spans="2:6" ht="20.25">
      <c r="B965" s="105" t="s">
        <v>732</v>
      </c>
      <c r="C965" s="80">
        <v>0</v>
      </c>
      <c r="D965" s="84">
        <v>0</v>
      </c>
      <c r="E965" s="72">
        <f t="shared" si="28"/>
        <v>0</v>
      </c>
      <c r="F965" s="11"/>
    </row>
    <row r="966" spans="2:6" ht="20.25">
      <c r="B966" s="105" t="s">
        <v>733</v>
      </c>
      <c r="C966" s="80">
        <v>80</v>
      </c>
      <c r="D966" s="84">
        <v>0</v>
      </c>
      <c r="E966" s="72">
        <f t="shared" si="28"/>
        <v>80</v>
      </c>
      <c r="F966" s="11"/>
    </row>
    <row r="967" spans="2:6" ht="20.25">
      <c r="B967" s="105" t="s">
        <v>734</v>
      </c>
      <c r="C967" s="80">
        <v>0</v>
      </c>
      <c r="D967" s="84">
        <v>0</v>
      </c>
      <c r="E967" s="72">
        <f t="shared" si="28"/>
        <v>0</v>
      </c>
      <c r="F967" s="11"/>
    </row>
    <row r="968" spans="2:6" ht="20.25">
      <c r="B968" s="105" t="s">
        <v>735</v>
      </c>
      <c r="C968" s="80">
        <v>0</v>
      </c>
      <c r="D968" s="84">
        <v>0</v>
      </c>
      <c r="E968" s="72">
        <f t="shared" si="28"/>
        <v>0</v>
      </c>
      <c r="F968" s="11"/>
    </row>
    <row r="969" spans="2:6" ht="20.25">
      <c r="B969" s="105" t="s">
        <v>736</v>
      </c>
      <c r="C969" s="80">
        <v>0</v>
      </c>
      <c r="D969" s="84">
        <v>0</v>
      </c>
      <c r="E969" s="72">
        <f t="shared" si="28"/>
        <v>0</v>
      </c>
      <c r="F969" s="11"/>
    </row>
    <row r="970" spans="2:6" ht="20.25">
      <c r="B970" s="105" t="s">
        <v>737</v>
      </c>
      <c r="C970" s="80">
        <v>475</v>
      </c>
      <c r="D970" s="84">
        <v>674</v>
      </c>
      <c r="E970" s="72">
        <f t="shared" ref="E970:E1033" si="30">C970-D970</f>
        <v>-199</v>
      </c>
      <c r="F970" s="11">
        <f t="shared" ref="F970:F1018" si="31">E970/D970*100</f>
        <v>-29.525222551928781</v>
      </c>
    </row>
    <row r="971" spans="2:6" ht="20.25">
      <c r="B971" s="105" t="s">
        <v>738</v>
      </c>
      <c r="C971" s="80">
        <v>0</v>
      </c>
      <c r="D971" s="84">
        <v>0</v>
      </c>
      <c r="E971" s="72">
        <f t="shared" si="30"/>
        <v>0</v>
      </c>
      <c r="F971" s="11"/>
    </row>
    <row r="972" spans="2:6" ht="20.25">
      <c r="B972" s="105" t="s">
        <v>739</v>
      </c>
      <c r="C972" s="80">
        <v>0</v>
      </c>
      <c r="D972" s="84">
        <v>0</v>
      </c>
      <c r="E972" s="72">
        <f t="shared" si="30"/>
        <v>0</v>
      </c>
      <c r="F972" s="11"/>
    </row>
    <row r="973" spans="2:6" ht="20.25">
      <c r="B973" s="105" t="s">
        <v>740</v>
      </c>
      <c r="C973" s="80">
        <v>0</v>
      </c>
      <c r="D973" s="84">
        <v>0</v>
      </c>
      <c r="E973" s="72">
        <f t="shared" si="30"/>
        <v>0</v>
      </c>
      <c r="F973" s="11"/>
    </row>
    <row r="974" spans="2:6" ht="20.25">
      <c r="B974" s="105" t="s">
        <v>741</v>
      </c>
      <c r="C974" s="80">
        <v>0</v>
      </c>
      <c r="D974" s="84">
        <v>0</v>
      </c>
      <c r="E974" s="72">
        <f t="shared" si="30"/>
        <v>0</v>
      </c>
      <c r="F974" s="11"/>
    </row>
    <row r="975" spans="2:6" ht="20.25">
      <c r="B975" s="105" t="s">
        <v>742</v>
      </c>
      <c r="C975" s="80">
        <v>0</v>
      </c>
      <c r="D975" s="84">
        <v>0</v>
      </c>
      <c r="E975" s="72">
        <f t="shared" si="30"/>
        <v>0</v>
      </c>
      <c r="F975" s="11"/>
    </row>
    <row r="976" spans="2:6" ht="20.25">
      <c r="B976" s="105" t="s">
        <v>743</v>
      </c>
      <c r="C976" s="80">
        <v>0</v>
      </c>
      <c r="D976" s="84">
        <v>0</v>
      </c>
      <c r="E976" s="72">
        <f t="shared" si="30"/>
        <v>0</v>
      </c>
      <c r="F976" s="11"/>
    </row>
    <row r="977" spans="2:6" ht="20.25">
      <c r="B977" s="105" t="s">
        <v>744</v>
      </c>
      <c r="C977" s="80">
        <v>0</v>
      </c>
      <c r="D977" s="84">
        <v>0</v>
      </c>
      <c r="E977" s="72">
        <f t="shared" si="30"/>
        <v>0</v>
      </c>
      <c r="F977" s="11"/>
    </row>
    <row r="978" spans="2:6" ht="20.25">
      <c r="B978" s="105" t="s">
        <v>745</v>
      </c>
      <c r="C978" s="80">
        <v>0</v>
      </c>
      <c r="D978" s="84">
        <v>0</v>
      </c>
      <c r="E978" s="72">
        <f t="shared" si="30"/>
        <v>0</v>
      </c>
      <c r="F978" s="11"/>
    </row>
    <row r="979" spans="2:6" ht="20.25">
      <c r="B979" s="105" t="s">
        <v>746</v>
      </c>
      <c r="C979" s="80">
        <v>0</v>
      </c>
      <c r="D979" s="84">
        <v>0</v>
      </c>
      <c r="E979" s="72">
        <f t="shared" si="30"/>
        <v>0</v>
      </c>
      <c r="F979" s="11"/>
    </row>
    <row r="980" spans="2:6" ht="20.25">
      <c r="B980" s="105" t="s">
        <v>747</v>
      </c>
      <c r="C980" s="80">
        <v>0</v>
      </c>
      <c r="D980" s="84">
        <v>0</v>
      </c>
      <c r="E980" s="72">
        <f t="shared" si="30"/>
        <v>0</v>
      </c>
      <c r="F980" s="11"/>
    </row>
    <row r="981" spans="2:6" ht="20.25">
      <c r="B981" s="105" t="s">
        <v>748</v>
      </c>
      <c r="C981" s="80">
        <v>0</v>
      </c>
      <c r="D981" s="84">
        <v>0</v>
      </c>
      <c r="E981" s="72">
        <f t="shared" si="30"/>
        <v>0</v>
      </c>
      <c r="F981" s="11"/>
    </row>
    <row r="982" spans="2:6" ht="20.25">
      <c r="B982" s="105" t="s">
        <v>749</v>
      </c>
      <c r="C982" s="80">
        <v>2308</v>
      </c>
      <c r="D982" s="84">
        <v>2328</v>
      </c>
      <c r="E982" s="72">
        <f t="shared" si="30"/>
        <v>-20</v>
      </c>
      <c r="F982" s="11">
        <f t="shared" si="31"/>
        <v>-0.85910652920962205</v>
      </c>
    </row>
    <row r="983" spans="2:6" ht="20.25">
      <c r="B983" s="104" t="s">
        <v>750</v>
      </c>
      <c r="C983" s="80">
        <f>SUM(C984:C992)</f>
        <v>0</v>
      </c>
      <c r="D983" s="80">
        <f>SUM(D984:D992)</f>
        <v>0</v>
      </c>
      <c r="E983" s="72">
        <f t="shared" si="30"/>
        <v>0</v>
      </c>
      <c r="F983" s="11"/>
    </row>
    <row r="984" spans="2:6" ht="20.25">
      <c r="B984" s="105" t="s">
        <v>29</v>
      </c>
      <c r="C984" s="80">
        <v>0</v>
      </c>
      <c r="D984" s="84">
        <v>0</v>
      </c>
      <c r="E984" s="72">
        <f t="shared" si="30"/>
        <v>0</v>
      </c>
      <c r="F984" s="11"/>
    </row>
    <row r="985" spans="2:6" ht="20.25">
      <c r="B985" s="105" t="s">
        <v>30</v>
      </c>
      <c r="C985" s="80">
        <v>0</v>
      </c>
      <c r="D985" s="84">
        <v>0</v>
      </c>
      <c r="E985" s="72">
        <f t="shared" si="30"/>
        <v>0</v>
      </c>
      <c r="F985" s="11"/>
    </row>
    <row r="986" spans="2:6" ht="20.25">
      <c r="B986" s="105" t="s">
        <v>31</v>
      </c>
      <c r="C986" s="80">
        <v>0</v>
      </c>
      <c r="D986" s="84">
        <v>0</v>
      </c>
      <c r="E986" s="72">
        <f t="shared" si="30"/>
        <v>0</v>
      </c>
      <c r="F986" s="11"/>
    </row>
    <row r="987" spans="2:6" ht="20.25">
      <c r="B987" s="105" t="s">
        <v>751</v>
      </c>
      <c r="C987" s="80">
        <v>0</v>
      </c>
      <c r="D987" s="84">
        <v>0</v>
      </c>
      <c r="E987" s="72">
        <f t="shared" si="30"/>
        <v>0</v>
      </c>
      <c r="F987" s="11"/>
    </row>
    <row r="988" spans="2:6" ht="20.25">
      <c r="B988" s="105" t="s">
        <v>752</v>
      </c>
      <c r="C988" s="80">
        <v>0</v>
      </c>
      <c r="D988" s="84">
        <v>0</v>
      </c>
      <c r="E988" s="72">
        <f t="shared" si="30"/>
        <v>0</v>
      </c>
      <c r="F988" s="11"/>
    </row>
    <row r="989" spans="2:6" ht="20.25">
      <c r="B989" s="105" t="s">
        <v>753</v>
      </c>
      <c r="C989" s="80">
        <v>0</v>
      </c>
      <c r="D989" s="84">
        <v>0</v>
      </c>
      <c r="E989" s="72">
        <f t="shared" si="30"/>
        <v>0</v>
      </c>
      <c r="F989" s="11"/>
    </row>
    <row r="990" spans="2:6" ht="20.25">
      <c r="B990" s="105" t="s">
        <v>754</v>
      </c>
      <c r="C990" s="80">
        <v>0</v>
      </c>
      <c r="D990" s="84">
        <v>0</v>
      </c>
      <c r="E990" s="72">
        <f t="shared" si="30"/>
        <v>0</v>
      </c>
      <c r="F990" s="11"/>
    </row>
    <row r="991" spans="2:6" ht="20.25">
      <c r="B991" s="105" t="s">
        <v>755</v>
      </c>
      <c r="C991" s="80">
        <v>0</v>
      </c>
      <c r="D991" s="84">
        <v>0</v>
      </c>
      <c r="E991" s="72">
        <f t="shared" si="30"/>
        <v>0</v>
      </c>
      <c r="F991" s="11"/>
    </row>
    <row r="992" spans="2:6" ht="20.25">
      <c r="B992" s="105" t="s">
        <v>756</v>
      </c>
      <c r="C992" s="80">
        <v>0</v>
      </c>
      <c r="D992" s="84">
        <v>0</v>
      </c>
      <c r="E992" s="72">
        <f t="shared" si="30"/>
        <v>0</v>
      </c>
      <c r="F992" s="11"/>
    </row>
    <row r="993" spans="2:6" ht="20.25">
      <c r="B993" s="104" t="s">
        <v>757</v>
      </c>
      <c r="C993" s="80">
        <f>SUM(C994:C1002)</f>
        <v>0</v>
      </c>
      <c r="D993" s="80">
        <f>SUM(D994:D1002)</f>
        <v>0</v>
      </c>
      <c r="E993" s="72">
        <f t="shared" si="30"/>
        <v>0</v>
      </c>
      <c r="F993" s="11"/>
    </row>
    <row r="994" spans="2:6" ht="20.25">
      <c r="B994" s="105" t="s">
        <v>29</v>
      </c>
      <c r="C994" s="80">
        <v>0</v>
      </c>
      <c r="D994" s="84">
        <v>0</v>
      </c>
      <c r="E994" s="72">
        <f t="shared" si="30"/>
        <v>0</v>
      </c>
      <c r="F994" s="11"/>
    </row>
    <row r="995" spans="2:6" ht="20.25">
      <c r="B995" s="105" t="s">
        <v>30</v>
      </c>
      <c r="C995" s="80">
        <v>0</v>
      </c>
      <c r="D995" s="84">
        <v>0</v>
      </c>
      <c r="E995" s="72">
        <f t="shared" si="30"/>
        <v>0</v>
      </c>
      <c r="F995" s="11"/>
    </row>
    <row r="996" spans="2:6" ht="20.25">
      <c r="B996" s="105" t="s">
        <v>31</v>
      </c>
      <c r="C996" s="80">
        <v>0</v>
      </c>
      <c r="D996" s="84">
        <v>0</v>
      </c>
      <c r="E996" s="72">
        <f t="shared" si="30"/>
        <v>0</v>
      </c>
      <c r="F996" s="11"/>
    </row>
    <row r="997" spans="2:6" ht="20.25">
      <c r="B997" s="105" t="s">
        <v>758</v>
      </c>
      <c r="C997" s="80">
        <v>0</v>
      </c>
      <c r="D997" s="84">
        <v>0</v>
      </c>
      <c r="E997" s="72">
        <f t="shared" si="30"/>
        <v>0</v>
      </c>
      <c r="F997" s="11"/>
    </row>
    <row r="998" spans="2:6" ht="20.25">
      <c r="B998" s="105" t="s">
        <v>759</v>
      </c>
      <c r="C998" s="80">
        <v>0</v>
      </c>
      <c r="D998" s="84">
        <v>0</v>
      </c>
      <c r="E998" s="72">
        <f t="shared" si="30"/>
        <v>0</v>
      </c>
      <c r="F998" s="11"/>
    </row>
    <row r="999" spans="2:6" ht="20.25">
      <c r="B999" s="105" t="s">
        <v>760</v>
      </c>
      <c r="C999" s="80">
        <v>0</v>
      </c>
      <c r="D999" s="84">
        <v>0</v>
      </c>
      <c r="E999" s="72">
        <f t="shared" si="30"/>
        <v>0</v>
      </c>
      <c r="F999" s="11"/>
    </row>
    <row r="1000" spans="2:6" ht="20.25">
      <c r="B1000" s="105" t="s">
        <v>761</v>
      </c>
      <c r="C1000" s="80">
        <v>0</v>
      </c>
      <c r="D1000" s="84">
        <v>0</v>
      </c>
      <c r="E1000" s="72">
        <f t="shared" si="30"/>
        <v>0</v>
      </c>
      <c r="F1000" s="11"/>
    </row>
    <row r="1001" spans="2:6" ht="20.25">
      <c r="B1001" s="105" t="s">
        <v>762</v>
      </c>
      <c r="C1001" s="80">
        <v>0</v>
      </c>
      <c r="D1001" s="84">
        <v>0</v>
      </c>
      <c r="E1001" s="72">
        <f t="shared" si="30"/>
        <v>0</v>
      </c>
      <c r="F1001" s="11"/>
    </row>
    <row r="1002" spans="2:6" ht="20.25">
      <c r="B1002" s="105" t="s">
        <v>763</v>
      </c>
      <c r="C1002" s="80">
        <v>0</v>
      </c>
      <c r="D1002" s="84">
        <v>0</v>
      </c>
      <c r="E1002" s="72">
        <f t="shared" si="30"/>
        <v>0</v>
      </c>
      <c r="F1002" s="11"/>
    </row>
    <row r="1003" spans="2:6" ht="20.25">
      <c r="B1003" s="104" t="s">
        <v>764</v>
      </c>
      <c r="C1003" s="80">
        <f>SUM(C1004:C1009)</f>
        <v>0</v>
      </c>
      <c r="D1003" s="80">
        <f>SUM(D1004:D1009)</f>
        <v>0</v>
      </c>
      <c r="E1003" s="72">
        <f t="shared" si="30"/>
        <v>0</v>
      </c>
      <c r="F1003" s="11"/>
    </row>
    <row r="1004" spans="2:6" ht="20.25">
      <c r="B1004" s="105" t="s">
        <v>29</v>
      </c>
      <c r="C1004" s="80">
        <v>0</v>
      </c>
      <c r="D1004" s="84">
        <v>0</v>
      </c>
      <c r="E1004" s="72">
        <f t="shared" si="30"/>
        <v>0</v>
      </c>
      <c r="F1004" s="11"/>
    </row>
    <row r="1005" spans="2:6" ht="20.25">
      <c r="B1005" s="105" t="s">
        <v>30</v>
      </c>
      <c r="C1005" s="80">
        <v>0</v>
      </c>
      <c r="D1005" s="84">
        <v>0</v>
      </c>
      <c r="E1005" s="72">
        <f t="shared" si="30"/>
        <v>0</v>
      </c>
      <c r="F1005" s="11"/>
    </row>
    <row r="1006" spans="2:6" ht="20.25">
      <c r="B1006" s="105" t="s">
        <v>31</v>
      </c>
      <c r="C1006" s="80">
        <v>0</v>
      </c>
      <c r="D1006" s="84">
        <v>0</v>
      </c>
      <c r="E1006" s="72">
        <f t="shared" si="30"/>
        <v>0</v>
      </c>
      <c r="F1006" s="11"/>
    </row>
    <row r="1007" spans="2:6" ht="20.25">
      <c r="B1007" s="105" t="s">
        <v>755</v>
      </c>
      <c r="C1007" s="80">
        <v>0</v>
      </c>
      <c r="D1007" s="84">
        <v>0</v>
      </c>
      <c r="E1007" s="72">
        <f t="shared" si="30"/>
        <v>0</v>
      </c>
      <c r="F1007" s="11"/>
    </row>
    <row r="1008" spans="2:6" ht="20.25">
      <c r="B1008" s="105" t="s">
        <v>765</v>
      </c>
      <c r="C1008" s="80">
        <v>0</v>
      </c>
      <c r="D1008" s="84">
        <v>0</v>
      </c>
      <c r="E1008" s="72">
        <f t="shared" si="30"/>
        <v>0</v>
      </c>
      <c r="F1008" s="11"/>
    </row>
    <row r="1009" spans="2:6" ht="20.25">
      <c r="B1009" s="105" t="s">
        <v>766</v>
      </c>
      <c r="C1009" s="80">
        <v>0</v>
      </c>
      <c r="D1009" s="84">
        <v>0</v>
      </c>
      <c r="E1009" s="72">
        <f t="shared" si="30"/>
        <v>0</v>
      </c>
      <c r="F1009" s="11"/>
    </row>
    <row r="1010" spans="2:6" ht="20.25">
      <c r="B1010" s="104" t="s">
        <v>767</v>
      </c>
      <c r="C1010" s="80">
        <f>SUM(C1011:C1014)</f>
        <v>3258</v>
      </c>
      <c r="D1010" s="80">
        <f>SUM(D1011:D1014)</f>
        <v>9087</v>
      </c>
      <c r="E1010" s="72">
        <f t="shared" si="30"/>
        <v>-5829</v>
      </c>
      <c r="F1010" s="11">
        <f t="shared" si="31"/>
        <v>-64.146583030703198</v>
      </c>
    </row>
    <row r="1011" spans="2:6" ht="20.25">
      <c r="B1011" s="105" t="s">
        <v>768</v>
      </c>
      <c r="C1011" s="80">
        <v>0</v>
      </c>
      <c r="D1011" s="84">
        <v>2587</v>
      </c>
      <c r="E1011" s="72">
        <f t="shared" si="30"/>
        <v>-2587</v>
      </c>
      <c r="F1011" s="11">
        <f t="shared" si="31"/>
        <v>-100</v>
      </c>
    </row>
    <row r="1012" spans="2:6" ht="20.25">
      <c r="B1012" s="105" t="s">
        <v>769</v>
      </c>
      <c r="C1012" s="80">
        <v>3258</v>
      </c>
      <c r="D1012" s="84">
        <v>6500</v>
      </c>
      <c r="E1012" s="72">
        <f t="shared" si="30"/>
        <v>-3242</v>
      </c>
      <c r="F1012" s="11">
        <f t="shared" si="31"/>
        <v>-49.876923076923077</v>
      </c>
    </row>
    <row r="1013" spans="2:6" ht="20.25">
      <c r="B1013" s="105" t="s">
        <v>770</v>
      </c>
      <c r="C1013" s="80">
        <v>0</v>
      </c>
      <c r="D1013" s="84">
        <v>0</v>
      </c>
      <c r="E1013" s="72">
        <f t="shared" si="30"/>
        <v>0</v>
      </c>
      <c r="F1013" s="11"/>
    </row>
    <row r="1014" spans="2:6" ht="20.25">
      <c r="B1014" s="105" t="s">
        <v>771</v>
      </c>
      <c r="C1014" s="80">
        <v>0</v>
      </c>
      <c r="D1014" s="84">
        <v>0</v>
      </c>
      <c r="E1014" s="72">
        <f t="shared" si="30"/>
        <v>0</v>
      </c>
      <c r="F1014" s="11"/>
    </row>
    <row r="1015" spans="2:6" ht="20.25">
      <c r="B1015" s="104" t="s">
        <v>772</v>
      </c>
      <c r="C1015" s="80">
        <f>SUM(C1016:C1017)</f>
        <v>3759</v>
      </c>
      <c r="D1015" s="80">
        <f>SUM(D1016:D1017)</f>
        <v>5547</v>
      </c>
      <c r="E1015" s="72">
        <f t="shared" si="30"/>
        <v>-1788</v>
      </c>
      <c r="F1015" s="11">
        <f t="shared" si="31"/>
        <v>-32.233639805300164</v>
      </c>
    </row>
    <row r="1016" spans="2:6" ht="20.25">
      <c r="B1016" s="105" t="s">
        <v>773</v>
      </c>
      <c r="C1016" s="80">
        <v>0</v>
      </c>
      <c r="D1016" s="84">
        <v>0</v>
      </c>
      <c r="E1016" s="72">
        <f t="shared" si="30"/>
        <v>0</v>
      </c>
      <c r="F1016" s="11"/>
    </row>
    <row r="1017" spans="2:6" ht="20.25">
      <c r="B1017" s="105" t="s">
        <v>774</v>
      </c>
      <c r="C1017" s="80">
        <v>3759</v>
      </c>
      <c r="D1017" s="84">
        <v>5547</v>
      </c>
      <c r="E1017" s="72">
        <f t="shared" si="30"/>
        <v>-1788</v>
      </c>
      <c r="F1017" s="11">
        <f t="shared" si="31"/>
        <v>-32.233639805300164</v>
      </c>
    </row>
    <row r="1018" spans="2:6" ht="20.25">
      <c r="B1018" s="104" t="s">
        <v>775</v>
      </c>
      <c r="C1018" s="80">
        <f>SUM(C1019,C1029,C1045,C1050,C1061,C1068,C1076)</f>
        <v>19979</v>
      </c>
      <c r="D1018" s="80">
        <f>SUM(D1019,D1029,D1045,D1050,D1061,D1068,D1076)</f>
        <v>203</v>
      </c>
      <c r="E1018" s="72">
        <f t="shared" si="30"/>
        <v>19776</v>
      </c>
      <c r="F1018" s="11">
        <f t="shared" si="31"/>
        <v>9741.8719211822663</v>
      </c>
    </row>
    <row r="1019" spans="2:6" ht="20.25">
      <c r="B1019" s="104" t="s">
        <v>776</v>
      </c>
      <c r="C1019" s="80">
        <f>SUM(C1020:C1028)</f>
        <v>0</v>
      </c>
      <c r="D1019" s="80">
        <f>SUM(D1020:D1028)</f>
        <v>0</v>
      </c>
      <c r="E1019" s="72">
        <f t="shared" si="30"/>
        <v>0</v>
      </c>
      <c r="F1019" s="11"/>
    </row>
    <row r="1020" spans="2:6" ht="20.25">
      <c r="B1020" s="105" t="s">
        <v>29</v>
      </c>
      <c r="C1020" s="80">
        <v>0</v>
      </c>
      <c r="D1020" s="84">
        <v>0</v>
      </c>
      <c r="E1020" s="72">
        <f t="shared" si="30"/>
        <v>0</v>
      </c>
      <c r="F1020" s="11"/>
    </row>
    <row r="1021" spans="2:6" ht="20.25">
      <c r="B1021" s="105" t="s">
        <v>30</v>
      </c>
      <c r="C1021" s="80">
        <v>0</v>
      </c>
      <c r="D1021" s="84">
        <v>0</v>
      </c>
      <c r="E1021" s="72">
        <f t="shared" si="30"/>
        <v>0</v>
      </c>
      <c r="F1021" s="11"/>
    </row>
    <row r="1022" spans="2:6" ht="20.25">
      <c r="B1022" s="105" t="s">
        <v>31</v>
      </c>
      <c r="C1022" s="80">
        <v>0</v>
      </c>
      <c r="D1022" s="84">
        <v>0</v>
      </c>
      <c r="E1022" s="72">
        <f t="shared" si="30"/>
        <v>0</v>
      </c>
      <c r="F1022" s="11"/>
    </row>
    <row r="1023" spans="2:6" ht="20.25">
      <c r="B1023" s="105" t="s">
        <v>777</v>
      </c>
      <c r="C1023" s="80">
        <v>0</v>
      </c>
      <c r="D1023" s="84">
        <v>0</v>
      </c>
      <c r="E1023" s="72">
        <f t="shared" si="30"/>
        <v>0</v>
      </c>
      <c r="F1023" s="11"/>
    </row>
    <row r="1024" spans="2:6" ht="20.25">
      <c r="B1024" s="105" t="s">
        <v>778</v>
      </c>
      <c r="C1024" s="80">
        <v>0</v>
      </c>
      <c r="D1024" s="84">
        <v>0</v>
      </c>
      <c r="E1024" s="72">
        <f t="shared" si="30"/>
        <v>0</v>
      </c>
      <c r="F1024" s="11"/>
    </row>
    <row r="1025" spans="2:6" ht="20.25">
      <c r="B1025" s="105" t="s">
        <v>779</v>
      </c>
      <c r="C1025" s="80">
        <v>0</v>
      </c>
      <c r="D1025" s="84">
        <v>0</v>
      </c>
      <c r="E1025" s="72">
        <f t="shared" si="30"/>
        <v>0</v>
      </c>
      <c r="F1025" s="11"/>
    </row>
    <row r="1026" spans="2:6" ht="20.25">
      <c r="B1026" s="105" t="s">
        <v>780</v>
      </c>
      <c r="C1026" s="80">
        <v>0</v>
      </c>
      <c r="D1026" s="84">
        <v>0</v>
      </c>
      <c r="E1026" s="72">
        <f t="shared" si="30"/>
        <v>0</v>
      </c>
      <c r="F1026" s="11"/>
    </row>
    <row r="1027" spans="2:6" ht="20.25">
      <c r="B1027" s="105" t="s">
        <v>781</v>
      </c>
      <c r="C1027" s="80">
        <v>0</v>
      </c>
      <c r="D1027" s="84">
        <v>0</v>
      </c>
      <c r="E1027" s="72">
        <f t="shared" si="30"/>
        <v>0</v>
      </c>
      <c r="F1027" s="11"/>
    </row>
    <row r="1028" spans="2:6" ht="20.25">
      <c r="B1028" s="105" t="s">
        <v>782</v>
      </c>
      <c r="C1028" s="80">
        <v>0</v>
      </c>
      <c r="D1028" s="84">
        <v>0</v>
      </c>
      <c r="E1028" s="72">
        <f t="shared" si="30"/>
        <v>0</v>
      </c>
      <c r="F1028" s="11"/>
    </row>
    <row r="1029" spans="2:6" ht="20.25">
      <c r="B1029" s="104" t="s">
        <v>783</v>
      </c>
      <c r="C1029" s="80">
        <f>SUM(C1030:C1044)</f>
        <v>0</v>
      </c>
      <c r="D1029" s="80">
        <f>SUM(D1030:D1044)</f>
        <v>0</v>
      </c>
      <c r="E1029" s="72">
        <f t="shared" si="30"/>
        <v>0</v>
      </c>
      <c r="F1029" s="11"/>
    </row>
    <row r="1030" spans="2:6" ht="20.25">
      <c r="B1030" s="105" t="s">
        <v>29</v>
      </c>
      <c r="C1030" s="80">
        <v>0</v>
      </c>
      <c r="D1030" s="84">
        <v>0</v>
      </c>
      <c r="E1030" s="72">
        <f t="shared" si="30"/>
        <v>0</v>
      </c>
      <c r="F1030" s="11"/>
    </row>
    <row r="1031" spans="2:6" ht="20.25">
      <c r="B1031" s="105" t="s">
        <v>30</v>
      </c>
      <c r="C1031" s="80">
        <v>0</v>
      </c>
      <c r="D1031" s="84">
        <v>0</v>
      </c>
      <c r="E1031" s="72">
        <f t="shared" si="30"/>
        <v>0</v>
      </c>
      <c r="F1031" s="11"/>
    </row>
    <row r="1032" spans="2:6" ht="20.25">
      <c r="B1032" s="105" t="s">
        <v>31</v>
      </c>
      <c r="C1032" s="80">
        <v>0</v>
      </c>
      <c r="D1032" s="84">
        <v>0</v>
      </c>
      <c r="E1032" s="72">
        <f t="shared" si="30"/>
        <v>0</v>
      </c>
      <c r="F1032" s="11"/>
    </row>
    <row r="1033" spans="2:6" ht="20.25">
      <c r="B1033" s="105" t="s">
        <v>784</v>
      </c>
      <c r="C1033" s="80">
        <v>0</v>
      </c>
      <c r="D1033" s="84">
        <v>0</v>
      </c>
      <c r="E1033" s="72">
        <f t="shared" si="30"/>
        <v>0</v>
      </c>
      <c r="F1033" s="11"/>
    </row>
    <row r="1034" spans="2:6" ht="20.25">
      <c r="B1034" s="105" t="s">
        <v>785</v>
      </c>
      <c r="C1034" s="80">
        <v>0</v>
      </c>
      <c r="D1034" s="84">
        <v>0</v>
      </c>
      <c r="E1034" s="72">
        <f t="shared" ref="E1034:E1097" si="32">C1034-D1034</f>
        <v>0</v>
      </c>
      <c r="F1034" s="11"/>
    </row>
    <row r="1035" spans="2:6" ht="20.25">
      <c r="B1035" s="105" t="s">
        <v>786</v>
      </c>
      <c r="C1035" s="80">
        <v>0</v>
      </c>
      <c r="D1035" s="84">
        <v>0</v>
      </c>
      <c r="E1035" s="72">
        <f t="shared" si="32"/>
        <v>0</v>
      </c>
      <c r="F1035" s="11"/>
    </row>
    <row r="1036" spans="2:6" ht="20.25">
      <c r="B1036" s="105" t="s">
        <v>787</v>
      </c>
      <c r="C1036" s="80">
        <v>0</v>
      </c>
      <c r="D1036" s="84">
        <v>0</v>
      </c>
      <c r="E1036" s="72">
        <f t="shared" si="32"/>
        <v>0</v>
      </c>
      <c r="F1036" s="11"/>
    </row>
    <row r="1037" spans="2:6" ht="20.25">
      <c r="B1037" s="105" t="s">
        <v>788</v>
      </c>
      <c r="C1037" s="80">
        <v>0</v>
      </c>
      <c r="D1037" s="84">
        <v>0</v>
      </c>
      <c r="E1037" s="72">
        <f t="shared" si="32"/>
        <v>0</v>
      </c>
      <c r="F1037" s="11"/>
    </row>
    <row r="1038" spans="2:6" ht="20.25">
      <c r="B1038" s="105" t="s">
        <v>789</v>
      </c>
      <c r="C1038" s="80">
        <v>0</v>
      </c>
      <c r="D1038" s="84">
        <v>0</v>
      </c>
      <c r="E1038" s="72">
        <f t="shared" si="32"/>
        <v>0</v>
      </c>
      <c r="F1038" s="11"/>
    </row>
    <row r="1039" spans="2:6" ht="20.25">
      <c r="B1039" s="105" t="s">
        <v>790</v>
      </c>
      <c r="C1039" s="80">
        <v>0</v>
      </c>
      <c r="D1039" s="84">
        <v>0</v>
      </c>
      <c r="E1039" s="72">
        <f t="shared" si="32"/>
        <v>0</v>
      </c>
      <c r="F1039" s="11"/>
    </row>
    <row r="1040" spans="2:6" ht="20.25">
      <c r="B1040" s="105" t="s">
        <v>791</v>
      </c>
      <c r="C1040" s="80">
        <v>0</v>
      </c>
      <c r="D1040" s="84">
        <v>0</v>
      </c>
      <c r="E1040" s="72">
        <f t="shared" si="32"/>
        <v>0</v>
      </c>
      <c r="F1040" s="11"/>
    </row>
    <row r="1041" spans="2:6" ht="20.25">
      <c r="B1041" s="105" t="s">
        <v>792</v>
      </c>
      <c r="C1041" s="80">
        <v>0</v>
      </c>
      <c r="D1041" s="84">
        <v>0</v>
      </c>
      <c r="E1041" s="72">
        <f t="shared" si="32"/>
        <v>0</v>
      </c>
      <c r="F1041" s="11"/>
    </row>
    <row r="1042" spans="2:6" ht="20.25">
      <c r="B1042" s="105" t="s">
        <v>793</v>
      </c>
      <c r="C1042" s="80">
        <v>0</v>
      </c>
      <c r="D1042" s="84">
        <v>0</v>
      </c>
      <c r="E1042" s="72">
        <f t="shared" si="32"/>
        <v>0</v>
      </c>
      <c r="F1042" s="11"/>
    </row>
    <row r="1043" spans="2:6" ht="20.25">
      <c r="B1043" s="105" t="s">
        <v>794</v>
      </c>
      <c r="C1043" s="80">
        <v>0</v>
      </c>
      <c r="D1043" s="84">
        <v>0</v>
      </c>
      <c r="E1043" s="72">
        <f t="shared" si="32"/>
        <v>0</v>
      </c>
      <c r="F1043" s="11"/>
    </row>
    <row r="1044" spans="2:6" ht="20.25">
      <c r="B1044" s="105" t="s">
        <v>795</v>
      </c>
      <c r="C1044" s="80">
        <v>0</v>
      </c>
      <c r="D1044" s="84">
        <v>0</v>
      </c>
      <c r="E1044" s="72">
        <f t="shared" si="32"/>
        <v>0</v>
      </c>
      <c r="F1044" s="11"/>
    </row>
    <row r="1045" spans="2:6" ht="20.25">
      <c r="B1045" s="104" t="s">
        <v>796</v>
      </c>
      <c r="C1045" s="80">
        <f>SUM(C1046:C1049)</f>
        <v>0</v>
      </c>
      <c r="D1045" s="80">
        <f>SUM(D1046:D1049)</f>
        <v>0</v>
      </c>
      <c r="E1045" s="72">
        <f t="shared" si="32"/>
        <v>0</v>
      </c>
      <c r="F1045" s="11"/>
    </row>
    <row r="1046" spans="2:6" ht="20.25">
      <c r="B1046" s="105" t="s">
        <v>29</v>
      </c>
      <c r="C1046" s="80">
        <v>0</v>
      </c>
      <c r="D1046" s="84">
        <v>0</v>
      </c>
      <c r="E1046" s="72">
        <f t="shared" si="32"/>
        <v>0</v>
      </c>
      <c r="F1046" s="11"/>
    </row>
    <row r="1047" spans="2:6" ht="20.25">
      <c r="B1047" s="105" t="s">
        <v>30</v>
      </c>
      <c r="C1047" s="80">
        <v>0</v>
      </c>
      <c r="D1047" s="84">
        <v>0</v>
      </c>
      <c r="E1047" s="72">
        <f t="shared" si="32"/>
        <v>0</v>
      </c>
      <c r="F1047" s="11"/>
    </row>
    <row r="1048" spans="2:6" ht="20.25">
      <c r="B1048" s="105" t="s">
        <v>31</v>
      </c>
      <c r="C1048" s="80">
        <v>0</v>
      </c>
      <c r="D1048" s="84">
        <v>0</v>
      </c>
      <c r="E1048" s="72">
        <f t="shared" si="32"/>
        <v>0</v>
      </c>
      <c r="F1048" s="11"/>
    </row>
    <row r="1049" spans="2:6" ht="20.25">
      <c r="B1049" s="105" t="s">
        <v>797</v>
      </c>
      <c r="C1049" s="80">
        <v>0</v>
      </c>
      <c r="D1049" s="84">
        <v>0</v>
      </c>
      <c r="E1049" s="72">
        <f t="shared" si="32"/>
        <v>0</v>
      </c>
      <c r="F1049" s="11"/>
    </row>
    <row r="1050" spans="2:6" ht="20.25">
      <c r="B1050" s="104" t="s">
        <v>798</v>
      </c>
      <c r="C1050" s="80">
        <f>SUM(C1051:C1060)</f>
        <v>110</v>
      </c>
      <c r="D1050" s="80">
        <f>SUM(D1051:D1060)</f>
        <v>0</v>
      </c>
      <c r="E1050" s="72">
        <f t="shared" si="32"/>
        <v>110</v>
      </c>
      <c r="F1050" s="11"/>
    </row>
    <row r="1051" spans="2:6" ht="20.25">
      <c r="B1051" s="105" t="s">
        <v>29</v>
      </c>
      <c r="C1051" s="80">
        <v>0</v>
      </c>
      <c r="D1051" s="84">
        <v>0</v>
      </c>
      <c r="E1051" s="72">
        <f t="shared" si="32"/>
        <v>0</v>
      </c>
      <c r="F1051" s="11"/>
    </row>
    <row r="1052" spans="2:6" ht="20.25">
      <c r="B1052" s="105" t="s">
        <v>30</v>
      </c>
      <c r="C1052" s="80">
        <v>0</v>
      </c>
      <c r="D1052" s="84">
        <v>0</v>
      </c>
      <c r="E1052" s="72">
        <f t="shared" si="32"/>
        <v>0</v>
      </c>
      <c r="F1052" s="11"/>
    </row>
    <row r="1053" spans="2:6" ht="20.25">
      <c r="B1053" s="105" t="s">
        <v>31</v>
      </c>
      <c r="C1053" s="80">
        <v>0</v>
      </c>
      <c r="D1053" s="84">
        <v>0</v>
      </c>
      <c r="E1053" s="72">
        <f t="shared" si="32"/>
        <v>0</v>
      </c>
      <c r="F1053" s="11"/>
    </row>
    <row r="1054" spans="2:6" ht="20.25">
      <c r="B1054" s="105" t="s">
        <v>799</v>
      </c>
      <c r="C1054" s="80">
        <v>0</v>
      </c>
      <c r="D1054" s="84">
        <v>0</v>
      </c>
      <c r="E1054" s="72">
        <f t="shared" si="32"/>
        <v>0</v>
      </c>
      <c r="F1054" s="11"/>
    </row>
    <row r="1055" spans="2:6" ht="20.25">
      <c r="B1055" s="105" t="s">
        <v>800</v>
      </c>
      <c r="C1055" s="80">
        <v>0</v>
      </c>
      <c r="D1055" s="84">
        <v>0</v>
      </c>
      <c r="E1055" s="72">
        <f t="shared" si="32"/>
        <v>0</v>
      </c>
      <c r="F1055" s="11"/>
    </row>
    <row r="1056" spans="2:6" ht="20.25">
      <c r="B1056" s="105" t="s">
        <v>801</v>
      </c>
      <c r="C1056" s="80">
        <v>0</v>
      </c>
      <c r="D1056" s="84">
        <v>0</v>
      </c>
      <c r="E1056" s="72">
        <f t="shared" si="32"/>
        <v>0</v>
      </c>
      <c r="F1056" s="11"/>
    </row>
    <row r="1057" spans="2:6" ht="20.25">
      <c r="B1057" s="105" t="s">
        <v>802</v>
      </c>
      <c r="C1057" s="80">
        <v>0</v>
      </c>
      <c r="D1057" s="84">
        <v>0</v>
      </c>
      <c r="E1057" s="72">
        <f t="shared" si="32"/>
        <v>0</v>
      </c>
      <c r="F1057" s="11"/>
    </row>
    <row r="1058" spans="2:6" ht="20.25">
      <c r="B1058" s="105" t="s">
        <v>803</v>
      </c>
      <c r="C1058" s="80">
        <v>0</v>
      </c>
      <c r="D1058" s="84">
        <v>0</v>
      </c>
      <c r="E1058" s="72">
        <f t="shared" si="32"/>
        <v>0</v>
      </c>
      <c r="F1058" s="11"/>
    </row>
    <row r="1059" spans="2:6" ht="20.25">
      <c r="B1059" s="105" t="s">
        <v>38</v>
      </c>
      <c r="C1059" s="80">
        <v>0</v>
      </c>
      <c r="D1059" s="84">
        <v>0</v>
      </c>
      <c r="E1059" s="72">
        <f t="shared" si="32"/>
        <v>0</v>
      </c>
      <c r="F1059" s="11"/>
    </row>
    <row r="1060" spans="2:6" ht="20.25">
      <c r="B1060" s="105" t="s">
        <v>804</v>
      </c>
      <c r="C1060" s="80">
        <v>110</v>
      </c>
      <c r="D1060" s="84">
        <v>0</v>
      </c>
      <c r="E1060" s="72">
        <f t="shared" si="32"/>
        <v>110</v>
      </c>
      <c r="F1060" s="11"/>
    </row>
    <row r="1061" spans="2:6" ht="20.25">
      <c r="B1061" s="104" t="s">
        <v>805</v>
      </c>
      <c r="C1061" s="80">
        <f>SUM(C1062:C1067)</f>
        <v>0</v>
      </c>
      <c r="D1061" s="80">
        <f>SUM(D1062:D1067)</f>
        <v>0</v>
      </c>
      <c r="E1061" s="72">
        <f t="shared" si="32"/>
        <v>0</v>
      </c>
      <c r="F1061" s="11"/>
    </row>
    <row r="1062" spans="2:6" ht="20.25">
      <c r="B1062" s="105" t="s">
        <v>29</v>
      </c>
      <c r="C1062" s="80">
        <v>0</v>
      </c>
      <c r="D1062" s="84">
        <v>0</v>
      </c>
      <c r="E1062" s="72">
        <f t="shared" si="32"/>
        <v>0</v>
      </c>
      <c r="F1062" s="11"/>
    </row>
    <row r="1063" spans="2:6" ht="20.25">
      <c r="B1063" s="105" t="s">
        <v>30</v>
      </c>
      <c r="C1063" s="80">
        <v>0</v>
      </c>
      <c r="D1063" s="84">
        <v>0</v>
      </c>
      <c r="E1063" s="72">
        <f t="shared" si="32"/>
        <v>0</v>
      </c>
      <c r="F1063" s="11"/>
    </row>
    <row r="1064" spans="2:6" ht="20.25">
      <c r="B1064" s="105" t="s">
        <v>31</v>
      </c>
      <c r="C1064" s="80">
        <v>0</v>
      </c>
      <c r="D1064" s="84">
        <v>0</v>
      </c>
      <c r="E1064" s="72">
        <f t="shared" si="32"/>
        <v>0</v>
      </c>
      <c r="F1064" s="11"/>
    </row>
    <row r="1065" spans="2:6" ht="20.25">
      <c r="B1065" s="105" t="s">
        <v>806</v>
      </c>
      <c r="C1065" s="80">
        <v>0</v>
      </c>
      <c r="D1065" s="84">
        <v>0</v>
      </c>
      <c r="E1065" s="72">
        <f t="shared" si="32"/>
        <v>0</v>
      </c>
      <c r="F1065" s="11"/>
    </row>
    <row r="1066" spans="2:6" ht="20.25">
      <c r="B1066" s="105" t="s">
        <v>807</v>
      </c>
      <c r="C1066" s="80">
        <v>0</v>
      </c>
      <c r="D1066" s="84">
        <v>0</v>
      </c>
      <c r="E1066" s="72">
        <f t="shared" si="32"/>
        <v>0</v>
      </c>
      <c r="F1066" s="11"/>
    </row>
    <row r="1067" spans="2:6" ht="20.25">
      <c r="B1067" s="105" t="s">
        <v>808</v>
      </c>
      <c r="C1067" s="80">
        <v>0</v>
      </c>
      <c r="D1067" s="84">
        <v>0</v>
      </c>
      <c r="E1067" s="72">
        <f t="shared" si="32"/>
        <v>0</v>
      </c>
      <c r="F1067" s="11"/>
    </row>
    <row r="1068" spans="2:6" ht="20.25">
      <c r="B1068" s="104" t="s">
        <v>809</v>
      </c>
      <c r="C1068" s="80">
        <f>SUM(C1069:C1075)</f>
        <v>14938</v>
      </c>
      <c r="D1068" s="80">
        <f>SUM(D1069:D1075)</f>
        <v>11</v>
      </c>
      <c r="E1068" s="72">
        <f t="shared" si="32"/>
        <v>14927</v>
      </c>
      <c r="F1068" s="11">
        <f t="shared" ref="F1068:F1093" si="33">E1068/D1068*100</f>
        <v>135700</v>
      </c>
    </row>
    <row r="1069" spans="2:6" ht="20.25">
      <c r="B1069" s="105" t="s">
        <v>29</v>
      </c>
      <c r="C1069" s="80">
        <v>0</v>
      </c>
      <c r="D1069" s="84">
        <v>0</v>
      </c>
      <c r="E1069" s="72">
        <f t="shared" si="32"/>
        <v>0</v>
      </c>
      <c r="F1069" s="11"/>
    </row>
    <row r="1070" spans="2:6" ht="20.25">
      <c r="B1070" s="105" t="s">
        <v>30</v>
      </c>
      <c r="C1070" s="80">
        <v>0</v>
      </c>
      <c r="D1070" s="84">
        <v>0</v>
      </c>
      <c r="E1070" s="72">
        <f t="shared" si="32"/>
        <v>0</v>
      </c>
      <c r="F1070" s="11"/>
    </row>
    <row r="1071" spans="2:6" ht="20.25">
      <c r="B1071" s="105" t="s">
        <v>31</v>
      </c>
      <c r="C1071" s="80">
        <v>0</v>
      </c>
      <c r="D1071" s="84">
        <v>0</v>
      </c>
      <c r="E1071" s="72">
        <f t="shared" si="32"/>
        <v>0</v>
      </c>
      <c r="F1071" s="11"/>
    </row>
    <row r="1072" spans="2:6" ht="20.25">
      <c r="B1072" s="105" t="s">
        <v>810</v>
      </c>
      <c r="C1072" s="80">
        <v>0</v>
      </c>
      <c r="D1072" s="84">
        <v>0</v>
      </c>
      <c r="E1072" s="72">
        <f t="shared" si="32"/>
        <v>0</v>
      </c>
      <c r="F1072" s="11"/>
    </row>
    <row r="1073" spans="2:6" ht="20.25">
      <c r="B1073" s="105" t="s">
        <v>811</v>
      </c>
      <c r="C1073" s="80">
        <v>0</v>
      </c>
      <c r="D1073" s="84">
        <v>11</v>
      </c>
      <c r="E1073" s="72">
        <f t="shared" si="32"/>
        <v>-11</v>
      </c>
      <c r="F1073" s="11">
        <f t="shared" si="33"/>
        <v>-100</v>
      </c>
    </row>
    <row r="1074" spans="2:6" ht="20.25">
      <c r="B1074" s="105" t="s">
        <v>812</v>
      </c>
      <c r="C1074" s="80">
        <v>0</v>
      </c>
      <c r="D1074" s="84">
        <v>0</v>
      </c>
      <c r="E1074" s="72">
        <f t="shared" si="32"/>
        <v>0</v>
      </c>
      <c r="F1074" s="11"/>
    </row>
    <row r="1075" spans="2:6" ht="20.25">
      <c r="B1075" s="105" t="s">
        <v>813</v>
      </c>
      <c r="C1075" s="80">
        <v>14938</v>
      </c>
      <c r="D1075" s="84">
        <v>0</v>
      </c>
      <c r="E1075" s="72">
        <f t="shared" si="32"/>
        <v>14938</v>
      </c>
      <c r="F1075" s="11"/>
    </row>
    <row r="1076" spans="2:6" ht="20.25">
      <c r="B1076" s="104" t="s">
        <v>814</v>
      </c>
      <c r="C1076" s="80">
        <f>SUM(C1077:C1081)</f>
        <v>4931</v>
      </c>
      <c r="D1076" s="80">
        <f>SUM(D1077:D1081)</f>
        <v>192</v>
      </c>
      <c r="E1076" s="72">
        <f t="shared" si="32"/>
        <v>4739</v>
      </c>
      <c r="F1076" s="11">
        <f t="shared" si="33"/>
        <v>2468.229166666667</v>
      </c>
    </row>
    <row r="1077" spans="2:6" ht="20.25">
      <c r="B1077" s="105" t="s">
        <v>815</v>
      </c>
      <c r="C1077" s="80">
        <v>0</v>
      </c>
      <c r="D1077" s="84">
        <v>0</v>
      </c>
      <c r="E1077" s="72">
        <f t="shared" si="32"/>
        <v>0</v>
      </c>
      <c r="F1077" s="11"/>
    </row>
    <row r="1078" spans="2:6" ht="20.25">
      <c r="B1078" s="105" t="s">
        <v>816</v>
      </c>
      <c r="C1078" s="80">
        <v>0</v>
      </c>
      <c r="D1078" s="84">
        <v>0</v>
      </c>
      <c r="E1078" s="72">
        <f t="shared" si="32"/>
        <v>0</v>
      </c>
      <c r="F1078" s="11"/>
    </row>
    <row r="1079" spans="2:6" ht="20.25">
      <c r="B1079" s="105" t="s">
        <v>817</v>
      </c>
      <c r="C1079" s="80">
        <v>0</v>
      </c>
      <c r="D1079" s="84">
        <v>0</v>
      </c>
      <c r="E1079" s="72">
        <f t="shared" si="32"/>
        <v>0</v>
      </c>
      <c r="F1079" s="11"/>
    </row>
    <row r="1080" spans="2:6" ht="20.25">
      <c r="B1080" s="105" t="s">
        <v>818</v>
      </c>
      <c r="C1080" s="80">
        <v>0</v>
      </c>
      <c r="D1080" s="84">
        <v>0</v>
      </c>
      <c r="E1080" s="72">
        <f t="shared" si="32"/>
        <v>0</v>
      </c>
      <c r="F1080" s="11"/>
    </row>
    <row r="1081" spans="2:6" ht="20.25">
      <c r="B1081" s="105" t="s">
        <v>819</v>
      </c>
      <c r="C1081" s="80">
        <v>4931</v>
      </c>
      <c r="D1081" s="84">
        <v>192</v>
      </c>
      <c r="E1081" s="72">
        <f t="shared" si="32"/>
        <v>4739</v>
      </c>
      <c r="F1081" s="11">
        <f t="shared" si="33"/>
        <v>2468.229166666667</v>
      </c>
    </row>
    <row r="1082" spans="2:6" ht="20.25">
      <c r="B1082" s="104" t="s">
        <v>820</v>
      </c>
      <c r="C1082" s="80">
        <f>SUM(C1083,C1093,C1099)</f>
        <v>1330</v>
      </c>
      <c r="D1082" s="80">
        <f>SUM(D1083,D1093,D1099)</f>
        <v>1487</v>
      </c>
      <c r="E1082" s="72">
        <f t="shared" si="32"/>
        <v>-157</v>
      </c>
      <c r="F1082" s="11">
        <f t="shared" si="33"/>
        <v>-10.558170813718897</v>
      </c>
    </row>
    <row r="1083" spans="2:6" ht="20.25">
      <c r="B1083" s="104" t="s">
        <v>821</v>
      </c>
      <c r="C1083" s="80">
        <f>SUM(C1084:C1092)</f>
        <v>1078</v>
      </c>
      <c r="D1083" s="80">
        <f>SUM(D1084:D1092)</f>
        <v>1451</v>
      </c>
      <c r="E1083" s="72">
        <f t="shared" si="32"/>
        <v>-373</v>
      </c>
      <c r="F1083" s="11">
        <f t="shared" si="33"/>
        <v>-25.706409372846313</v>
      </c>
    </row>
    <row r="1084" spans="2:6" ht="20.25">
      <c r="B1084" s="105" t="s">
        <v>29</v>
      </c>
      <c r="C1084" s="80">
        <v>124</v>
      </c>
      <c r="D1084" s="84">
        <v>198</v>
      </c>
      <c r="E1084" s="72">
        <f t="shared" si="32"/>
        <v>-74</v>
      </c>
      <c r="F1084" s="11">
        <f t="shared" si="33"/>
        <v>-37.373737373737377</v>
      </c>
    </row>
    <row r="1085" spans="2:6" ht="20.25">
      <c r="B1085" s="105" t="s">
        <v>30</v>
      </c>
      <c r="C1085" s="80">
        <v>0</v>
      </c>
      <c r="D1085" s="84">
        <v>0</v>
      </c>
      <c r="E1085" s="72">
        <f t="shared" si="32"/>
        <v>0</v>
      </c>
      <c r="F1085" s="11"/>
    </row>
    <row r="1086" spans="2:6" ht="20.25">
      <c r="B1086" s="105" t="s">
        <v>31</v>
      </c>
      <c r="C1086" s="80">
        <v>0</v>
      </c>
      <c r="D1086" s="84">
        <v>0</v>
      </c>
      <c r="E1086" s="72">
        <f t="shared" si="32"/>
        <v>0</v>
      </c>
      <c r="F1086" s="11"/>
    </row>
    <row r="1087" spans="2:6" ht="20.25">
      <c r="B1087" s="105" t="s">
        <v>822</v>
      </c>
      <c r="C1087" s="80">
        <v>0</v>
      </c>
      <c r="D1087" s="84">
        <v>0</v>
      </c>
      <c r="E1087" s="72">
        <f t="shared" si="32"/>
        <v>0</v>
      </c>
      <c r="F1087" s="11"/>
    </row>
    <row r="1088" spans="2:6" ht="20.25">
      <c r="B1088" s="105" t="s">
        <v>823</v>
      </c>
      <c r="C1088" s="80">
        <v>0</v>
      </c>
      <c r="D1088" s="84">
        <v>0</v>
      </c>
      <c r="E1088" s="72">
        <f t="shared" si="32"/>
        <v>0</v>
      </c>
      <c r="F1088" s="11"/>
    </row>
    <row r="1089" spans="2:6" ht="20.25">
      <c r="B1089" s="105" t="s">
        <v>824</v>
      </c>
      <c r="C1089" s="80">
        <v>0</v>
      </c>
      <c r="D1089" s="84">
        <v>0</v>
      </c>
      <c r="E1089" s="72">
        <f t="shared" si="32"/>
        <v>0</v>
      </c>
      <c r="F1089" s="11"/>
    </row>
    <row r="1090" spans="2:6" ht="20.25">
      <c r="B1090" s="105" t="s">
        <v>825</v>
      </c>
      <c r="C1090" s="80">
        <v>0</v>
      </c>
      <c r="D1090" s="84">
        <v>0</v>
      </c>
      <c r="E1090" s="72">
        <f t="shared" si="32"/>
        <v>0</v>
      </c>
      <c r="F1090" s="11"/>
    </row>
    <row r="1091" spans="2:6" ht="20.25">
      <c r="B1091" s="105" t="s">
        <v>38</v>
      </c>
      <c r="C1091" s="80">
        <v>0</v>
      </c>
      <c r="D1091" s="84">
        <v>124</v>
      </c>
      <c r="E1091" s="72">
        <f t="shared" si="32"/>
        <v>-124</v>
      </c>
      <c r="F1091" s="11">
        <f t="shared" si="33"/>
        <v>-100</v>
      </c>
    </row>
    <row r="1092" spans="2:6" ht="20.25">
      <c r="B1092" s="105" t="s">
        <v>826</v>
      </c>
      <c r="C1092" s="80">
        <v>954</v>
      </c>
      <c r="D1092" s="84">
        <v>1129</v>
      </c>
      <c r="E1092" s="72">
        <f t="shared" si="32"/>
        <v>-175</v>
      </c>
      <c r="F1092" s="11">
        <f t="shared" si="33"/>
        <v>-15.500442869796279</v>
      </c>
    </row>
    <row r="1093" spans="2:6" ht="20.25">
      <c r="B1093" s="104" t="s">
        <v>827</v>
      </c>
      <c r="C1093" s="80">
        <f>SUM(C1094:C1098)</f>
        <v>252</v>
      </c>
      <c r="D1093" s="80">
        <f>SUM(D1094:D1098)</f>
        <v>36</v>
      </c>
      <c r="E1093" s="72">
        <f t="shared" si="32"/>
        <v>216</v>
      </c>
      <c r="F1093" s="11">
        <f t="shared" si="33"/>
        <v>600</v>
      </c>
    </row>
    <row r="1094" spans="2:6" ht="20.25">
      <c r="B1094" s="105" t="s">
        <v>29</v>
      </c>
      <c r="C1094" s="80">
        <v>0</v>
      </c>
      <c r="D1094" s="84">
        <v>0</v>
      </c>
      <c r="E1094" s="72">
        <f t="shared" si="32"/>
        <v>0</v>
      </c>
      <c r="F1094" s="11"/>
    </row>
    <row r="1095" spans="2:6" ht="20.25">
      <c r="B1095" s="105" t="s">
        <v>30</v>
      </c>
      <c r="C1095" s="80">
        <v>0</v>
      </c>
      <c r="D1095" s="84">
        <v>0</v>
      </c>
      <c r="E1095" s="72">
        <f t="shared" si="32"/>
        <v>0</v>
      </c>
      <c r="F1095" s="11"/>
    </row>
    <row r="1096" spans="2:6" ht="20.25">
      <c r="B1096" s="105" t="s">
        <v>31</v>
      </c>
      <c r="C1096" s="80">
        <v>0</v>
      </c>
      <c r="D1096" s="84">
        <v>0</v>
      </c>
      <c r="E1096" s="72">
        <f t="shared" si="32"/>
        <v>0</v>
      </c>
      <c r="F1096" s="11"/>
    </row>
    <row r="1097" spans="2:6" ht="20.25">
      <c r="B1097" s="105" t="s">
        <v>828</v>
      </c>
      <c r="C1097" s="80">
        <v>0</v>
      </c>
      <c r="D1097" s="84">
        <v>0</v>
      </c>
      <c r="E1097" s="72">
        <f t="shared" si="32"/>
        <v>0</v>
      </c>
      <c r="F1097" s="11"/>
    </row>
    <row r="1098" spans="2:6" ht="20.25">
      <c r="B1098" s="105" t="s">
        <v>829</v>
      </c>
      <c r="C1098" s="80">
        <v>252</v>
      </c>
      <c r="D1098" s="84">
        <v>36</v>
      </c>
      <c r="E1098" s="72">
        <f t="shared" ref="E1098:E1161" si="34">C1098-D1098</f>
        <v>216</v>
      </c>
      <c r="F1098" s="11">
        <f t="shared" ref="F1098:F1148" si="35">E1098/D1098*100</f>
        <v>600</v>
      </c>
    </row>
    <row r="1099" spans="2:6" ht="20.25">
      <c r="B1099" s="104" t="s">
        <v>830</v>
      </c>
      <c r="C1099" s="80">
        <f>SUM(C1100:C1101)</f>
        <v>0</v>
      </c>
      <c r="D1099" s="80">
        <f>SUM(D1100:D1101)</f>
        <v>0</v>
      </c>
      <c r="E1099" s="72">
        <f t="shared" si="34"/>
        <v>0</v>
      </c>
      <c r="F1099" s="11"/>
    </row>
    <row r="1100" spans="2:6" ht="20.25">
      <c r="B1100" s="105" t="s">
        <v>831</v>
      </c>
      <c r="C1100" s="80">
        <v>0</v>
      </c>
      <c r="D1100" s="84">
        <v>0</v>
      </c>
      <c r="E1100" s="72">
        <f t="shared" si="34"/>
        <v>0</v>
      </c>
      <c r="F1100" s="11"/>
    </row>
    <row r="1101" spans="2:6" ht="20.25">
      <c r="B1101" s="105" t="s">
        <v>832</v>
      </c>
      <c r="C1101" s="80">
        <v>0</v>
      </c>
      <c r="D1101" s="84">
        <v>0</v>
      </c>
      <c r="E1101" s="72">
        <f t="shared" si="34"/>
        <v>0</v>
      </c>
      <c r="F1101" s="11"/>
    </row>
    <row r="1102" spans="2:6" ht="20.25">
      <c r="B1102" s="104" t="s">
        <v>833</v>
      </c>
      <c r="C1102" s="80">
        <f>SUM(C1103,C1110,C1120,C1126,C1129)</f>
        <v>0</v>
      </c>
      <c r="D1102" s="80">
        <f>SUM(D1103,D1110,D1120,D1126,D1129)</f>
        <v>6330</v>
      </c>
      <c r="E1102" s="72">
        <f t="shared" si="34"/>
        <v>-6330</v>
      </c>
      <c r="F1102" s="11">
        <f t="shared" si="35"/>
        <v>-100</v>
      </c>
    </row>
    <row r="1103" spans="2:6" ht="20.25">
      <c r="B1103" s="104" t="s">
        <v>834</v>
      </c>
      <c r="C1103" s="80">
        <f>SUM(C1104:C1109)</f>
        <v>0</v>
      </c>
      <c r="D1103" s="80">
        <f>SUM(D1104:D1109)</f>
        <v>0</v>
      </c>
      <c r="E1103" s="72">
        <f t="shared" si="34"/>
        <v>0</v>
      </c>
      <c r="F1103" s="11"/>
    </row>
    <row r="1104" spans="2:6" ht="20.25">
      <c r="B1104" s="105" t="s">
        <v>29</v>
      </c>
      <c r="C1104" s="80">
        <v>0</v>
      </c>
      <c r="D1104" s="84">
        <v>0</v>
      </c>
      <c r="E1104" s="72">
        <f t="shared" si="34"/>
        <v>0</v>
      </c>
      <c r="F1104" s="11"/>
    </row>
    <row r="1105" spans="2:6" ht="20.25">
      <c r="B1105" s="105" t="s">
        <v>30</v>
      </c>
      <c r="C1105" s="80">
        <v>0</v>
      </c>
      <c r="D1105" s="84">
        <v>0</v>
      </c>
      <c r="E1105" s="72">
        <f t="shared" si="34"/>
        <v>0</v>
      </c>
      <c r="F1105" s="11"/>
    </row>
    <row r="1106" spans="2:6" ht="20.25">
      <c r="B1106" s="105" t="s">
        <v>31</v>
      </c>
      <c r="C1106" s="80">
        <v>0</v>
      </c>
      <c r="D1106" s="84">
        <v>0</v>
      </c>
      <c r="E1106" s="72">
        <f t="shared" si="34"/>
        <v>0</v>
      </c>
      <c r="F1106" s="11"/>
    </row>
    <row r="1107" spans="2:6" ht="20.25">
      <c r="B1107" s="105" t="s">
        <v>835</v>
      </c>
      <c r="C1107" s="80">
        <v>0</v>
      </c>
      <c r="D1107" s="84">
        <v>0</v>
      </c>
      <c r="E1107" s="72">
        <f t="shared" si="34"/>
        <v>0</v>
      </c>
      <c r="F1107" s="11"/>
    </row>
    <row r="1108" spans="2:6" ht="20.25">
      <c r="B1108" s="105" t="s">
        <v>38</v>
      </c>
      <c r="C1108" s="80">
        <v>0</v>
      </c>
      <c r="D1108" s="84">
        <v>0</v>
      </c>
      <c r="E1108" s="72">
        <f t="shared" si="34"/>
        <v>0</v>
      </c>
      <c r="F1108" s="11"/>
    </row>
    <row r="1109" spans="2:6" ht="20.25">
      <c r="B1109" s="105" t="s">
        <v>836</v>
      </c>
      <c r="C1109" s="80">
        <v>0</v>
      </c>
      <c r="D1109" s="84">
        <v>0</v>
      </c>
      <c r="E1109" s="72">
        <f t="shared" si="34"/>
        <v>0</v>
      </c>
      <c r="F1109" s="11"/>
    </row>
    <row r="1110" spans="2:6" ht="20.25">
      <c r="B1110" s="104" t="s">
        <v>837</v>
      </c>
      <c r="C1110" s="80">
        <f>SUM(C1111:C1119)</f>
        <v>0</v>
      </c>
      <c r="D1110" s="80">
        <f>SUM(D1111:D1119)</f>
        <v>0</v>
      </c>
      <c r="E1110" s="72">
        <f t="shared" si="34"/>
        <v>0</v>
      </c>
      <c r="F1110" s="11"/>
    </row>
    <row r="1111" spans="2:6" ht="20.25">
      <c r="B1111" s="105" t="s">
        <v>838</v>
      </c>
      <c r="C1111" s="80">
        <v>0</v>
      </c>
      <c r="D1111" s="84">
        <v>0</v>
      </c>
      <c r="E1111" s="72">
        <f t="shared" si="34"/>
        <v>0</v>
      </c>
      <c r="F1111" s="11"/>
    </row>
    <row r="1112" spans="2:6" ht="20.25">
      <c r="B1112" s="105" t="s">
        <v>839</v>
      </c>
      <c r="C1112" s="80">
        <v>0</v>
      </c>
      <c r="D1112" s="84">
        <v>0</v>
      </c>
      <c r="E1112" s="72">
        <f t="shared" si="34"/>
        <v>0</v>
      </c>
      <c r="F1112" s="11"/>
    </row>
    <row r="1113" spans="2:6" ht="20.25">
      <c r="B1113" s="105" t="s">
        <v>840</v>
      </c>
      <c r="C1113" s="80">
        <v>0</v>
      </c>
      <c r="D1113" s="84">
        <v>0</v>
      </c>
      <c r="E1113" s="72">
        <f t="shared" si="34"/>
        <v>0</v>
      </c>
      <c r="F1113" s="11"/>
    </row>
    <row r="1114" spans="2:6" ht="20.25">
      <c r="B1114" s="105" t="s">
        <v>841</v>
      </c>
      <c r="C1114" s="80">
        <v>0</v>
      </c>
      <c r="D1114" s="84">
        <v>0</v>
      </c>
      <c r="E1114" s="72">
        <f t="shared" si="34"/>
        <v>0</v>
      </c>
      <c r="F1114" s="11"/>
    </row>
    <row r="1115" spans="2:6" ht="20.25">
      <c r="B1115" s="105" t="s">
        <v>842</v>
      </c>
      <c r="C1115" s="80">
        <v>0</v>
      </c>
      <c r="D1115" s="84">
        <v>0</v>
      </c>
      <c r="E1115" s="72">
        <f t="shared" si="34"/>
        <v>0</v>
      </c>
      <c r="F1115" s="11"/>
    </row>
    <row r="1116" spans="2:6" ht="20.25">
      <c r="B1116" s="105" t="s">
        <v>843</v>
      </c>
      <c r="C1116" s="80">
        <v>0</v>
      </c>
      <c r="D1116" s="84">
        <v>0</v>
      </c>
      <c r="E1116" s="72">
        <f t="shared" si="34"/>
        <v>0</v>
      </c>
      <c r="F1116" s="11"/>
    </row>
    <row r="1117" spans="2:6" ht="20.25">
      <c r="B1117" s="105" t="s">
        <v>844</v>
      </c>
      <c r="C1117" s="80">
        <v>0</v>
      </c>
      <c r="D1117" s="84">
        <v>0</v>
      </c>
      <c r="E1117" s="72">
        <f t="shared" si="34"/>
        <v>0</v>
      </c>
      <c r="F1117" s="11"/>
    </row>
    <row r="1118" spans="2:6" ht="20.25">
      <c r="B1118" s="105" t="s">
        <v>845</v>
      </c>
      <c r="C1118" s="80">
        <v>0</v>
      </c>
      <c r="D1118" s="84">
        <v>0</v>
      </c>
      <c r="E1118" s="72">
        <f t="shared" si="34"/>
        <v>0</v>
      </c>
      <c r="F1118" s="11"/>
    </row>
    <row r="1119" spans="2:6" ht="20.25">
      <c r="B1119" s="105" t="s">
        <v>846</v>
      </c>
      <c r="C1119" s="80">
        <v>0</v>
      </c>
      <c r="D1119" s="84">
        <v>0</v>
      </c>
      <c r="E1119" s="72">
        <f t="shared" si="34"/>
        <v>0</v>
      </c>
      <c r="F1119" s="11"/>
    </row>
    <row r="1120" spans="2:6" ht="20.25">
      <c r="B1120" s="104" t="s">
        <v>847</v>
      </c>
      <c r="C1120" s="80">
        <f>SUM(C1121:C1125)</f>
        <v>0</v>
      </c>
      <c r="D1120" s="80">
        <f>SUM(D1121:D1125)</f>
        <v>6330</v>
      </c>
      <c r="E1120" s="72">
        <f t="shared" si="34"/>
        <v>-6330</v>
      </c>
      <c r="F1120" s="11">
        <f t="shared" si="35"/>
        <v>-100</v>
      </c>
    </row>
    <row r="1121" spans="2:6" ht="20.25">
      <c r="B1121" s="105" t="s">
        <v>848</v>
      </c>
      <c r="C1121" s="80">
        <v>0</v>
      </c>
      <c r="D1121" s="84">
        <v>0</v>
      </c>
      <c r="E1121" s="72">
        <f t="shared" si="34"/>
        <v>0</v>
      </c>
      <c r="F1121" s="11"/>
    </row>
    <row r="1122" spans="2:6" ht="20.25">
      <c r="B1122" s="105" t="s">
        <v>849</v>
      </c>
      <c r="C1122" s="80">
        <v>0</v>
      </c>
      <c r="D1122" s="84">
        <v>0</v>
      </c>
      <c r="E1122" s="72">
        <f t="shared" si="34"/>
        <v>0</v>
      </c>
      <c r="F1122" s="11"/>
    </row>
    <row r="1123" spans="2:6" ht="20.25">
      <c r="B1123" s="105" t="s">
        <v>850</v>
      </c>
      <c r="C1123" s="80">
        <v>0</v>
      </c>
      <c r="D1123" s="84">
        <v>0</v>
      </c>
      <c r="E1123" s="72">
        <f t="shared" si="34"/>
        <v>0</v>
      </c>
      <c r="F1123" s="11"/>
    </row>
    <row r="1124" spans="2:6" ht="20.25">
      <c r="B1124" s="105" t="s">
        <v>851</v>
      </c>
      <c r="C1124" s="80">
        <v>0</v>
      </c>
      <c r="D1124" s="84">
        <v>0</v>
      </c>
      <c r="E1124" s="72">
        <f t="shared" si="34"/>
        <v>0</v>
      </c>
      <c r="F1124" s="11"/>
    </row>
    <row r="1125" spans="2:6" ht="20.25">
      <c r="B1125" s="105" t="s">
        <v>852</v>
      </c>
      <c r="C1125" s="80">
        <v>0</v>
      </c>
      <c r="D1125" s="84">
        <v>6330</v>
      </c>
      <c r="E1125" s="72">
        <f t="shared" si="34"/>
        <v>-6330</v>
      </c>
      <c r="F1125" s="11">
        <f t="shared" si="35"/>
        <v>-100</v>
      </c>
    </row>
    <row r="1126" spans="2:6" ht="20.25">
      <c r="B1126" s="104" t="s">
        <v>853</v>
      </c>
      <c r="C1126" s="80">
        <f>SUM(C1127:C1128)</f>
        <v>0</v>
      </c>
      <c r="D1126" s="80">
        <f>SUM(D1127:D1128)</f>
        <v>0</v>
      </c>
      <c r="E1126" s="72">
        <f t="shared" si="34"/>
        <v>0</v>
      </c>
      <c r="F1126" s="11"/>
    </row>
    <row r="1127" spans="2:6" ht="20.25">
      <c r="B1127" s="105" t="s">
        <v>854</v>
      </c>
      <c r="C1127" s="80">
        <v>0</v>
      </c>
      <c r="D1127" s="84">
        <v>0</v>
      </c>
      <c r="E1127" s="72">
        <f t="shared" si="34"/>
        <v>0</v>
      </c>
      <c r="F1127" s="11"/>
    </row>
    <row r="1128" spans="2:6" ht="20.25">
      <c r="B1128" s="105" t="s">
        <v>855</v>
      </c>
      <c r="C1128" s="80">
        <v>0</v>
      </c>
      <c r="D1128" s="84">
        <v>0</v>
      </c>
      <c r="E1128" s="72">
        <f t="shared" si="34"/>
        <v>0</v>
      </c>
      <c r="F1128" s="11"/>
    </row>
    <row r="1129" spans="2:6" ht="20.25">
      <c r="B1129" s="104" t="s">
        <v>856</v>
      </c>
      <c r="C1129" s="80">
        <f>SUM(C1130:C1131)</f>
        <v>0</v>
      </c>
      <c r="D1129" s="80">
        <f>SUM(D1130:D1131)</f>
        <v>0</v>
      </c>
      <c r="E1129" s="72">
        <f t="shared" si="34"/>
        <v>0</v>
      </c>
      <c r="F1129" s="11"/>
    </row>
    <row r="1130" spans="2:6" ht="20.25">
      <c r="B1130" s="105" t="s">
        <v>857</v>
      </c>
      <c r="C1130" s="80">
        <v>0</v>
      </c>
      <c r="D1130" s="84">
        <v>0</v>
      </c>
      <c r="E1130" s="72">
        <f t="shared" si="34"/>
        <v>0</v>
      </c>
      <c r="F1130" s="11"/>
    </row>
    <row r="1131" spans="2:6" ht="20.25">
      <c r="B1131" s="105" t="s">
        <v>858</v>
      </c>
      <c r="C1131" s="80">
        <v>0</v>
      </c>
      <c r="D1131" s="84">
        <v>0</v>
      </c>
      <c r="E1131" s="72">
        <f t="shared" si="34"/>
        <v>0</v>
      </c>
      <c r="F1131" s="11"/>
    </row>
    <row r="1132" spans="2:6" ht="20.25">
      <c r="B1132" s="104" t="s">
        <v>859</v>
      </c>
      <c r="C1132" s="80">
        <f>SUM(C1133:C1141)</f>
        <v>0</v>
      </c>
      <c r="D1132" s="80">
        <f>SUM(D1133:D1141)</f>
        <v>0</v>
      </c>
      <c r="E1132" s="72">
        <f t="shared" si="34"/>
        <v>0</v>
      </c>
      <c r="F1132" s="11"/>
    </row>
    <row r="1133" spans="2:6" ht="20.25">
      <c r="B1133" s="104" t="s">
        <v>860</v>
      </c>
      <c r="C1133" s="80">
        <v>0</v>
      </c>
      <c r="D1133" s="84">
        <v>0</v>
      </c>
      <c r="E1133" s="72">
        <f t="shared" si="34"/>
        <v>0</v>
      </c>
      <c r="F1133" s="11"/>
    </row>
    <row r="1134" spans="2:6" ht="20.25">
      <c r="B1134" s="104" t="s">
        <v>861</v>
      </c>
      <c r="C1134" s="80">
        <v>0</v>
      </c>
      <c r="D1134" s="84">
        <v>0</v>
      </c>
      <c r="E1134" s="72">
        <f t="shared" si="34"/>
        <v>0</v>
      </c>
      <c r="F1134" s="11"/>
    </row>
    <row r="1135" spans="2:6" ht="20.25">
      <c r="B1135" s="104" t="s">
        <v>1299</v>
      </c>
      <c r="C1135" s="80">
        <v>0</v>
      </c>
      <c r="D1135" s="84">
        <v>0</v>
      </c>
      <c r="E1135" s="72">
        <f t="shared" si="34"/>
        <v>0</v>
      </c>
      <c r="F1135" s="11"/>
    </row>
    <row r="1136" spans="2:6" ht="20.25">
      <c r="B1136" s="104" t="s">
        <v>1300</v>
      </c>
      <c r="C1136" s="80">
        <v>0</v>
      </c>
      <c r="D1136" s="84">
        <v>0</v>
      </c>
      <c r="E1136" s="72">
        <f t="shared" si="34"/>
        <v>0</v>
      </c>
      <c r="F1136" s="11"/>
    </row>
    <row r="1137" spans="2:6" ht="20.25">
      <c r="B1137" s="104" t="s">
        <v>862</v>
      </c>
      <c r="C1137" s="80">
        <v>0</v>
      </c>
      <c r="D1137" s="84">
        <v>0</v>
      </c>
      <c r="E1137" s="72">
        <f t="shared" si="34"/>
        <v>0</v>
      </c>
      <c r="F1137" s="11"/>
    </row>
    <row r="1138" spans="2:6" ht="20.25">
      <c r="B1138" s="104" t="s">
        <v>648</v>
      </c>
      <c r="C1138" s="80">
        <v>0</v>
      </c>
      <c r="D1138" s="84">
        <v>0</v>
      </c>
      <c r="E1138" s="72">
        <f t="shared" si="34"/>
        <v>0</v>
      </c>
      <c r="F1138" s="11"/>
    </row>
    <row r="1139" spans="2:6" ht="20.25">
      <c r="B1139" s="104" t="s">
        <v>863</v>
      </c>
      <c r="C1139" s="80">
        <v>0</v>
      </c>
      <c r="D1139" s="84">
        <v>0</v>
      </c>
      <c r="E1139" s="72">
        <f t="shared" si="34"/>
        <v>0</v>
      </c>
      <c r="F1139" s="11"/>
    </row>
    <row r="1140" spans="2:6" ht="20.25">
      <c r="B1140" s="104" t="s">
        <v>864</v>
      </c>
      <c r="C1140" s="80">
        <v>0</v>
      </c>
      <c r="D1140" s="84">
        <v>0</v>
      </c>
      <c r="E1140" s="72">
        <f t="shared" si="34"/>
        <v>0</v>
      </c>
      <c r="F1140" s="11"/>
    </row>
    <row r="1141" spans="2:6" ht="20.25">
      <c r="B1141" s="104" t="s">
        <v>865</v>
      </c>
      <c r="C1141" s="80">
        <v>0</v>
      </c>
      <c r="D1141" s="84">
        <v>0</v>
      </c>
      <c r="E1141" s="72">
        <f t="shared" si="34"/>
        <v>0</v>
      </c>
      <c r="F1141" s="11"/>
    </row>
    <row r="1142" spans="2:6" ht="20.25">
      <c r="B1142" s="104" t="s">
        <v>866</v>
      </c>
      <c r="C1142" s="80">
        <f>SUM(C1143,C1170,C1185)</f>
        <v>2025</v>
      </c>
      <c r="D1142" s="80">
        <f>SUM(D1143,D1170,D1185)</f>
        <v>1971</v>
      </c>
      <c r="E1142" s="72">
        <f t="shared" si="34"/>
        <v>54</v>
      </c>
      <c r="F1142" s="11">
        <f t="shared" si="35"/>
        <v>2.7397260273972601</v>
      </c>
    </row>
    <row r="1143" spans="2:6" ht="20.25">
      <c r="B1143" s="104" t="s">
        <v>867</v>
      </c>
      <c r="C1143" s="80">
        <f>SUM(C1144:C1169)</f>
        <v>1958</v>
      </c>
      <c r="D1143" s="80">
        <f>SUM(D1144:D1169)</f>
        <v>1879</v>
      </c>
      <c r="E1143" s="72">
        <f t="shared" si="34"/>
        <v>79</v>
      </c>
      <c r="F1143" s="11">
        <f t="shared" si="35"/>
        <v>4.2043640234167112</v>
      </c>
    </row>
    <row r="1144" spans="2:6" ht="20.25">
      <c r="B1144" s="105" t="s">
        <v>29</v>
      </c>
      <c r="C1144" s="80">
        <v>162</v>
      </c>
      <c r="D1144" s="84">
        <v>237</v>
      </c>
      <c r="E1144" s="72">
        <f t="shared" si="34"/>
        <v>-75</v>
      </c>
      <c r="F1144" s="11">
        <f t="shared" si="35"/>
        <v>-31.645569620253166</v>
      </c>
    </row>
    <row r="1145" spans="2:6" ht="20.25">
      <c r="B1145" s="105" t="s">
        <v>30</v>
      </c>
      <c r="C1145" s="80">
        <v>0</v>
      </c>
      <c r="D1145" s="84">
        <v>0</v>
      </c>
      <c r="E1145" s="72">
        <f t="shared" si="34"/>
        <v>0</v>
      </c>
      <c r="F1145" s="11"/>
    </row>
    <row r="1146" spans="2:6" ht="20.25">
      <c r="B1146" s="105" t="s">
        <v>31</v>
      </c>
      <c r="C1146" s="80">
        <v>0</v>
      </c>
      <c r="D1146" s="84">
        <v>0</v>
      </c>
      <c r="E1146" s="72">
        <f t="shared" si="34"/>
        <v>0</v>
      </c>
      <c r="F1146" s="11"/>
    </row>
    <row r="1147" spans="2:6" ht="20.25">
      <c r="B1147" s="105" t="s">
        <v>868</v>
      </c>
      <c r="C1147" s="80">
        <v>0</v>
      </c>
      <c r="D1147" s="84">
        <v>0</v>
      </c>
      <c r="E1147" s="72">
        <f t="shared" si="34"/>
        <v>0</v>
      </c>
      <c r="F1147" s="11"/>
    </row>
    <row r="1148" spans="2:6" ht="20.25">
      <c r="B1148" s="105" t="s">
        <v>869</v>
      </c>
      <c r="C1148" s="80">
        <v>79</v>
      </c>
      <c r="D1148" s="84">
        <v>120</v>
      </c>
      <c r="E1148" s="72">
        <f t="shared" si="34"/>
        <v>-41</v>
      </c>
      <c r="F1148" s="11">
        <f t="shared" si="35"/>
        <v>-34.166666666666664</v>
      </c>
    </row>
    <row r="1149" spans="2:6" ht="20.25">
      <c r="B1149" s="105" t="s">
        <v>870</v>
      </c>
      <c r="C1149" s="80">
        <v>0</v>
      </c>
      <c r="D1149" s="84">
        <v>0</v>
      </c>
      <c r="E1149" s="72">
        <f t="shared" si="34"/>
        <v>0</v>
      </c>
      <c r="F1149" s="11"/>
    </row>
    <row r="1150" spans="2:6" ht="20.25">
      <c r="B1150" s="105" t="s">
        <v>871</v>
      </c>
      <c r="C1150" s="80">
        <v>0</v>
      </c>
      <c r="D1150" s="84">
        <v>0</v>
      </c>
      <c r="E1150" s="72">
        <f t="shared" si="34"/>
        <v>0</v>
      </c>
      <c r="F1150" s="11"/>
    </row>
    <row r="1151" spans="2:6" ht="20.25">
      <c r="B1151" s="105" t="s">
        <v>872</v>
      </c>
      <c r="C1151" s="80">
        <v>0</v>
      </c>
      <c r="D1151" s="84">
        <v>0</v>
      </c>
      <c r="E1151" s="72">
        <f t="shared" si="34"/>
        <v>0</v>
      </c>
      <c r="F1151" s="11"/>
    </row>
    <row r="1152" spans="2:6" ht="20.25">
      <c r="B1152" s="105" t="s">
        <v>873</v>
      </c>
      <c r="C1152" s="80">
        <v>0</v>
      </c>
      <c r="D1152" s="84">
        <v>0</v>
      </c>
      <c r="E1152" s="72">
        <f t="shared" si="34"/>
        <v>0</v>
      </c>
      <c r="F1152" s="11"/>
    </row>
    <row r="1153" spans="2:6" ht="20.25">
      <c r="B1153" s="105" t="s">
        <v>874</v>
      </c>
      <c r="C1153" s="80">
        <v>0</v>
      </c>
      <c r="D1153" s="84">
        <v>0</v>
      </c>
      <c r="E1153" s="72">
        <f t="shared" si="34"/>
        <v>0</v>
      </c>
      <c r="F1153" s="11"/>
    </row>
    <row r="1154" spans="2:6" ht="20.25">
      <c r="B1154" s="105" t="s">
        <v>1301</v>
      </c>
      <c r="C1154" s="80">
        <v>0</v>
      </c>
      <c r="D1154" s="84">
        <v>0</v>
      </c>
      <c r="E1154" s="72">
        <f t="shared" si="34"/>
        <v>0</v>
      </c>
      <c r="F1154" s="11"/>
    </row>
    <row r="1155" spans="2:6" ht="20.25">
      <c r="B1155" s="105" t="s">
        <v>875</v>
      </c>
      <c r="C1155" s="80">
        <v>0</v>
      </c>
      <c r="D1155" s="84">
        <v>0</v>
      </c>
      <c r="E1155" s="72">
        <f t="shared" si="34"/>
        <v>0</v>
      </c>
      <c r="F1155" s="11"/>
    </row>
    <row r="1156" spans="2:6" ht="20.25">
      <c r="B1156" s="105" t="s">
        <v>876</v>
      </c>
      <c r="C1156" s="80">
        <v>0</v>
      </c>
      <c r="D1156" s="84">
        <v>0</v>
      </c>
      <c r="E1156" s="72">
        <f t="shared" si="34"/>
        <v>0</v>
      </c>
      <c r="F1156" s="11"/>
    </row>
    <row r="1157" spans="2:6" ht="20.25">
      <c r="B1157" s="105" t="s">
        <v>877</v>
      </c>
      <c r="C1157" s="80">
        <v>0</v>
      </c>
      <c r="D1157" s="84">
        <v>0</v>
      </c>
      <c r="E1157" s="72">
        <f t="shared" si="34"/>
        <v>0</v>
      </c>
      <c r="F1157" s="11"/>
    </row>
    <row r="1158" spans="2:6" ht="20.25">
      <c r="B1158" s="105" t="s">
        <v>878</v>
      </c>
      <c r="C1158" s="80">
        <v>0</v>
      </c>
      <c r="D1158" s="84">
        <v>0</v>
      </c>
      <c r="E1158" s="72">
        <f t="shared" si="34"/>
        <v>0</v>
      </c>
      <c r="F1158" s="11"/>
    </row>
    <row r="1159" spans="2:6" ht="20.25">
      <c r="B1159" s="105" t="s">
        <v>879</v>
      </c>
      <c r="C1159" s="80">
        <v>0</v>
      </c>
      <c r="D1159" s="84">
        <v>0</v>
      </c>
      <c r="E1159" s="72">
        <f t="shared" si="34"/>
        <v>0</v>
      </c>
      <c r="F1159" s="11"/>
    </row>
    <row r="1160" spans="2:6" ht="20.25">
      <c r="B1160" s="105" t="s">
        <v>880</v>
      </c>
      <c r="C1160" s="80">
        <v>0</v>
      </c>
      <c r="D1160" s="84">
        <v>0</v>
      </c>
      <c r="E1160" s="72">
        <f t="shared" si="34"/>
        <v>0</v>
      </c>
      <c r="F1160" s="11"/>
    </row>
    <row r="1161" spans="2:6" ht="20.25">
      <c r="B1161" s="105" t="s">
        <v>881</v>
      </c>
      <c r="C1161" s="80">
        <v>0</v>
      </c>
      <c r="D1161" s="84">
        <v>0</v>
      </c>
      <c r="E1161" s="72">
        <f t="shared" si="34"/>
        <v>0</v>
      </c>
      <c r="F1161" s="11"/>
    </row>
    <row r="1162" spans="2:6" ht="20.25">
      <c r="B1162" s="105" t="s">
        <v>882</v>
      </c>
      <c r="C1162" s="80">
        <v>0</v>
      </c>
      <c r="D1162" s="84">
        <v>0</v>
      </c>
      <c r="E1162" s="72">
        <f t="shared" ref="E1162:E1225" si="36">C1162-D1162</f>
        <v>0</v>
      </c>
      <c r="F1162" s="11"/>
    </row>
    <row r="1163" spans="2:6" ht="20.25">
      <c r="B1163" s="105" t="s">
        <v>883</v>
      </c>
      <c r="C1163" s="80">
        <v>0</v>
      </c>
      <c r="D1163" s="84">
        <v>0</v>
      </c>
      <c r="E1163" s="72">
        <f t="shared" si="36"/>
        <v>0</v>
      </c>
      <c r="F1163" s="11"/>
    </row>
    <row r="1164" spans="2:6" ht="20.25">
      <c r="B1164" s="105" t="s">
        <v>884</v>
      </c>
      <c r="C1164" s="80">
        <v>0</v>
      </c>
      <c r="D1164" s="84">
        <v>0</v>
      </c>
      <c r="E1164" s="72">
        <f t="shared" si="36"/>
        <v>0</v>
      </c>
      <c r="F1164" s="11"/>
    </row>
    <row r="1165" spans="2:6" ht="20.25">
      <c r="B1165" s="105" t="s">
        <v>885</v>
      </c>
      <c r="C1165" s="80">
        <v>0</v>
      </c>
      <c r="D1165" s="84">
        <v>0</v>
      </c>
      <c r="E1165" s="72">
        <f t="shared" si="36"/>
        <v>0</v>
      </c>
      <c r="F1165" s="11"/>
    </row>
    <row r="1166" spans="2:6" ht="20.25">
      <c r="B1166" s="105" t="s">
        <v>886</v>
      </c>
      <c r="C1166" s="80">
        <v>0</v>
      </c>
      <c r="D1166" s="84">
        <v>0</v>
      </c>
      <c r="E1166" s="72">
        <f t="shared" si="36"/>
        <v>0</v>
      </c>
      <c r="F1166" s="11"/>
    </row>
    <row r="1167" spans="2:6" ht="20.25">
      <c r="B1167" s="105" t="s">
        <v>887</v>
      </c>
      <c r="C1167" s="80">
        <v>0</v>
      </c>
      <c r="D1167" s="84">
        <v>0</v>
      </c>
      <c r="E1167" s="72">
        <f t="shared" si="36"/>
        <v>0</v>
      </c>
      <c r="F1167" s="11"/>
    </row>
    <row r="1168" spans="2:6" ht="20.25">
      <c r="B1168" s="105" t="s">
        <v>38</v>
      </c>
      <c r="C1168" s="80">
        <v>1302</v>
      </c>
      <c r="D1168" s="84">
        <v>1173</v>
      </c>
      <c r="E1168" s="72">
        <f t="shared" si="36"/>
        <v>129</v>
      </c>
      <c r="F1168" s="11">
        <f t="shared" ref="F1168:F1217" si="37">E1168/D1168*100</f>
        <v>10.997442455242968</v>
      </c>
    </row>
    <row r="1169" spans="2:6" ht="20.25">
      <c r="B1169" s="105" t="s">
        <v>888</v>
      </c>
      <c r="C1169" s="80">
        <v>415</v>
      </c>
      <c r="D1169" s="84">
        <v>349</v>
      </c>
      <c r="E1169" s="72">
        <f t="shared" si="36"/>
        <v>66</v>
      </c>
      <c r="F1169" s="11">
        <f t="shared" si="37"/>
        <v>18.911174785100286</v>
      </c>
    </row>
    <row r="1170" spans="2:6" ht="20.25">
      <c r="B1170" s="104" t="s">
        <v>889</v>
      </c>
      <c r="C1170" s="80">
        <f>SUM(C1171:C1184)</f>
        <v>67</v>
      </c>
      <c r="D1170" s="80">
        <f>SUM(D1171:D1184)</f>
        <v>92</v>
      </c>
      <c r="E1170" s="72">
        <f t="shared" si="36"/>
        <v>-25</v>
      </c>
      <c r="F1170" s="11">
        <f t="shared" si="37"/>
        <v>-27.173913043478258</v>
      </c>
    </row>
    <row r="1171" spans="2:6" ht="20.25">
      <c r="B1171" s="105" t="s">
        <v>29</v>
      </c>
      <c r="C1171" s="80">
        <v>0</v>
      </c>
      <c r="D1171" s="84">
        <v>5</v>
      </c>
      <c r="E1171" s="72">
        <f t="shared" si="36"/>
        <v>-5</v>
      </c>
      <c r="F1171" s="11">
        <f t="shared" si="37"/>
        <v>-100</v>
      </c>
    </row>
    <row r="1172" spans="2:6" ht="20.25">
      <c r="B1172" s="105" t="s">
        <v>30</v>
      </c>
      <c r="C1172" s="80">
        <v>0</v>
      </c>
      <c r="D1172" s="84">
        <v>0</v>
      </c>
      <c r="E1172" s="72">
        <f t="shared" si="36"/>
        <v>0</v>
      </c>
      <c r="F1172" s="11"/>
    </row>
    <row r="1173" spans="2:6" ht="20.25">
      <c r="B1173" s="105" t="s">
        <v>31</v>
      </c>
      <c r="C1173" s="80">
        <v>0</v>
      </c>
      <c r="D1173" s="84">
        <v>0</v>
      </c>
      <c r="E1173" s="72">
        <f t="shared" si="36"/>
        <v>0</v>
      </c>
      <c r="F1173" s="11"/>
    </row>
    <row r="1174" spans="2:6" ht="20.25">
      <c r="B1174" s="105" t="s">
        <v>890</v>
      </c>
      <c r="C1174" s="80">
        <v>67</v>
      </c>
      <c r="D1174" s="84">
        <v>87</v>
      </c>
      <c r="E1174" s="72">
        <f t="shared" si="36"/>
        <v>-20</v>
      </c>
      <c r="F1174" s="11">
        <f t="shared" si="37"/>
        <v>-22.988505747126435</v>
      </c>
    </row>
    <row r="1175" spans="2:6" ht="20.25">
      <c r="B1175" s="105" t="s">
        <v>891</v>
      </c>
      <c r="C1175" s="80">
        <v>0</v>
      </c>
      <c r="D1175" s="84">
        <v>0</v>
      </c>
      <c r="E1175" s="72">
        <f t="shared" si="36"/>
        <v>0</v>
      </c>
      <c r="F1175" s="11"/>
    </row>
    <row r="1176" spans="2:6" ht="20.25">
      <c r="B1176" s="105" t="s">
        <v>892</v>
      </c>
      <c r="C1176" s="80">
        <v>0</v>
      </c>
      <c r="D1176" s="84">
        <v>0</v>
      </c>
      <c r="E1176" s="72">
        <f t="shared" si="36"/>
        <v>0</v>
      </c>
      <c r="F1176" s="11"/>
    </row>
    <row r="1177" spans="2:6" ht="20.25">
      <c r="B1177" s="105" t="s">
        <v>893</v>
      </c>
      <c r="C1177" s="80">
        <v>0</v>
      </c>
      <c r="D1177" s="84">
        <v>0</v>
      </c>
      <c r="E1177" s="72">
        <f t="shared" si="36"/>
        <v>0</v>
      </c>
      <c r="F1177" s="11"/>
    </row>
    <row r="1178" spans="2:6" ht="20.25">
      <c r="B1178" s="105" t="s">
        <v>894</v>
      </c>
      <c r="C1178" s="80">
        <v>0</v>
      </c>
      <c r="D1178" s="84">
        <v>0</v>
      </c>
      <c r="E1178" s="72">
        <f t="shared" si="36"/>
        <v>0</v>
      </c>
      <c r="F1178" s="11"/>
    </row>
    <row r="1179" spans="2:6" ht="20.25">
      <c r="B1179" s="105" t="s">
        <v>895</v>
      </c>
      <c r="C1179" s="80">
        <v>0</v>
      </c>
      <c r="D1179" s="84">
        <v>0</v>
      </c>
      <c r="E1179" s="72">
        <f t="shared" si="36"/>
        <v>0</v>
      </c>
      <c r="F1179" s="11"/>
    </row>
    <row r="1180" spans="2:6" ht="20.25">
      <c r="B1180" s="105" t="s">
        <v>896</v>
      </c>
      <c r="C1180" s="80">
        <v>0</v>
      </c>
      <c r="D1180" s="84">
        <v>0</v>
      </c>
      <c r="E1180" s="72">
        <f t="shared" si="36"/>
        <v>0</v>
      </c>
      <c r="F1180" s="11"/>
    </row>
    <row r="1181" spans="2:6" ht="20.25">
      <c r="B1181" s="105" t="s">
        <v>897</v>
      </c>
      <c r="C1181" s="80">
        <v>0</v>
      </c>
      <c r="D1181" s="84">
        <v>0</v>
      </c>
      <c r="E1181" s="72">
        <f t="shared" si="36"/>
        <v>0</v>
      </c>
      <c r="F1181" s="11"/>
    </row>
    <row r="1182" spans="2:6" ht="20.25">
      <c r="B1182" s="105" t="s">
        <v>898</v>
      </c>
      <c r="C1182" s="80">
        <v>0</v>
      </c>
      <c r="D1182" s="84">
        <v>0</v>
      </c>
      <c r="E1182" s="72">
        <f t="shared" si="36"/>
        <v>0</v>
      </c>
      <c r="F1182" s="11"/>
    </row>
    <row r="1183" spans="2:6" ht="20.25">
      <c r="B1183" s="105" t="s">
        <v>899</v>
      </c>
      <c r="C1183" s="80">
        <v>0</v>
      </c>
      <c r="D1183" s="84">
        <v>0</v>
      </c>
      <c r="E1183" s="72">
        <f t="shared" si="36"/>
        <v>0</v>
      </c>
      <c r="F1183" s="11"/>
    </row>
    <row r="1184" spans="2:6" ht="20.25">
      <c r="B1184" s="105" t="s">
        <v>900</v>
      </c>
      <c r="C1184" s="80">
        <v>0</v>
      </c>
      <c r="D1184" s="84">
        <v>0</v>
      </c>
      <c r="E1184" s="72">
        <f t="shared" si="36"/>
        <v>0</v>
      </c>
      <c r="F1184" s="11"/>
    </row>
    <row r="1185" spans="2:6" ht="20.25">
      <c r="B1185" s="104" t="s">
        <v>901</v>
      </c>
      <c r="C1185" s="80">
        <f>C1186</f>
        <v>0</v>
      </c>
      <c r="D1185" s="80">
        <f>D1186</f>
        <v>0</v>
      </c>
      <c r="E1185" s="72">
        <f t="shared" si="36"/>
        <v>0</v>
      </c>
      <c r="F1185" s="11"/>
    </row>
    <row r="1186" spans="2:6" ht="20.25">
      <c r="B1186" s="105" t="s">
        <v>902</v>
      </c>
      <c r="C1186" s="80">
        <v>0</v>
      </c>
      <c r="D1186" s="84">
        <v>0</v>
      </c>
      <c r="E1186" s="72">
        <f t="shared" si="36"/>
        <v>0</v>
      </c>
      <c r="F1186" s="11"/>
    </row>
    <row r="1187" spans="2:6" ht="20.25">
      <c r="B1187" s="104" t="s">
        <v>903</v>
      </c>
      <c r="C1187" s="80">
        <f>SUM(C1188,C1200,C1204)</f>
        <v>37572</v>
      </c>
      <c r="D1187" s="80">
        <f>SUM(D1188,D1200,D1204)</f>
        <v>37114</v>
      </c>
      <c r="E1187" s="72">
        <f t="shared" si="36"/>
        <v>458</v>
      </c>
      <c r="F1187" s="11">
        <f t="shared" si="37"/>
        <v>1.2340356738696987</v>
      </c>
    </row>
    <row r="1188" spans="2:6" ht="20.25">
      <c r="B1188" s="104" t="s">
        <v>904</v>
      </c>
      <c r="C1188" s="80">
        <f>SUM(C1189:C1199)</f>
        <v>22663</v>
      </c>
      <c r="D1188" s="80">
        <f>SUM(D1189:D1199)</f>
        <v>22047</v>
      </c>
      <c r="E1188" s="72">
        <f t="shared" si="36"/>
        <v>616</v>
      </c>
      <c r="F1188" s="11">
        <f t="shared" si="37"/>
        <v>2.7940309339139113</v>
      </c>
    </row>
    <row r="1189" spans="2:6" ht="20.25">
      <c r="B1189" s="105" t="s">
        <v>905</v>
      </c>
      <c r="C1189" s="80">
        <v>0</v>
      </c>
      <c r="D1189" s="84">
        <v>0</v>
      </c>
      <c r="E1189" s="72">
        <f t="shared" si="36"/>
        <v>0</v>
      </c>
      <c r="F1189" s="11"/>
    </row>
    <row r="1190" spans="2:6" ht="20.25">
      <c r="B1190" s="105" t="s">
        <v>906</v>
      </c>
      <c r="C1190" s="80">
        <v>0</v>
      </c>
      <c r="D1190" s="84">
        <v>0</v>
      </c>
      <c r="E1190" s="72">
        <f t="shared" si="36"/>
        <v>0</v>
      </c>
      <c r="F1190" s="11"/>
    </row>
    <row r="1191" spans="2:6" ht="20.25">
      <c r="B1191" s="105" t="s">
        <v>907</v>
      </c>
      <c r="C1191" s="80">
        <v>19854</v>
      </c>
      <c r="D1191" s="84">
        <v>17393</v>
      </c>
      <c r="E1191" s="72">
        <f t="shared" si="36"/>
        <v>2461</v>
      </c>
      <c r="F1191" s="11">
        <f t="shared" si="37"/>
        <v>14.149370436382453</v>
      </c>
    </row>
    <row r="1192" spans="2:6" ht="20.25">
      <c r="B1192" s="105" t="s">
        <v>908</v>
      </c>
      <c r="C1192" s="80">
        <v>0</v>
      </c>
      <c r="D1192" s="84">
        <v>0</v>
      </c>
      <c r="E1192" s="72">
        <f t="shared" si="36"/>
        <v>0</v>
      </c>
      <c r="F1192" s="11"/>
    </row>
    <row r="1193" spans="2:6" ht="20.25">
      <c r="B1193" s="105" t="s">
        <v>909</v>
      </c>
      <c r="C1193" s="80">
        <v>488</v>
      </c>
      <c r="D1193" s="84">
        <v>790</v>
      </c>
      <c r="E1193" s="72">
        <f t="shared" si="36"/>
        <v>-302</v>
      </c>
      <c r="F1193" s="11">
        <f t="shared" si="37"/>
        <v>-38.22784810126582</v>
      </c>
    </row>
    <row r="1194" spans="2:6" ht="20.25">
      <c r="B1194" s="105" t="s">
        <v>910</v>
      </c>
      <c r="C1194" s="80">
        <v>10</v>
      </c>
      <c r="D1194" s="84">
        <v>0</v>
      </c>
      <c r="E1194" s="72">
        <f t="shared" si="36"/>
        <v>10</v>
      </c>
      <c r="F1194" s="11"/>
    </row>
    <row r="1195" spans="2:6" ht="20.25">
      <c r="B1195" s="105" t="s">
        <v>911</v>
      </c>
      <c r="C1195" s="80">
        <v>13</v>
      </c>
      <c r="D1195" s="84">
        <v>16</v>
      </c>
      <c r="E1195" s="72">
        <f t="shared" si="36"/>
        <v>-3</v>
      </c>
      <c r="F1195" s="11">
        <f t="shared" si="37"/>
        <v>-18.75</v>
      </c>
    </row>
    <row r="1196" spans="2:6" ht="20.25">
      <c r="B1196" s="105" t="s">
        <v>912</v>
      </c>
      <c r="C1196" s="80">
        <v>2298</v>
      </c>
      <c r="D1196" s="84">
        <v>3848</v>
      </c>
      <c r="E1196" s="72">
        <f t="shared" si="36"/>
        <v>-1550</v>
      </c>
      <c r="F1196" s="11">
        <f t="shared" si="37"/>
        <v>-40.280665280665282</v>
      </c>
    </row>
    <row r="1197" spans="2:6" ht="20.25">
      <c r="B1197" s="105" t="s">
        <v>913</v>
      </c>
      <c r="C1197" s="80">
        <v>0</v>
      </c>
      <c r="D1197" s="84">
        <v>0</v>
      </c>
      <c r="E1197" s="72">
        <f t="shared" si="36"/>
        <v>0</v>
      </c>
      <c r="F1197" s="11"/>
    </row>
    <row r="1198" spans="2:6" ht="20.25">
      <c r="B1198" s="105" t="s">
        <v>1572</v>
      </c>
      <c r="C1198" s="80">
        <v>0</v>
      </c>
      <c r="D1198" s="84">
        <v>0</v>
      </c>
      <c r="E1198" s="72">
        <f t="shared" si="36"/>
        <v>0</v>
      </c>
      <c r="F1198" s="11"/>
    </row>
    <row r="1199" spans="2:6" ht="20.25">
      <c r="B1199" s="105" t="s">
        <v>914</v>
      </c>
      <c r="C1199" s="80">
        <v>0</v>
      </c>
      <c r="D1199" s="84">
        <v>0</v>
      </c>
      <c r="E1199" s="72">
        <f t="shared" si="36"/>
        <v>0</v>
      </c>
      <c r="F1199" s="11"/>
    </row>
    <row r="1200" spans="2:6" ht="20.25">
      <c r="B1200" s="104" t="s">
        <v>915</v>
      </c>
      <c r="C1200" s="80">
        <f>SUM(C1201:C1203)</f>
        <v>9730</v>
      </c>
      <c r="D1200" s="80">
        <f>SUM(D1201:D1203)</f>
        <v>10166</v>
      </c>
      <c r="E1200" s="72">
        <f t="shared" si="36"/>
        <v>-436</v>
      </c>
      <c r="F1200" s="11">
        <f t="shared" si="37"/>
        <v>-4.2888058233326776</v>
      </c>
    </row>
    <row r="1201" spans="2:6" ht="20.25">
      <c r="B1201" s="105" t="s">
        <v>916</v>
      </c>
      <c r="C1201" s="80">
        <v>9730</v>
      </c>
      <c r="D1201" s="84">
        <v>10166</v>
      </c>
      <c r="E1201" s="72">
        <f t="shared" si="36"/>
        <v>-436</v>
      </c>
      <c r="F1201" s="11">
        <f t="shared" si="37"/>
        <v>-4.2888058233326776</v>
      </c>
    </row>
    <row r="1202" spans="2:6" ht="20.25">
      <c r="B1202" s="105" t="s">
        <v>917</v>
      </c>
      <c r="C1202" s="80">
        <v>0</v>
      </c>
      <c r="D1202" s="84">
        <v>0</v>
      </c>
      <c r="E1202" s="72">
        <f t="shared" si="36"/>
        <v>0</v>
      </c>
      <c r="F1202" s="11"/>
    </row>
    <row r="1203" spans="2:6" ht="20.25">
      <c r="B1203" s="105" t="s">
        <v>918</v>
      </c>
      <c r="C1203" s="80">
        <v>0</v>
      </c>
      <c r="D1203" s="84">
        <v>0</v>
      </c>
      <c r="E1203" s="72">
        <f t="shared" si="36"/>
        <v>0</v>
      </c>
      <c r="F1203" s="11"/>
    </row>
    <row r="1204" spans="2:6" ht="20.25">
      <c r="B1204" s="104" t="s">
        <v>919</v>
      </c>
      <c r="C1204" s="80">
        <f>SUM(C1205:C1207)</f>
        <v>5179</v>
      </c>
      <c r="D1204" s="80">
        <f>SUM(D1205:D1207)</f>
        <v>4901</v>
      </c>
      <c r="E1204" s="72">
        <f t="shared" si="36"/>
        <v>278</v>
      </c>
      <c r="F1204" s="11">
        <f t="shared" si="37"/>
        <v>5.6723117731075297</v>
      </c>
    </row>
    <row r="1205" spans="2:6" ht="20.25">
      <c r="B1205" s="105" t="s">
        <v>920</v>
      </c>
      <c r="C1205" s="80">
        <v>0</v>
      </c>
      <c r="D1205" s="84">
        <v>0</v>
      </c>
      <c r="E1205" s="72">
        <f t="shared" si="36"/>
        <v>0</v>
      </c>
      <c r="F1205" s="11"/>
    </row>
    <row r="1206" spans="2:6" ht="20.25">
      <c r="B1206" s="105" t="s">
        <v>921</v>
      </c>
      <c r="C1206" s="80">
        <v>0</v>
      </c>
      <c r="D1206" s="84">
        <v>0</v>
      </c>
      <c r="E1206" s="72">
        <f t="shared" si="36"/>
        <v>0</v>
      </c>
      <c r="F1206" s="11"/>
    </row>
    <row r="1207" spans="2:6" ht="20.25">
      <c r="B1207" s="105" t="s">
        <v>922</v>
      </c>
      <c r="C1207" s="80">
        <v>5179</v>
      </c>
      <c r="D1207" s="84">
        <v>4901</v>
      </c>
      <c r="E1207" s="72">
        <f t="shared" si="36"/>
        <v>278</v>
      </c>
      <c r="F1207" s="11">
        <f t="shared" si="37"/>
        <v>5.6723117731075297</v>
      </c>
    </row>
    <row r="1208" spans="2:6" ht="20.25">
      <c r="B1208" s="104" t="s">
        <v>923</v>
      </c>
      <c r="C1208" s="80">
        <f>SUM(C1209,C1227,C1233,C1239)</f>
        <v>76</v>
      </c>
      <c r="D1208" s="80">
        <f>SUM(D1209,D1227,D1233,D1239)</f>
        <v>177</v>
      </c>
      <c r="E1208" s="72">
        <f t="shared" si="36"/>
        <v>-101</v>
      </c>
      <c r="F1208" s="11">
        <f t="shared" si="37"/>
        <v>-57.062146892655363</v>
      </c>
    </row>
    <row r="1209" spans="2:6" ht="20.25">
      <c r="B1209" s="104" t="s">
        <v>924</v>
      </c>
      <c r="C1209" s="80">
        <f>SUM(C1210:C1226)</f>
        <v>52</v>
      </c>
      <c r="D1209" s="80">
        <f>SUM(D1210:D1226)</f>
        <v>157</v>
      </c>
      <c r="E1209" s="72">
        <f t="shared" si="36"/>
        <v>-105</v>
      </c>
      <c r="F1209" s="11">
        <f t="shared" si="37"/>
        <v>-66.878980891719735</v>
      </c>
    </row>
    <row r="1210" spans="2:6" ht="20.25">
      <c r="B1210" s="105" t="s">
        <v>29</v>
      </c>
      <c r="C1210" s="80">
        <v>0</v>
      </c>
      <c r="D1210" s="84">
        <v>0</v>
      </c>
      <c r="E1210" s="72">
        <f t="shared" si="36"/>
        <v>0</v>
      </c>
      <c r="F1210" s="11"/>
    </row>
    <row r="1211" spans="2:6" ht="20.25">
      <c r="B1211" s="105" t="s">
        <v>30</v>
      </c>
      <c r="C1211" s="80">
        <v>0</v>
      </c>
      <c r="D1211" s="84">
        <v>0</v>
      </c>
      <c r="E1211" s="72">
        <f t="shared" si="36"/>
        <v>0</v>
      </c>
      <c r="F1211" s="11"/>
    </row>
    <row r="1212" spans="2:6" ht="20.25">
      <c r="B1212" s="105" t="s">
        <v>31</v>
      </c>
      <c r="C1212" s="80">
        <v>0</v>
      </c>
      <c r="D1212" s="84">
        <v>0</v>
      </c>
      <c r="E1212" s="72">
        <f t="shared" si="36"/>
        <v>0</v>
      </c>
      <c r="F1212" s="11"/>
    </row>
    <row r="1213" spans="2:6" ht="20.25">
      <c r="B1213" s="105" t="s">
        <v>925</v>
      </c>
      <c r="C1213" s="80">
        <v>0</v>
      </c>
      <c r="D1213" s="84">
        <v>0</v>
      </c>
      <c r="E1213" s="72">
        <f t="shared" si="36"/>
        <v>0</v>
      </c>
      <c r="F1213" s="11"/>
    </row>
    <row r="1214" spans="2:6" ht="20.25">
      <c r="B1214" s="105" t="s">
        <v>926</v>
      </c>
      <c r="C1214" s="80">
        <v>0</v>
      </c>
      <c r="D1214" s="84">
        <v>0</v>
      </c>
      <c r="E1214" s="72">
        <f t="shared" si="36"/>
        <v>0</v>
      </c>
      <c r="F1214" s="11"/>
    </row>
    <row r="1215" spans="2:6" ht="20.25">
      <c r="B1215" s="105" t="s">
        <v>927</v>
      </c>
      <c r="C1215" s="80">
        <v>0</v>
      </c>
      <c r="D1215" s="84">
        <v>0</v>
      </c>
      <c r="E1215" s="72">
        <f t="shared" si="36"/>
        <v>0</v>
      </c>
      <c r="F1215" s="11"/>
    </row>
    <row r="1216" spans="2:6" ht="20.25">
      <c r="B1216" s="105" t="s">
        <v>928</v>
      </c>
      <c r="C1216" s="80">
        <v>0</v>
      </c>
      <c r="D1216" s="84">
        <v>0</v>
      </c>
      <c r="E1216" s="72">
        <f t="shared" si="36"/>
        <v>0</v>
      </c>
      <c r="F1216" s="11"/>
    </row>
    <row r="1217" spans="2:6" ht="20.25">
      <c r="B1217" s="105" t="s">
        <v>929</v>
      </c>
      <c r="C1217" s="80">
        <v>52</v>
      </c>
      <c r="D1217" s="84">
        <v>52</v>
      </c>
      <c r="E1217" s="72">
        <f t="shared" si="36"/>
        <v>0</v>
      </c>
      <c r="F1217" s="11">
        <f t="shared" si="37"/>
        <v>0</v>
      </c>
    </row>
    <row r="1218" spans="2:6" ht="20.25">
      <c r="B1218" s="105" t="s">
        <v>930</v>
      </c>
      <c r="C1218" s="80">
        <v>0</v>
      </c>
      <c r="D1218" s="84">
        <v>0</v>
      </c>
      <c r="E1218" s="72">
        <f t="shared" si="36"/>
        <v>0</v>
      </c>
      <c r="F1218" s="11"/>
    </row>
    <row r="1219" spans="2:6" ht="20.25">
      <c r="B1219" s="105" t="s">
        <v>931</v>
      </c>
      <c r="C1219" s="80">
        <v>0</v>
      </c>
      <c r="D1219" s="84">
        <v>0</v>
      </c>
      <c r="E1219" s="72">
        <f t="shared" si="36"/>
        <v>0</v>
      </c>
      <c r="F1219" s="11"/>
    </row>
    <row r="1220" spans="2:6" ht="20.25">
      <c r="B1220" s="105" t="s">
        <v>932</v>
      </c>
      <c r="C1220" s="80">
        <v>0</v>
      </c>
      <c r="D1220" s="84">
        <v>0</v>
      </c>
      <c r="E1220" s="72">
        <f t="shared" si="36"/>
        <v>0</v>
      </c>
      <c r="F1220" s="11"/>
    </row>
    <row r="1221" spans="2:6" ht="20.25">
      <c r="B1221" s="105" t="s">
        <v>933</v>
      </c>
      <c r="C1221" s="80">
        <v>0</v>
      </c>
      <c r="D1221" s="84">
        <v>0</v>
      </c>
      <c r="E1221" s="72">
        <f t="shared" si="36"/>
        <v>0</v>
      </c>
      <c r="F1221" s="11"/>
    </row>
    <row r="1222" spans="2:6" ht="20.25">
      <c r="B1222" s="105" t="s">
        <v>934</v>
      </c>
      <c r="C1222" s="80">
        <v>0</v>
      </c>
      <c r="D1222" s="84">
        <v>0</v>
      </c>
      <c r="E1222" s="72">
        <f t="shared" si="36"/>
        <v>0</v>
      </c>
      <c r="F1222" s="11"/>
    </row>
    <row r="1223" spans="2:6" ht="20.25">
      <c r="B1223" s="105" t="s">
        <v>935</v>
      </c>
      <c r="C1223" s="80">
        <v>0</v>
      </c>
      <c r="D1223" s="84">
        <v>0</v>
      </c>
      <c r="E1223" s="72">
        <f t="shared" si="36"/>
        <v>0</v>
      </c>
      <c r="F1223" s="11"/>
    </row>
    <row r="1224" spans="2:6" ht="20.25">
      <c r="B1224" s="105" t="s">
        <v>936</v>
      </c>
      <c r="C1224" s="80">
        <v>0</v>
      </c>
      <c r="D1224" s="84">
        <v>0</v>
      </c>
      <c r="E1224" s="72">
        <f t="shared" si="36"/>
        <v>0</v>
      </c>
      <c r="F1224" s="11"/>
    </row>
    <row r="1225" spans="2:6" ht="20.25">
      <c r="B1225" s="105" t="s">
        <v>38</v>
      </c>
      <c r="C1225" s="80">
        <v>0</v>
      </c>
      <c r="D1225" s="84">
        <v>0</v>
      </c>
      <c r="E1225" s="72">
        <f t="shared" si="36"/>
        <v>0</v>
      </c>
      <c r="F1225" s="11"/>
    </row>
    <row r="1226" spans="2:6" ht="20.25">
      <c r="B1226" s="105" t="s">
        <v>937</v>
      </c>
      <c r="C1226" s="80">
        <v>0</v>
      </c>
      <c r="D1226" s="84">
        <v>105</v>
      </c>
      <c r="E1226" s="72">
        <f t="shared" ref="E1226:E1289" si="38">C1226-D1226</f>
        <v>-105</v>
      </c>
      <c r="F1226" s="11">
        <f t="shared" ref="F1226:F1280" si="39">E1226/D1226*100</f>
        <v>-100</v>
      </c>
    </row>
    <row r="1227" spans="2:6" ht="20.25">
      <c r="B1227" s="104" t="s">
        <v>938</v>
      </c>
      <c r="C1227" s="80">
        <f>SUM(C1228:C1232)</f>
        <v>0</v>
      </c>
      <c r="D1227" s="80">
        <f>SUM(D1228:D1232)</f>
        <v>0</v>
      </c>
      <c r="E1227" s="72">
        <f t="shared" si="38"/>
        <v>0</v>
      </c>
      <c r="F1227" s="11"/>
    </row>
    <row r="1228" spans="2:6" ht="20.25">
      <c r="B1228" s="105" t="s">
        <v>939</v>
      </c>
      <c r="C1228" s="80">
        <v>0</v>
      </c>
      <c r="D1228" s="84">
        <v>0</v>
      </c>
      <c r="E1228" s="72">
        <f t="shared" si="38"/>
        <v>0</v>
      </c>
      <c r="F1228" s="11"/>
    </row>
    <row r="1229" spans="2:6" ht="20.25">
      <c r="B1229" s="105" t="s">
        <v>1573</v>
      </c>
      <c r="C1229" s="80">
        <v>0</v>
      </c>
      <c r="D1229" s="84">
        <v>0</v>
      </c>
      <c r="E1229" s="72">
        <f t="shared" si="38"/>
        <v>0</v>
      </c>
      <c r="F1229" s="11"/>
    </row>
    <row r="1230" spans="2:6" ht="20.25">
      <c r="B1230" s="105" t="s">
        <v>940</v>
      </c>
      <c r="C1230" s="80">
        <v>0</v>
      </c>
      <c r="D1230" s="84">
        <v>0</v>
      </c>
      <c r="E1230" s="72">
        <f t="shared" si="38"/>
        <v>0</v>
      </c>
      <c r="F1230" s="11"/>
    </row>
    <row r="1231" spans="2:6" ht="20.25">
      <c r="B1231" s="105" t="s">
        <v>941</v>
      </c>
      <c r="C1231" s="80">
        <v>0</v>
      </c>
      <c r="D1231" s="84">
        <v>0</v>
      </c>
      <c r="E1231" s="72">
        <f t="shared" si="38"/>
        <v>0</v>
      </c>
      <c r="F1231" s="11"/>
    </row>
    <row r="1232" spans="2:6" ht="20.25">
      <c r="B1232" s="105" t="s">
        <v>942</v>
      </c>
      <c r="C1232" s="80">
        <v>0</v>
      </c>
      <c r="D1232" s="84">
        <v>0</v>
      </c>
      <c r="E1232" s="72">
        <f t="shared" si="38"/>
        <v>0</v>
      </c>
      <c r="F1232" s="11"/>
    </row>
    <row r="1233" spans="2:6" ht="20.25">
      <c r="B1233" s="104" t="s">
        <v>943</v>
      </c>
      <c r="C1233" s="80">
        <f>SUM(C1234:C1238)</f>
        <v>0</v>
      </c>
      <c r="D1233" s="80">
        <f>SUM(D1234:D1238)</f>
        <v>0</v>
      </c>
      <c r="E1233" s="72">
        <f t="shared" si="38"/>
        <v>0</v>
      </c>
      <c r="F1233" s="11"/>
    </row>
    <row r="1234" spans="2:6" ht="20.25">
      <c r="B1234" s="105" t="s">
        <v>944</v>
      </c>
      <c r="C1234" s="80">
        <v>0</v>
      </c>
      <c r="D1234" s="84">
        <v>0</v>
      </c>
      <c r="E1234" s="72">
        <f t="shared" si="38"/>
        <v>0</v>
      </c>
      <c r="F1234" s="11"/>
    </row>
    <row r="1235" spans="2:6" ht="20.25">
      <c r="B1235" s="105" t="s">
        <v>945</v>
      </c>
      <c r="C1235" s="80">
        <v>0</v>
      </c>
      <c r="D1235" s="84">
        <v>0</v>
      </c>
      <c r="E1235" s="72">
        <f t="shared" si="38"/>
        <v>0</v>
      </c>
      <c r="F1235" s="11"/>
    </row>
    <row r="1236" spans="2:6" ht="20.25">
      <c r="B1236" s="105" t="s">
        <v>946</v>
      </c>
      <c r="C1236" s="80">
        <v>0</v>
      </c>
      <c r="D1236" s="84">
        <v>0</v>
      </c>
      <c r="E1236" s="72">
        <f t="shared" si="38"/>
        <v>0</v>
      </c>
      <c r="F1236" s="11"/>
    </row>
    <row r="1237" spans="2:6" ht="20.25">
      <c r="B1237" s="105" t="s">
        <v>947</v>
      </c>
      <c r="C1237" s="80">
        <v>0</v>
      </c>
      <c r="D1237" s="84">
        <v>0</v>
      </c>
      <c r="E1237" s="72">
        <f t="shared" si="38"/>
        <v>0</v>
      </c>
      <c r="F1237" s="11"/>
    </row>
    <row r="1238" spans="2:6" ht="20.25">
      <c r="B1238" s="105" t="s">
        <v>948</v>
      </c>
      <c r="C1238" s="80">
        <v>0</v>
      </c>
      <c r="D1238" s="84">
        <v>0</v>
      </c>
      <c r="E1238" s="72">
        <f t="shared" si="38"/>
        <v>0</v>
      </c>
      <c r="F1238" s="11"/>
    </row>
    <row r="1239" spans="2:6" ht="20.25">
      <c r="B1239" s="104" t="s">
        <v>949</v>
      </c>
      <c r="C1239" s="80">
        <f>SUM(C1240:C1251)</f>
        <v>24</v>
      </c>
      <c r="D1239" s="80">
        <f>SUM(D1240:D1251)</f>
        <v>20</v>
      </c>
      <c r="E1239" s="72">
        <f t="shared" si="38"/>
        <v>4</v>
      </c>
      <c r="F1239" s="11">
        <f t="shared" si="39"/>
        <v>20</v>
      </c>
    </row>
    <row r="1240" spans="2:6" ht="20.25">
      <c r="B1240" s="105" t="s">
        <v>950</v>
      </c>
      <c r="C1240" s="80">
        <v>0</v>
      </c>
      <c r="D1240" s="84">
        <v>0</v>
      </c>
      <c r="E1240" s="72">
        <f t="shared" si="38"/>
        <v>0</v>
      </c>
      <c r="F1240" s="11"/>
    </row>
    <row r="1241" spans="2:6" ht="20.25">
      <c r="B1241" s="105" t="s">
        <v>951</v>
      </c>
      <c r="C1241" s="80">
        <v>0</v>
      </c>
      <c r="D1241" s="84">
        <v>0</v>
      </c>
      <c r="E1241" s="72">
        <f t="shared" si="38"/>
        <v>0</v>
      </c>
      <c r="F1241" s="11"/>
    </row>
    <row r="1242" spans="2:6" ht="20.25">
      <c r="B1242" s="105" t="s">
        <v>952</v>
      </c>
      <c r="C1242" s="80">
        <v>0</v>
      </c>
      <c r="D1242" s="84">
        <v>0</v>
      </c>
      <c r="E1242" s="72">
        <f t="shared" si="38"/>
        <v>0</v>
      </c>
      <c r="F1242" s="11"/>
    </row>
    <row r="1243" spans="2:6" ht="20.25">
      <c r="B1243" s="105" t="s">
        <v>953</v>
      </c>
      <c r="C1243" s="80">
        <v>0</v>
      </c>
      <c r="D1243" s="84">
        <v>0</v>
      </c>
      <c r="E1243" s="72">
        <f t="shared" si="38"/>
        <v>0</v>
      </c>
      <c r="F1243" s="11"/>
    </row>
    <row r="1244" spans="2:6" ht="20.25">
      <c r="B1244" s="105" t="s">
        <v>954</v>
      </c>
      <c r="C1244" s="80">
        <v>0</v>
      </c>
      <c r="D1244" s="84">
        <v>0</v>
      </c>
      <c r="E1244" s="72">
        <f t="shared" si="38"/>
        <v>0</v>
      </c>
      <c r="F1244" s="11"/>
    </row>
    <row r="1245" spans="2:6" ht="20.25">
      <c r="B1245" s="105" t="s">
        <v>955</v>
      </c>
      <c r="C1245" s="80">
        <v>0</v>
      </c>
      <c r="D1245" s="84">
        <v>0</v>
      </c>
      <c r="E1245" s="72">
        <f t="shared" si="38"/>
        <v>0</v>
      </c>
      <c r="F1245" s="11"/>
    </row>
    <row r="1246" spans="2:6" ht="20.25">
      <c r="B1246" s="105" t="s">
        <v>956</v>
      </c>
      <c r="C1246" s="80">
        <v>0</v>
      </c>
      <c r="D1246" s="84">
        <v>0</v>
      </c>
      <c r="E1246" s="72">
        <f t="shared" si="38"/>
        <v>0</v>
      </c>
      <c r="F1246" s="11"/>
    </row>
    <row r="1247" spans="2:6" ht="20.25">
      <c r="B1247" s="105" t="s">
        <v>957</v>
      </c>
      <c r="C1247" s="80">
        <v>0</v>
      </c>
      <c r="D1247" s="84">
        <v>0</v>
      </c>
      <c r="E1247" s="72">
        <f t="shared" si="38"/>
        <v>0</v>
      </c>
      <c r="F1247" s="11"/>
    </row>
    <row r="1248" spans="2:6" ht="20.25">
      <c r="B1248" s="105" t="s">
        <v>958</v>
      </c>
      <c r="C1248" s="80">
        <v>24</v>
      </c>
      <c r="D1248" s="84">
        <v>20</v>
      </c>
      <c r="E1248" s="72">
        <f t="shared" si="38"/>
        <v>4</v>
      </c>
      <c r="F1248" s="11">
        <f t="shared" si="39"/>
        <v>20</v>
      </c>
    </row>
    <row r="1249" spans="2:6" ht="20.25">
      <c r="B1249" s="105" t="s">
        <v>959</v>
      </c>
      <c r="C1249" s="80">
        <v>0</v>
      </c>
      <c r="D1249" s="84">
        <v>0</v>
      </c>
      <c r="E1249" s="72">
        <f t="shared" si="38"/>
        <v>0</v>
      </c>
      <c r="F1249" s="11"/>
    </row>
    <row r="1250" spans="2:6" ht="20.25">
      <c r="B1250" s="105" t="s">
        <v>960</v>
      </c>
      <c r="C1250" s="80">
        <v>0</v>
      </c>
      <c r="D1250" s="84">
        <v>0</v>
      </c>
      <c r="E1250" s="72">
        <f t="shared" si="38"/>
        <v>0</v>
      </c>
      <c r="F1250" s="11"/>
    </row>
    <row r="1251" spans="2:6" ht="20.25">
      <c r="B1251" s="105" t="s">
        <v>961</v>
      </c>
      <c r="C1251" s="80">
        <v>0</v>
      </c>
      <c r="D1251" s="84">
        <v>0</v>
      </c>
      <c r="E1251" s="72">
        <f t="shared" si="38"/>
        <v>0</v>
      </c>
      <c r="F1251" s="11"/>
    </row>
    <row r="1252" spans="2:6" ht="20.25">
      <c r="B1252" s="104" t="s">
        <v>962</v>
      </c>
      <c r="C1252" s="80">
        <f>SUM(C1253,C1264,C1271,C1279,C1292,C1296,C1300)</f>
        <v>2087</v>
      </c>
      <c r="D1252" s="80">
        <f>SUM(D1253,D1264,D1271,D1279,D1292,D1296,D1300)</f>
        <v>1911</v>
      </c>
      <c r="E1252" s="72">
        <f t="shared" si="38"/>
        <v>176</v>
      </c>
      <c r="F1252" s="11">
        <f t="shared" si="39"/>
        <v>9.2098377812663532</v>
      </c>
    </row>
    <row r="1253" spans="2:6" ht="20.25">
      <c r="B1253" s="104" t="s">
        <v>963</v>
      </c>
      <c r="C1253" s="80">
        <f>SUM(C1254:C1263)</f>
        <v>954</v>
      </c>
      <c r="D1253" s="80">
        <f>SUM(D1254:D1263)</f>
        <v>913</v>
      </c>
      <c r="E1253" s="72">
        <f t="shared" si="38"/>
        <v>41</v>
      </c>
      <c r="F1253" s="11">
        <f t="shared" si="39"/>
        <v>4.4906900328587076</v>
      </c>
    </row>
    <row r="1254" spans="2:6" ht="20.25">
      <c r="B1254" s="105" t="s">
        <v>29</v>
      </c>
      <c r="C1254" s="80">
        <v>183</v>
      </c>
      <c r="D1254" s="84">
        <v>142</v>
      </c>
      <c r="E1254" s="72">
        <f t="shared" si="38"/>
        <v>41</v>
      </c>
      <c r="F1254" s="11">
        <f t="shared" si="39"/>
        <v>28.87323943661972</v>
      </c>
    </row>
    <row r="1255" spans="2:6" ht="20.25">
      <c r="B1255" s="105" t="s">
        <v>30</v>
      </c>
      <c r="C1255" s="80">
        <v>0</v>
      </c>
      <c r="D1255" s="84">
        <v>0</v>
      </c>
      <c r="E1255" s="72">
        <f t="shared" si="38"/>
        <v>0</v>
      </c>
      <c r="F1255" s="11"/>
    </row>
    <row r="1256" spans="2:6" ht="20.25">
      <c r="B1256" s="105" t="s">
        <v>31</v>
      </c>
      <c r="C1256" s="80">
        <v>0</v>
      </c>
      <c r="D1256" s="84">
        <v>0</v>
      </c>
      <c r="E1256" s="72">
        <f t="shared" si="38"/>
        <v>0</v>
      </c>
      <c r="F1256" s="11"/>
    </row>
    <row r="1257" spans="2:6" ht="20.25">
      <c r="B1257" s="105" t="s">
        <v>964</v>
      </c>
      <c r="C1257" s="80">
        <v>78</v>
      </c>
      <c r="D1257" s="84">
        <v>15</v>
      </c>
      <c r="E1257" s="72">
        <f t="shared" si="38"/>
        <v>63</v>
      </c>
      <c r="F1257" s="11">
        <f t="shared" si="39"/>
        <v>420</v>
      </c>
    </row>
    <row r="1258" spans="2:6" ht="20.25">
      <c r="B1258" s="105" t="s">
        <v>965</v>
      </c>
      <c r="C1258" s="80">
        <v>0</v>
      </c>
      <c r="D1258" s="84">
        <v>0</v>
      </c>
      <c r="E1258" s="72">
        <f t="shared" si="38"/>
        <v>0</v>
      </c>
      <c r="F1258" s="11"/>
    </row>
    <row r="1259" spans="2:6" ht="20.25">
      <c r="B1259" s="105" t="s">
        <v>966</v>
      </c>
      <c r="C1259" s="80">
        <v>448</v>
      </c>
      <c r="D1259" s="84">
        <v>123</v>
      </c>
      <c r="E1259" s="72">
        <f t="shared" si="38"/>
        <v>325</v>
      </c>
      <c r="F1259" s="11">
        <f t="shared" si="39"/>
        <v>264.22764227642273</v>
      </c>
    </row>
    <row r="1260" spans="2:6" ht="20.25">
      <c r="B1260" s="105" t="s">
        <v>967</v>
      </c>
      <c r="C1260" s="80">
        <v>25</v>
      </c>
      <c r="D1260" s="84">
        <v>512</v>
      </c>
      <c r="E1260" s="72">
        <f t="shared" si="38"/>
        <v>-487</v>
      </c>
      <c r="F1260" s="11">
        <f t="shared" si="39"/>
        <v>-95.1171875</v>
      </c>
    </row>
    <row r="1261" spans="2:6" ht="20.25">
      <c r="B1261" s="105" t="s">
        <v>968</v>
      </c>
      <c r="C1261" s="80">
        <v>0</v>
      </c>
      <c r="D1261" s="84">
        <v>0</v>
      </c>
      <c r="E1261" s="72">
        <f t="shared" si="38"/>
        <v>0</v>
      </c>
      <c r="F1261" s="11"/>
    </row>
    <row r="1262" spans="2:6" ht="20.25">
      <c r="B1262" s="105" t="s">
        <v>38</v>
      </c>
      <c r="C1262" s="80">
        <v>199</v>
      </c>
      <c r="D1262" s="84">
        <v>119</v>
      </c>
      <c r="E1262" s="72">
        <f t="shared" si="38"/>
        <v>80</v>
      </c>
      <c r="F1262" s="11">
        <f t="shared" si="39"/>
        <v>67.226890756302524</v>
      </c>
    </row>
    <row r="1263" spans="2:6" ht="20.25">
      <c r="B1263" s="105" t="s">
        <v>969</v>
      </c>
      <c r="C1263" s="80">
        <v>21</v>
      </c>
      <c r="D1263" s="84">
        <v>2</v>
      </c>
      <c r="E1263" s="72">
        <f t="shared" si="38"/>
        <v>19</v>
      </c>
      <c r="F1263" s="11">
        <f t="shared" si="39"/>
        <v>950</v>
      </c>
    </row>
    <row r="1264" spans="2:6" ht="20.25">
      <c r="B1264" s="104" t="s">
        <v>1302</v>
      </c>
      <c r="C1264" s="80">
        <f>SUM(C1265:C1270)</f>
        <v>549</v>
      </c>
      <c r="D1264" s="80">
        <f>SUM(D1265:D1270)</f>
        <v>545</v>
      </c>
      <c r="E1264" s="72">
        <f t="shared" si="38"/>
        <v>4</v>
      </c>
      <c r="F1264" s="11">
        <f t="shared" si="39"/>
        <v>0.73394495412844041</v>
      </c>
    </row>
    <row r="1265" spans="2:6" ht="20.25">
      <c r="B1265" s="105" t="s">
        <v>29</v>
      </c>
      <c r="C1265" s="80">
        <v>0</v>
      </c>
      <c r="D1265" s="84">
        <v>0</v>
      </c>
      <c r="E1265" s="72">
        <f t="shared" si="38"/>
        <v>0</v>
      </c>
      <c r="F1265" s="11"/>
    </row>
    <row r="1266" spans="2:6" ht="20.25">
      <c r="B1266" s="105" t="s">
        <v>30</v>
      </c>
      <c r="C1266" s="80">
        <v>0</v>
      </c>
      <c r="D1266" s="84">
        <v>0</v>
      </c>
      <c r="E1266" s="72">
        <f t="shared" si="38"/>
        <v>0</v>
      </c>
      <c r="F1266" s="11"/>
    </row>
    <row r="1267" spans="2:6" ht="20.25">
      <c r="B1267" s="105" t="s">
        <v>31</v>
      </c>
      <c r="C1267" s="80">
        <v>0</v>
      </c>
      <c r="D1267" s="84">
        <v>0</v>
      </c>
      <c r="E1267" s="72">
        <f t="shared" si="38"/>
        <v>0</v>
      </c>
      <c r="F1267" s="11"/>
    </row>
    <row r="1268" spans="2:6" ht="20.25">
      <c r="B1268" s="105" t="s">
        <v>970</v>
      </c>
      <c r="C1268" s="80">
        <v>0</v>
      </c>
      <c r="D1268" s="84">
        <v>0</v>
      </c>
      <c r="E1268" s="72">
        <f t="shared" si="38"/>
        <v>0</v>
      </c>
      <c r="F1268" s="11"/>
    </row>
    <row r="1269" spans="2:6" ht="20.25">
      <c r="B1269" s="105" t="s">
        <v>38</v>
      </c>
      <c r="C1269" s="80">
        <v>0</v>
      </c>
      <c r="D1269" s="84">
        <v>0</v>
      </c>
      <c r="E1269" s="72">
        <f t="shared" si="38"/>
        <v>0</v>
      </c>
      <c r="F1269" s="11"/>
    </row>
    <row r="1270" spans="2:6" ht="20.25">
      <c r="B1270" s="105" t="s">
        <v>1303</v>
      </c>
      <c r="C1270" s="80">
        <v>549</v>
      </c>
      <c r="D1270" s="84">
        <v>545</v>
      </c>
      <c r="E1270" s="72">
        <f t="shared" si="38"/>
        <v>4</v>
      </c>
      <c r="F1270" s="11">
        <f t="shared" si="39"/>
        <v>0.73394495412844041</v>
      </c>
    </row>
    <row r="1271" spans="2:6" ht="20.25">
      <c r="B1271" s="104" t="s">
        <v>1304</v>
      </c>
      <c r="C1271" s="80">
        <f>SUM(C1272:C1278)</f>
        <v>0</v>
      </c>
      <c r="D1271" s="80">
        <f>SUM(D1272:D1278)</f>
        <v>99</v>
      </c>
      <c r="E1271" s="72">
        <f t="shared" si="38"/>
        <v>-99</v>
      </c>
      <c r="F1271" s="11">
        <f t="shared" si="39"/>
        <v>-100</v>
      </c>
    </row>
    <row r="1272" spans="2:6" ht="20.25">
      <c r="B1272" s="105" t="s">
        <v>29</v>
      </c>
      <c r="C1272" s="80">
        <v>0</v>
      </c>
      <c r="D1272" s="84">
        <v>0</v>
      </c>
      <c r="E1272" s="72">
        <f t="shared" si="38"/>
        <v>0</v>
      </c>
      <c r="F1272" s="11"/>
    </row>
    <row r="1273" spans="2:6" ht="20.25">
      <c r="B1273" s="105" t="s">
        <v>30</v>
      </c>
      <c r="C1273" s="80">
        <v>0</v>
      </c>
      <c r="D1273" s="84">
        <v>0</v>
      </c>
      <c r="E1273" s="72">
        <f t="shared" si="38"/>
        <v>0</v>
      </c>
      <c r="F1273" s="11"/>
    </row>
    <row r="1274" spans="2:6" ht="20.25">
      <c r="B1274" s="105" t="s">
        <v>31</v>
      </c>
      <c r="C1274" s="80">
        <v>0</v>
      </c>
      <c r="D1274" s="84">
        <v>0</v>
      </c>
      <c r="E1274" s="72">
        <f t="shared" si="38"/>
        <v>0</v>
      </c>
      <c r="F1274" s="11"/>
    </row>
    <row r="1275" spans="2:6" ht="20.25">
      <c r="B1275" s="105" t="s">
        <v>1305</v>
      </c>
      <c r="C1275" s="80">
        <v>0</v>
      </c>
      <c r="D1275" s="84">
        <v>0</v>
      </c>
      <c r="E1275" s="72">
        <f t="shared" si="38"/>
        <v>0</v>
      </c>
      <c r="F1275" s="11"/>
    </row>
    <row r="1276" spans="2:6" ht="20.25">
      <c r="B1276" s="105" t="s">
        <v>1306</v>
      </c>
      <c r="C1276" s="80">
        <v>0</v>
      </c>
      <c r="D1276" s="84">
        <v>0</v>
      </c>
      <c r="E1276" s="72">
        <f t="shared" si="38"/>
        <v>0</v>
      </c>
      <c r="F1276" s="11"/>
    </row>
    <row r="1277" spans="2:6" ht="22.15" customHeight="1">
      <c r="B1277" s="105" t="s">
        <v>38</v>
      </c>
      <c r="C1277" s="80">
        <v>0</v>
      </c>
      <c r="D1277" s="84">
        <v>99</v>
      </c>
      <c r="E1277" s="72">
        <f t="shared" si="38"/>
        <v>-99</v>
      </c>
      <c r="F1277" s="11">
        <f t="shared" si="39"/>
        <v>-100</v>
      </c>
    </row>
    <row r="1278" spans="2:6" ht="20.25">
      <c r="B1278" s="105" t="s">
        <v>1307</v>
      </c>
      <c r="C1278" s="80">
        <v>0</v>
      </c>
      <c r="D1278" s="84">
        <v>0</v>
      </c>
      <c r="E1278" s="72">
        <f t="shared" si="38"/>
        <v>0</v>
      </c>
      <c r="F1278" s="11"/>
    </row>
    <row r="1279" spans="2:6" ht="20.25">
      <c r="B1279" s="104" t="s">
        <v>971</v>
      </c>
      <c r="C1279" s="80">
        <f>SUM(C1280:C1291)</f>
        <v>1</v>
      </c>
      <c r="D1279" s="80">
        <f>SUM(D1280:D1291)</f>
        <v>88</v>
      </c>
      <c r="E1279" s="72">
        <f t="shared" si="38"/>
        <v>-87</v>
      </c>
      <c r="F1279" s="11">
        <f t="shared" si="39"/>
        <v>-98.86363636363636</v>
      </c>
    </row>
    <row r="1280" spans="2:6" ht="20.25">
      <c r="B1280" s="105" t="s">
        <v>29</v>
      </c>
      <c r="C1280" s="80">
        <v>0</v>
      </c>
      <c r="D1280" s="84">
        <v>24</v>
      </c>
      <c r="E1280" s="72">
        <f t="shared" si="38"/>
        <v>-24</v>
      </c>
      <c r="F1280" s="11">
        <f t="shared" si="39"/>
        <v>-100</v>
      </c>
    </row>
    <row r="1281" spans="2:6" ht="20.25">
      <c r="B1281" s="105" t="s">
        <v>30</v>
      </c>
      <c r="C1281" s="80">
        <v>0</v>
      </c>
      <c r="D1281" s="84">
        <v>0</v>
      </c>
      <c r="E1281" s="72">
        <f t="shared" si="38"/>
        <v>0</v>
      </c>
      <c r="F1281" s="11"/>
    </row>
    <row r="1282" spans="2:6" ht="20.45" customHeight="1">
      <c r="B1282" s="105" t="s">
        <v>31</v>
      </c>
      <c r="C1282" s="80">
        <v>0</v>
      </c>
      <c r="D1282" s="84">
        <v>0</v>
      </c>
      <c r="E1282" s="72">
        <f t="shared" si="38"/>
        <v>0</v>
      </c>
      <c r="F1282" s="11"/>
    </row>
    <row r="1283" spans="2:6" ht="20.25">
      <c r="B1283" s="105" t="s">
        <v>972</v>
      </c>
      <c r="C1283" s="80">
        <v>0</v>
      </c>
      <c r="D1283" s="84">
        <v>0</v>
      </c>
      <c r="E1283" s="72">
        <f t="shared" si="38"/>
        <v>0</v>
      </c>
      <c r="F1283" s="11"/>
    </row>
    <row r="1284" spans="2:6" ht="20.25">
      <c r="B1284" s="105" t="s">
        <v>973</v>
      </c>
      <c r="C1284" s="80">
        <v>0</v>
      </c>
      <c r="D1284" s="84">
        <v>0</v>
      </c>
      <c r="E1284" s="72">
        <f t="shared" si="38"/>
        <v>0</v>
      </c>
      <c r="F1284" s="11"/>
    </row>
    <row r="1285" spans="2:6" ht="20.25">
      <c r="B1285" s="105" t="s">
        <v>974</v>
      </c>
      <c r="C1285" s="80">
        <v>0</v>
      </c>
      <c r="D1285" s="84">
        <v>0</v>
      </c>
      <c r="E1285" s="72">
        <f t="shared" si="38"/>
        <v>0</v>
      </c>
      <c r="F1285" s="11"/>
    </row>
    <row r="1286" spans="2:6" ht="20.25">
      <c r="B1286" s="105" t="s">
        <v>975</v>
      </c>
      <c r="C1286" s="80">
        <v>0</v>
      </c>
      <c r="D1286" s="84">
        <v>0</v>
      </c>
      <c r="E1286" s="72">
        <f t="shared" si="38"/>
        <v>0</v>
      </c>
      <c r="F1286" s="11"/>
    </row>
    <row r="1287" spans="2:6" ht="20.25">
      <c r="B1287" s="105" t="s">
        <v>976</v>
      </c>
      <c r="C1287" s="80">
        <v>0</v>
      </c>
      <c r="D1287" s="84">
        <v>0</v>
      </c>
      <c r="E1287" s="72">
        <f t="shared" si="38"/>
        <v>0</v>
      </c>
      <c r="F1287" s="11"/>
    </row>
    <row r="1288" spans="2:6" ht="20.25">
      <c r="B1288" s="105" t="s">
        <v>977</v>
      </c>
      <c r="C1288" s="80">
        <v>0</v>
      </c>
      <c r="D1288" s="84">
        <v>0</v>
      </c>
      <c r="E1288" s="72">
        <f t="shared" si="38"/>
        <v>0</v>
      </c>
      <c r="F1288" s="11"/>
    </row>
    <row r="1289" spans="2:6" ht="20.25">
      <c r="B1289" s="105" t="s">
        <v>978</v>
      </c>
      <c r="C1289" s="80">
        <v>0</v>
      </c>
      <c r="D1289" s="84">
        <v>0</v>
      </c>
      <c r="E1289" s="72">
        <f t="shared" si="38"/>
        <v>0</v>
      </c>
      <c r="F1289" s="11"/>
    </row>
    <row r="1290" spans="2:6" ht="20.25">
      <c r="B1290" s="105" t="s">
        <v>979</v>
      </c>
      <c r="C1290" s="80">
        <v>1</v>
      </c>
      <c r="D1290" s="84">
        <v>64</v>
      </c>
      <c r="E1290" s="72">
        <f t="shared" ref="E1290:E1320" si="40">C1290-D1290</f>
        <v>-63</v>
      </c>
      <c r="F1290" s="11">
        <f t="shared" ref="F1290:F1320" si="41">E1290/D1290*100</f>
        <v>-98.4375</v>
      </c>
    </row>
    <row r="1291" spans="2:6" ht="20.25">
      <c r="B1291" s="105" t="s">
        <v>980</v>
      </c>
      <c r="C1291" s="80">
        <v>0</v>
      </c>
      <c r="D1291" s="84">
        <v>0</v>
      </c>
      <c r="E1291" s="72">
        <f t="shared" si="40"/>
        <v>0</v>
      </c>
      <c r="F1291" s="11"/>
    </row>
    <row r="1292" spans="2:6" ht="20.25">
      <c r="B1292" s="104" t="s">
        <v>981</v>
      </c>
      <c r="C1292" s="80">
        <f>SUM(C1293:C1295)</f>
        <v>122</v>
      </c>
      <c r="D1292" s="80">
        <f>SUM(D1293:D1295)</f>
        <v>216</v>
      </c>
      <c r="E1292" s="72">
        <f t="shared" si="40"/>
        <v>-94</v>
      </c>
      <c r="F1292" s="11">
        <f t="shared" si="41"/>
        <v>-43.518518518518519</v>
      </c>
    </row>
    <row r="1293" spans="2:6" ht="20.25">
      <c r="B1293" s="105" t="s">
        <v>982</v>
      </c>
      <c r="C1293" s="80">
        <v>0</v>
      </c>
      <c r="D1293" s="84">
        <v>0</v>
      </c>
      <c r="E1293" s="72">
        <f t="shared" si="40"/>
        <v>0</v>
      </c>
      <c r="F1293" s="11"/>
    </row>
    <row r="1294" spans="2:6" ht="20.25">
      <c r="B1294" s="105" t="s">
        <v>983</v>
      </c>
      <c r="C1294" s="80">
        <v>0</v>
      </c>
      <c r="D1294" s="84">
        <v>63</v>
      </c>
      <c r="E1294" s="72">
        <f t="shared" si="40"/>
        <v>-63</v>
      </c>
      <c r="F1294" s="11">
        <f t="shared" si="41"/>
        <v>-100</v>
      </c>
    </row>
    <row r="1295" spans="2:6" ht="20.25">
      <c r="B1295" s="105" t="s">
        <v>984</v>
      </c>
      <c r="C1295" s="80">
        <v>122</v>
      </c>
      <c r="D1295" s="84">
        <v>153</v>
      </c>
      <c r="E1295" s="72">
        <f t="shared" si="40"/>
        <v>-31</v>
      </c>
      <c r="F1295" s="11">
        <f t="shared" si="41"/>
        <v>-20.261437908496731</v>
      </c>
    </row>
    <row r="1296" spans="2:6" ht="20.25">
      <c r="B1296" s="104" t="s">
        <v>985</v>
      </c>
      <c r="C1296" s="80">
        <f>SUM(C1297:C1299)</f>
        <v>461</v>
      </c>
      <c r="D1296" s="80">
        <f>SUM(D1297:D1299)</f>
        <v>50</v>
      </c>
      <c r="E1296" s="72">
        <f t="shared" si="40"/>
        <v>411</v>
      </c>
      <c r="F1296" s="11">
        <f t="shared" si="41"/>
        <v>822.00000000000011</v>
      </c>
    </row>
    <row r="1297" spans="2:6" ht="20.25">
      <c r="B1297" s="105" t="s">
        <v>986</v>
      </c>
      <c r="C1297" s="80">
        <v>461</v>
      </c>
      <c r="D1297" s="84">
        <v>50</v>
      </c>
      <c r="E1297" s="72">
        <f t="shared" si="40"/>
        <v>411</v>
      </c>
      <c r="F1297" s="11">
        <f t="shared" si="41"/>
        <v>822.00000000000011</v>
      </c>
    </row>
    <row r="1298" spans="2:6" ht="20.25">
      <c r="B1298" s="105" t="s">
        <v>987</v>
      </c>
      <c r="C1298" s="80">
        <v>0</v>
      </c>
      <c r="D1298" s="84">
        <v>0</v>
      </c>
      <c r="E1298" s="72">
        <f t="shared" si="40"/>
        <v>0</v>
      </c>
      <c r="F1298" s="11"/>
    </row>
    <row r="1299" spans="2:6" ht="20.25">
      <c r="B1299" s="105" t="s">
        <v>988</v>
      </c>
      <c r="C1299" s="80">
        <v>0</v>
      </c>
      <c r="D1299" s="84">
        <v>0</v>
      </c>
      <c r="E1299" s="72">
        <f t="shared" si="40"/>
        <v>0</v>
      </c>
      <c r="F1299" s="11"/>
    </row>
    <row r="1300" spans="2:6" ht="20.25">
      <c r="B1300" s="104" t="s">
        <v>989</v>
      </c>
      <c r="C1300" s="80">
        <f>C1301</f>
        <v>0</v>
      </c>
      <c r="D1300" s="80">
        <f>D1301</f>
        <v>0</v>
      </c>
      <c r="E1300" s="72">
        <f t="shared" si="40"/>
        <v>0</v>
      </c>
      <c r="F1300" s="11"/>
    </row>
    <row r="1301" spans="2:6" ht="20.25">
      <c r="B1301" s="105" t="s">
        <v>990</v>
      </c>
      <c r="C1301" s="80">
        <v>0</v>
      </c>
      <c r="D1301" s="84">
        <v>0</v>
      </c>
      <c r="E1301" s="72">
        <f t="shared" si="40"/>
        <v>0</v>
      </c>
      <c r="F1301" s="11"/>
    </row>
    <row r="1302" spans="2:6" ht="20.25">
      <c r="B1302" s="104" t="s">
        <v>991</v>
      </c>
      <c r="C1302" s="80">
        <f>C1303</f>
        <v>12891</v>
      </c>
      <c r="D1302" s="80">
        <f>D1303</f>
        <v>344</v>
      </c>
      <c r="E1302" s="72">
        <f t="shared" si="40"/>
        <v>12547</v>
      </c>
      <c r="F1302" s="11">
        <f t="shared" si="41"/>
        <v>3647.3837209302324</v>
      </c>
    </row>
    <row r="1303" spans="2:6" ht="20.25">
      <c r="B1303" s="104" t="s">
        <v>992</v>
      </c>
      <c r="C1303" s="80">
        <f>C1304</f>
        <v>12891</v>
      </c>
      <c r="D1303" s="80">
        <f>D1304</f>
        <v>344</v>
      </c>
      <c r="E1303" s="72">
        <f t="shared" si="40"/>
        <v>12547</v>
      </c>
      <c r="F1303" s="11">
        <f t="shared" si="41"/>
        <v>3647.3837209302324</v>
      </c>
    </row>
    <row r="1304" spans="2:6" ht="20.25">
      <c r="B1304" s="105" t="s">
        <v>993</v>
      </c>
      <c r="C1304" s="80">
        <v>12891</v>
      </c>
      <c r="D1304" s="84">
        <v>344</v>
      </c>
      <c r="E1304" s="72">
        <f t="shared" si="40"/>
        <v>12547</v>
      </c>
      <c r="F1304" s="11">
        <f t="shared" si="41"/>
        <v>3647.3837209302324</v>
      </c>
    </row>
    <row r="1305" spans="2:6" ht="20.25">
      <c r="B1305" s="104" t="s">
        <v>994</v>
      </c>
      <c r="C1305" s="80">
        <f>SUM(C1306,C1307,C1312)</f>
        <v>4166</v>
      </c>
      <c r="D1305" s="80">
        <f>SUM(D1306,D1307,D1312)</f>
        <v>2794</v>
      </c>
      <c r="E1305" s="72">
        <f t="shared" si="40"/>
        <v>1372</v>
      </c>
      <c r="F1305" s="11">
        <f t="shared" si="41"/>
        <v>49.105225483178238</v>
      </c>
    </row>
    <row r="1306" spans="2:6" ht="20.25">
      <c r="B1306" s="104" t="s">
        <v>995</v>
      </c>
      <c r="C1306" s="80">
        <v>0</v>
      </c>
      <c r="D1306" s="84">
        <v>0</v>
      </c>
      <c r="E1306" s="72">
        <f t="shared" si="40"/>
        <v>0</v>
      </c>
      <c r="F1306" s="11"/>
    </row>
    <row r="1307" spans="2:6" ht="20.25">
      <c r="B1307" s="104" t="s">
        <v>996</v>
      </c>
      <c r="C1307" s="80">
        <f>SUM(C1308:C1311)</f>
        <v>0</v>
      </c>
      <c r="D1307" s="80">
        <f>SUM(D1308:D1311)</f>
        <v>0</v>
      </c>
      <c r="E1307" s="72">
        <f t="shared" si="40"/>
        <v>0</v>
      </c>
      <c r="F1307" s="11"/>
    </row>
    <row r="1308" spans="2:6" ht="20.25">
      <c r="B1308" s="105" t="s">
        <v>1308</v>
      </c>
      <c r="C1308" s="80">
        <v>0</v>
      </c>
      <c r="D1308" s="84">
        <v>0</v>
      </c>
      <c r="E1308" s="72">
        <f t="shared" si="40"/>
        <v>0</v>
      </c>
      <c r="F1308" s="11"/>
    </row>
    <row r="1309" spans="2:6" ht="20.25">
      <c r="B1309" s="105" t="s">
        <v>1309</v>
      </c>
      <c r="C1309" s="80">
        <v>0</v>
      </c>
      <c r="D1309" s="84">
        <v>0</v>
      </c>
      <c r="E1309" s="72">
        <f t="shared" si="40"/>
        <v>0</v>
      </c>
      <c r="F1309" s="11"/>
    </row>
    <row r="1310" spans="2:6" ht="20.25">
      <c r="B1310" s="105" t="s">
        <v>1310</v>
      </c>
      <c r="C1310" s="80">
        <v>0</v>
      </c>
      <c r="D1310" s="84">
        <v>0</v>
      </c>
      <c r="E1310" s="72">
        <f t="shared" si="40"/>
        <v>0</v>
      </c>
      <c r="F1310" s="11"/>
    </row>
    <row r="1311" spans="2:6" ht="20.25">
      <c r="B1311" s="105" t="s">
        <v>1311</v>
      </c>
      <c r="C1311" s="80">
        <v>0</v>
      </c>
      <c r="D1311" s="84">
        <v>0</v>
      </c>
      <c r="E1311" s="72">
        <f t="shared" si="40"/>
        <v>0</v>
      </c>
      <c r="F1311" s="11"/>
    </row>
    <row r="1312" spans="2:6" ht="20.25">
      <c r="B1312" s="104" t="s">
        <v>997</v>
      </c>
      <c r="C1312" s="80">
        <f>SUM(C1313:C1316)</f>
        <v>4166</v>
      </c>
      <c r="D1312" s="80">
        <f>SUM(D1313:D1316)</f>
        <v>2794</v>
      </c>
      <c r="E1312" s="72">
        <f t="shared" si="40"/>
        <v>1372</v>
      </c>
      <c r="F1312" s="11">
        <f t="shared" si="41"/>
        <v>49.105225483178238</v>
      </c>
    </row>
    <row r="1313" spans="2:7" ht="20.25">
      <c r="B1313" s="105" t="s">
        <v>998</v>
      </c>
      <c r="C1313" s="80">
        <v>2156</v>
      </c>
      <c r="D1313" s="84">
        <v>2069</v>
      </c>
      <c r="E1313" s="72">
        <f t="shared" si="40"/>
        <v>87</v>
      </c>
      <c r="F1313" s="11">
        <f t="shared" si="41"/>
        <v>4.2049299178347033</v>
      </c>
    </row>
    <row r="1314" spans="2:7" ht="20.25">
      <c r="B1314" s="105" t="s">
        <v>999</v>
      </c>
      <c r="C1314" s="80">
        <v>0</v>
      </c>
      <c r="D1314" s="84">
        <v>7</v>
      </c>
      <c r="E1314" s="72">
        <f t="shared" si="40"/>
        <v>-7</v>
      </c>
      <c r="F1314" s="11">
        <f t="shared" si="41"/>
        <v>-100</v>
      </c>
    </row>
    <row r="1315" spans="2:7" ht="20.25">
      <c r="B1315" s="105" t="s">
        <v>1000</v>
      </c>
      <c r="C1315" s="80">
        <v>2010</v>
      </c>
      <c r="D1315" s="84">
        <v>718</v>
      </c>
      <c r="E1315" s="72">
        <f t="shared" si="40"/>
        <v>1292</v>
      </c>
      <c r="F1315" s="11">
        <f t="shared" si="41"/>
        <v>179.9442896935933</v>
      </c>
    </row>
    <row r="1316" spans="2:7" ht="20.25">
      <c r="B1316" s="105" t="s">
        <v>1001</v>
      </c>
      <c r="C1316" s="80">
        <v>0</v>
      </c>
      <c r="D1316" s="84">
        <v>0</v>
      </c>
      <c r="E1316" s="72">
        <f t="shared" si="40"/>
        <v>0</v>
      </c>
      <c r="F1316" s="11"/>
    </row>
    <row r="1317" spans="2:7" ht="20.25">
      <c r="B1317" s="104" t="s">
        <v>1002</v>
      </c>
      <c r="C1317" s="80">
        <f>C1318+C1319+C1320</f>
        <v>16</v>
      </c>
      <c r="D1317" s="80">
        <f>D1318+D1319+D1320</f>
        <v>6</v>
      </c>
      <c r="E1317" s="72">
        <f t="shared" si="40"/>
        <v>10</v>
      </c>
      <c r="F1317" s="11">
        <f t="shared" si="41"/>
        <v>166.66666666666669</v>
      </c>
    </row>
    <row r="1318" spans="2:7" ht="20.25">
      <c r="B1318" s="104" t="s">
        <v>1003</v>
      </c>
      <c r="C1318" s="80">
        <v>0</v>
      </c>
      <c r="D1318" s="84">
        <v>0</v>
      </c>
      <c r="E1318" s="72">
        <f t="shared" si="40"/>
        <v>0</v>
      </c>
      <c r="F1318" s="11"/>
    </row>
    <row r="1319" spans="2:7" ht="20.25">
      <c r="B1319" s="104" t="s">
        <v>1575</v>
      </c>
      <c r="C1319" s="80">
        <v>0</v>
      </c>
      <c r="D1319" s="84">
        <v>0</v>
      </c>
      <c r="E1319" s="72">
        <f t="shared" si="40"/>
        <v>0</v>
      </c>
      <c r="F1319" s="11"/>
    </row>
    <row r="1320" spans="2:7" ht="20.25">
      <c r="B1320" s="104" t="s">
        <v>1004</v>
      </c>
      <c r="C1320" s="80">
        <v>16</v>
      </c>
      <c r="D1320" s="84">
        <v>6</v>
      </c>
      <c r="E1320" s="72">
        <f t="shared" si="40"/>
        <v>10</v>
      </c>
      <c r="F1320" s="11">
        <f t="shared" si="41"/>
        <v>166.66666666666669</v>
      </c>
      <c r="G1320" s="13"/>
    </row>
    <row r="1321" spans="2:7">
      <c r="C1321" s="1"/>
    </row>
  </sheetData>
  <mergeCells count="7">
    <mergeCell ref="B5:F5"/>
    <mergeCell ref="B2:F4"/>
    <mergeCell ref="B6:F6"/>
    <mergeCell ref="B7:B8"/>
    <mergeCell ref="D7:D8"/>
    <mergeCell ref="E7:F7"/>
    <mergeCell ref="C7:C8"/>
  </mergeCells>
  <phoneticPr fontId="1" type="noConversion"/>
  <printOptions horizontalCentered="1"/>
  <pageMargins left="0.51181102362204722" right="0.51181102362204722" top="0.55118110236220474" bottom="0.55118110236220474" header="0.31496062992125984" footer="0.31496062992125984"/>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8"/>
  <sheetViews>
    <sheetView zoomScale="75" zoomScaleNormal="75" workbookViewId="0">
      <pane ySplit="5" topLeftCell="A6" activePane="bottomLeft" state="frozen"/>
      <selection pane="bottomLeft" activeCell="L13" sqref="L13"/>
    </sheetView>
  </sheetViews>
  <sheetFormatPr defaultRowHeight="20.25"/>
  <cols>
    <col min="1" max="1" width="47.5" style="155" customWidth="1"/>
    <col min="2" max="3" width="24.875" style="155" customWidth="1"/>
    <col min="4" max="4" width="17" style="155" customWidth="1"/>
    <col min="5" max="5" width="16.875" style="155" customWidth="1"/>
  </cols>
  <sheetData>
    <row r="1" spans="1:5" ht="33" customHeight="1">
      <c r="A1" s="119" t="s">
        <v>3076</v>
      </c>
      <c r="B1"/>
      <c r="C1"/>
      <c r="D1"/>
      <c r="E1"/>
    </row>
    <row r="2" spans="1:5" ht="52.5" customHeight="1">
      <c r="A2" s="183" t="s">
        <v>3075</v>
      </c>
      <c r="B2" s="183"/>
      <c r="C2" s="183"/>
      <c r="D2" s="183"/>
      <c r="E2" s="183"/>
    </row>
    <row r="3" spans="1:5" ht="33" customHeight="1">
      <c r="A3" s="184"/>
      <c r="B3" s="184"/>
      <c r="C3" s="184"/>
      <c r="D3" s="184"/>
      <c r="E3" s="156" t="s">
        <v>1005</v>
      </c>
    </row>
    <row r="4" spans="1:5" ht="39" customHeight="1">
      <c r="A4" s="181" t="s">
        <v>1819</v>
      </c>
      <c r="B4" s="181" t="s">
        <v>1820</v>
      </c>
      <c r="C4" s="181" t="s">
        <v>1821</v>
      </c>
      <c r="D4" s="182" t="s">
        <v>1822</v>
      </c>
      <c r="E4" s="182"/>
    </row>
    <row r="5" spans="1:5" ht="31.5" customHeight="1">
      <c r="A5" s="181"/>
      <c r="B5" s="181"/>
      <c r="C5" s="181"/>
      <c r="D5" s="157" t="s">
        <v>1507</v>
      </c>
      <c r="E5" s="157" t="s">
        <v>1508</v>
      </c>
    </row>
    <row r="6" spans="1:5" ht="21" customHeight="1">
      <c r="A6" s="159" t="s">
        <v>1823</v>
      </c>
      <c r="B6" s="147">
        <v>405442</v>
      </c>
      <c r="C6" s="148">
        <v>355981</v>
      </c>
      <c r="D6" s="149">
        <f>B6-C6</f>
        <v>49461</v>
      </c>
      <c r="E6" s="150">
        <v>13.894280874541057</v>
      </c>
    </row>
    <row r="7" spans="1:5" ht="21" customHeight="1">
      <c r="A7" s="160" t="s">
        <v>1824</v>
      </c>
      <c r="B7" s="151">
        <v>26870</v>
      </c>
      <c r="C7" s="152">
        <v>28318</v>
      </c>
      <c r="D7" s="153">
        <f t="shared" ref="D7:D64" si="0">B7-C7</f>
        <v>-1448</v>
      </c>
      <c r="E7" s="154">
        <v>-5.1133554629564228</v>
      </c>
    </row>
    <row r="8" spans="1:5" ht="21" customHeight="1">
      <c r="A8" s="160" t="s">
        <v>1825</v>
      </c>
      <c r="B8" s="151">
        <v>639</v>
      </c>
      <c r="C8" s="152">
        <v>709</v>
      </c>
      <c r="D8" s="153">
        <f t="shared" si="0"/>
        <v>-70</v>
      </c>
      <c r="E8" s="154">
        <v>-9.873060648801129</v>
      </c>
    </row>
    <row r="9" spans="1:5" ht="21" customHeight="1">
      <c r="A9" s="160" t="s">
        <v>1826</v>
      </c>
      <c r="B9" s="151">
        <v>434</v>
      </c>
      <c r="C9" s="152">
        <v>536</v>
      </c>
      <c r="D9" s="153">
        <f t="shared" si="0"/>
        <v>-102</v>
      </c>
      <c r="E9" s="154">
        <v>-19.029850746268657</v>
      </c>
    </row>
    <row r="10" spans="1:5" ht="21" customHeight="1">
      <c r="A10" s="160" t="s">
        <v>1827</v>
      </c>
      <c r="B10" s="151">
        <v>90</v>
      </c>
      <c r="C10" s="152">
        <v>14</v>
      </c>
      <c r="D10" s="153">
        <f t="shared" si="0"/>
        <v>76</v>
      </c>
      <c r="E10" s="154">
        <v>542.85714285714289</v>
      </c>
    </row>
    <row r="11" spans="1:5" ht="21" customHeight="1">
      <c r="A11" s="160" t="s">
        <v>1828</v>
      </c>
      <c r="B11" s="151"/>
      <c r="C11" s="152"/>
      <c r="D11" s="153"/>
      <c r="E11" s="154"/>
    </row>
    <row r="12" spans="1:5" ht="21" customHeight="1">
      <c r="A12" s="160" t="s">
        <v>1829</v>
      </c>
      <c r="B12" s="151">
        <v>100</v>
      </c>
      <c r="C12" s="152">
        <v>113</v>
      </c>
      <c r="D12" s="153">
        <f t="shared" si="0"/>
        <v>-13</v>
      </c>
      <c r="E12" s="154">
        <v>-11.504424778761061</v>
      </c>
    </row>
    <row r="13" spans="1:5" ht="21" customHeight="1">
      <c r="A13" s="160" t="s">
        <v>1830</v>
      </c>
      <c r="B13" s="151"/>
      <c r="C13" s="152"/>
      <c r="D13" s="153"/>
      <c r="E13" s="154"/>
    </row>
    <row r="14" spans="1:5" ht="21" customHeight="1">
      <c r="A14" s="160" t="s">
        <v>1831</v>
      </c>
      <c r="B14" s="151"/>
      <c r="C14" s="152"/>
      <c r="D14" s="153"/>
      <c r="E14" s="154"/>
    </row>
    <row r="15" spans="1:5" ht="21" customHeight="1">
      <c r="A15" s="160" t="s">
        <v>1832</v>
      </c>
      <c r="B15" s="151"/>
      <c r="C15" s="152"/>
      <c r="D15" s="153"/>
      <c r="E15" s="154"/>
    </row>
    <row r="16" spans="1:5" ht="21" customHeight="1">
      <c r="A16" s="160" t="s">
        <v>1833</v>
      </c>
      <c r="B16" s="151"/>
      <c r="C16" s="152"/>
      <c r="D16" s="153"/>
      <c r="E16" s="154"/>
    </row>
    <row r="17" spans="1:5" ht="21" customHeight="1">
      <c r="A17" s="160" t="s">
        <v>1834</v>
      </c>
      <c r="B17" s="151"/>
      <c r="C17" s="152"/>
      <c r="D17" s="153"/>
      <c r="E17" s="154"/>
    </row>
    <row r="18" spans="1:5" ht="21" customHeight="1">
      <c r="A18" s="160" t="s">
        <v>1835</v>
      </c>
      <c r="B18" s="151"/>
      <c r="C18" s="152">
        <v>46</v>
      </c>
      <c r="D18" s="153">
        <f t="shared" si="0"/>
        <v>-46</v>
      </c>
      <c r="E18" s="154">
        <v>-100</v>
      </c>
    </row>
    <row r="19" spans="1:5" ht="21" customHeight="1">
      <c r="A19" s="160" t="s">
        <v>1836</v>
      </c>
      <c r="B19" s="151">
        <v>15</v>
      </c>
      <c r="C19" s="152"/>
      <c r="D19" s="153">
        <f t="shared" si="0"/>
        <v>15</v>
      </c>
      <c r="E19" s="154"/>
    </row>
    <row r="20" spans="1:5" ht="21" customHeight="1">
      <c r="A20" s="160" t="s">
        <v>1837</v>
      </c>
      <c r="B20" s="151">
        <v>430</v>
      </c>
      <c r="C20" s="152">
        <v>457</v>
      </c>
      <c r="D20" s="153">
        <f t="shared" si="0"/>
        <v>-27</v>
      </c>
      <c r="E20" s="154">
        <v>-5.9080962800875279</v>
      </c>
    </row>
    <row r="21" spans="1:5" ht="21" customHeight="1">
      <c r="A21" s="160" t="s">
        <v>1826</v>
      </c>
      <c r="B21" s="151">
        <v>323</v>
      </c>
      <c r="C21" s="152">
        <v>325</v>
      </c>
      <c r="D21" s="153">
        <f t="shared" si="0"/>
        <v>-2</v>
      </c>
      <c r="E21" s="154">
        <v>-0.61538461538461542</v>
      </c>
    </row>
    <row r="22" spans="1:5" ht="21" customHeight="1">
      <c r="A22" s="160" t="s">
        <v>1827</v>
      </c>
      <c r="B22" s="151">
        <v>11</v>
      </c>
      <c r="C22" s="152">
        <v>27</v>
      </c>
      <c r="D22" s="153">
        <f t="shared" si="0"/>
        <v>-16</v>
      </c>
      <c r="E22" s="154">
        <v>-59.259259259259252</v>
      </c>
    </row>
    <row r="23" spans="1:5" ht="21" customHeight="1">
      <c r="A23" s="160" t="s">
        <v>1828</v>
      </c>
      <c r="B23" s="151"/>
      <c r="C23" s="152"/>
      <c r="D23" s="153"/>
      <c r="E23" s="154"/>
    </row>
    <row r="24" spans="1:5" ht="21" customHeight="1">
      <c r="A24" s="160" t="s">
        <v>1838</v>
      </c>
      <c r="B24" s="151">
        <v>80</v>
      </c>
      <c r="C24" s="152">
        <v>88</v>
      </c>
      <c r="D24" s="153">
        <f t="shared" si="0"/>
        <v>-8</v>
      </c>
      <c r="E24" s="154">
        <v>-9.0909090909090917</v>
      </c>
    </row>
    <row r="25" spans="1:5" ht="21" customHeight="1">
      <c r="A25" s="160" t="s">
        <v>1839</v>
      </c>
      <c r="B25" s="151"/>
      <c r="C25" s="152"/>
      <c r="D25" s="153"/>
      <c r="E25" s="154"/>
    </row>
    <row r="26" spans="1:5" ht="21" customHeight="1">
      <c r="A26" s="160" t="s">
        <v>1840</v>
      </c>
      <c r="B26" s="151"/>
      <c r="C26" s="152"/>
      <c r="D26" s="153"/>
      <c r="E26" s="154"/>
    </row>
    <row r="27" spans="1:5" ht="21" customHeight="1">
      <c r="A27" s="160" t="s">
        <v>1835</v>
      </c>
      <c r="B27" s="151"/>
      <c r="C27" s="152">
        <v>18</v>
      </c>
      <c r="D27" s="153">
        <f t="shared" si="0"/>
        <v>-18</v>
      </c>
      <c r="E27" s="154">
        <v>-100</v>
      </c>
    </row>
    <row r="28" spans="1:5" ht="21" customHeight="1">
      <c r="A28" s="160" t="s">
        <v>1841</v>
      </c>
      <c r="B28" s="151">
        <v>16</v>
      </c>
      <c r="C28" s="152"/>
      <c r="D28" s="153">
        <f t="shared" si="0"/>
        <v>16</v>
      </c>
      <c r="E28" s="154"/>
    </row>
    <row r="29" spans="1:5" ht="21" customHeight="1">
      <c r="A29" s="160" t="s">
        <v>1842</v>
      </c>
      <c r="B29" s="151">
        <v>7271</v>
      </c>
      <c r="C29" s="152">
        <v>5903</v>
      </c>
      <c r="D29" s="153">
        <f t="shared" si="0"/>
        <v>1368</v>
      </c>
      <c r="E29" s="154">
        <v>23.174656954091141</v>
      </c>
    </row>
    <row r="30" spans="1:5" ht="21" customHeight="1">
      <c r="A30" s="160" t="s">
        <v>1826</v>
      </c>
      <c r="B30" s="151">
        <v>2068</v>
      </c>
      <c r="C30" s="152">
        <v>2104</v>
      </c>
      <c r="D30" s="153">
        <f t="shared" si="0"/>
        <v>-36</v>
      </c>
      <c r="E30" s="154">
        <v>-1.7110266159695817</v>
      </c>
    </row>
    <row r="31" spans="1:5" ht="21" customHeight="1">
      <c r="A31" s="160" t="s">
        <v>1827</v>
      </c>
      <c r="B31" s="151">
        <v>394</v>
      </c>
      <c r="C31" s="152">
        <v>340</v>
      </c>
      <c r="D31" s="153">
        <f t="shared" si="0"/>
        <v>54</v>
      </c>
      <c r="E31" s="154">
        <v>15.882352941176469</v>
      </c>
    </row>
    <row r="32" spans="1:5" ht="21" customHeight="1">
      <c r="A32" s="160" t="s">
        <v>1828</v>
      </c>
      <c r="B32" s="151"/>
      <c r="C32" s="152"/>
      <c r="D32" s="153"/>
      <c r="E32" s="154"/>
    </row>
    <row r="33" spans="1:5" ht="21" customHeight="1">
      <c r="A33" s="160" t="s">
        <v>1843</v>
      </c>
      <c r="B33" s="151"/>
      <c r="C33" s="152"/>
      <c r="D33" s="153"/>
      <c r="E33" s="154"/>
    </row>
    <row r="34" spans="1:5" ht="21" customHeight="1">
      <c r="A34" s="160" t="s">
        <v>1844</v>
      </c>
      <c r="B34" s="151"/>
      <c r="C34" s="152"/>
      <c r="D34" s="153"/>
      <c r="E34" s="154"/>
    </row>
    <row r="35" spans="1:5" ht="21" customHeight="1">
      <c r="A35" s="160" t="s">
        <v>1845</v>
      </c>
      <c r="B35" s="151"/>
      <c r="C35" s="152"/>
      <c r="D35" s="153"/>
      <c r="E35" s="154"/>
    </row>
    <row r="36" spans="1:5" ht="21" customHeight="1">
      <c r="A36" s="160" t="s">
        <v>1846</v>
      </c>
      <c r="B36" s="151">
        <v>541</v>
      </c>
      <c r="C36" s="152"/>
      <c r="D36" s="153">
        <f t="shared" si="0"/>
        <v>541</v>
      </c>
      <c r="E36" s="154"/>
    </row>
    <row r="37" spans="1:5" ht="21" customHeight="1">
      <c r="A37" s="160" t="s">
        <v>1847</v>
      </c>
      <c r="B37" s="151"/>
      <c r="C37" s="152"/>
      <c r="D37" s="153"/>
      <c r="E37" s="154"/>
    </row>
    <row r="38" spans="1:5" ht="21" customHeight="1">
      <c r="A38" s="160" t="s">
        <v>1835</v>
      </c>
      <c r="B38" s="151">
        <v>2985</v>
      </c>
      <c r="C38" s="152">
        <v>1788</v>
      </c>
      <c r="D38" s="153">
        <f t="shared" si="0"/>
        <v>1197</v>
      </c>
      <c r="E38" s="154">
        <v>66.946308724832221</v>
      </c>
    </row>
    <row r="39" spans="1:5" ht="21" customHeight="1">
      <c r="A39" s="160" t="s">
        <v>1848</v>
      </c>
      <c r="B39" s="151">
        <v>1283</v>
      </c>
      <c r="C39" s="152">
        <v>1235</v>
      </c>
      <c r="D39" s="153">
        <f t="shared" si="0"/>
        <v>48</v>
      </c>
      <c r="E39" s="154">
        <v>3.8866396761133606</v>
      </c>
    </row>
    <row r="40" spans="1:5" ht="21" customHeight="1">
      <c r="A40" s="160" t="s">
        <v>1849</v>
      </c>
      <c r="B40" s="151">
        <v>2000</v>
      </c>
      <c r="C40" s="152">
        <v>1910</v>
      </c>
      <c r="D40" s="153">
        <f t="shared" si="0"/>
        <v>90</v>
      </c>
      <c r="E40" s="154">
        <v>4.7120418848167542</v>
      </c>
    </row>
    <row r="41" spans="1:5" ht="21" customHeight="1">
      <c r="A41" s="160" t="s">
        <v>1826</v>
      </c>
      <c r="B41" s="151">
        <v>557</v>
      </c>
      <c r="C41" s="152">
        <v>472</v>
      </c>
      <c r="D41" s="153">
        <f t="shared" si="0"/>
        <v>85</v>
      </c>
      <c r="E41" s="154">
        <v>18.008474576271187</v>
      </c>
    </row>
    <row r="42" spans="1:5" ht="21" customHeight="1">
      <c r="A42" s="160" t="s">
        <v>1827</v>
      </c>
      <c r="B42" s="151"/>
      <c r="C42" s="152"/>
      <c r="D42" s="153"/>
      <c r="E42" s="154"/>
    </row>
    <row r="43" spans="1:5" ht="21" customHeight="1">
      <c r="A43" s="160" t="s">
        <v>1828</v>
      </c>
      <c r="B43" s="151"/>
      <c r="C43" s="152"/>
      <c r="D43" s="153"/>
      <c r="E43" s="154"/>
    </row>
    <row r="44" spans="1:5" ht="21" customHeight="1">
      <c r="A44" s="160" t="s">
        <v>1850</v>
      </c>
      <c r="B44" s="151"/>
      <c r="C44" s="152"/>
      <c r="D44" s="153"/>
      <c r="E44" s="154"/>
    </row>
    <row r="45" spans="1:5" ht="21" customHeight="1">
      <c r="A45" s="160" t="s">
        <v>1851</v>
      </c>
      <c r="B45" s="151"/>
      <c r="C45" s="152"/>
      <c r="D45" s="153"/>
      <c r="E45" s="154"/>
    </row>
    <row r="46" spans="1:5" ht="21" customHeight="1">
      <c r="A46" s="160" t="s">
        <v>1852</v>
      </c>
      <c r="B46" s="151"/>
      <c r="C46" s="152"/>
      <c r="D46" s="153"/>
      <c r="E46" s="154"/>
    </row>
    <row r="47" spans="1:5" ht="21" customHeight="1">
      <c r="A47" s="160" t="s">
        <v>1853</v>
      </c>
      <c r="B47" s="151"/>
      <c r="C47" s="152"/>
      <c r="D47" s="153"/>
      <c r="E47" s="154"/>
    </row>
    <row r="48" spans="1:5" ht="21" customHeight="1">
      <c r="A48" s="160" t="s">
        <v>1854</v>
      </c>
      <c r="B48" s="151"/>
      <c r="C48" s="152"/>
      <c r="D48" s="153"/>
      <c r="E48" s="154"/>
    </row>
    <row r="49" spans="1:5" ht="21" customHeight="1">
      <c r="A49" s="160" t="s">
        <v>1835</v>
      </c>
      <c r="B49" s="151">
        <v>475</v>
      </c>
      <c r="C49" s="152">
        <v>301</v>
      </c>
      <c r="D49" s="153">
        <f t="shared" si="0"/>
        <v>174</v>
      </c>
      <c r="E49" s="154">
        <v>57.807308970099669</v>
      </c>
    </row>
    <row r="50" spans="1:5" ht="21" customHeight="1">
      <c r="A50" s="160" t="s">
        <v>1855</v>
      </c>
      <c r="B50" s="151">
        <v>968</v>
      </c>
      <c r="C50" s="152">
        <v>1136</v>
      </c>
      <c r="D50" s="153">
        <f t="shared" si="0"/>
        <v>-168</v>
      </c>
      <c r="E50" s="154">
        <v>-14.788732394366196</v>
      </c>
    </row>
    <row r="51" spans="1:5" ht="21" customHeight="1">
      <c r="A51" s="160" t="s">
        <v>1856</v>
      </c>
      <c r="B51" s="151">
        <v>371</v>
      </c>
      <c r="C51" s="152">
        <v>235</v>
      </c>
      <c r="D51" s="153">
        <f t="shared" si="0"/>
        <v>136</v>
      </c>
      <c r="E51" s="154">
        <v>57.87234042553191</v>
      </c>
    </row>
    <row r="52" spans="1:5" ht="21" customHeight="1">
      <c r="A52" s="160" t="s">
        <v>1826</v>
      </c>
      <c r="B52" s="151">
        <v>88</v>
      </c>
      <c r="C52" s="152">
        <v>108</v>
      </c>
      <c r="D52" s="153">
        <f t="shared" si="0"/>
        <v>-20</v>
      </c>
      <c r="E52" s="154">
        <v>-18.518518518518519</v>
      </c>
    </row>
    <row r="53" spans="1:5" ht="21" customHeight="1">
      <c r="A53" s="160" t="s">
        <v>1827</v>
      </c>
      <c r="B53" s="151"/>
      <c r="C53" s="152"/>
      <c r="D53" s="153"/>
      <c r="E53" s="154"/>
    </row>
    <row r="54" spans="1:5" ht="21" customHeight="1">
      <c r="A54" s="160" t="s">
        <v>1828</v>
      </c>
      <c r="B54" s="151"/>
      <c r="C54" s="152"/>
      <c r="D54" s="153"/>
      <c r="E54" s="154"/>
    </row>
    <row r="55" spans="1:5" ht="21" customHeight="1">
      <c r="A55" s="160" t="s">
        <v>1857</v>
      </c>
      <c r="B55" s="151"/>
      <c r="C55" s="152"/>
      <c r="D55" s="153"/>
      <c r="E55" s="154"/>
    </row>
    <row r="56" spans="1:5" ht="21" customHeight="1">
      <c r="A56" s="160" t="s">
        <v>1858</v>
      </c>
      <c r="B56" s="151">
        <v>69</v>
      </c>
      <c r="C56" s="152">
        <v>19</v>
      </c>
      <c r="D56" s="153">
        <f t="shared" si="0"/>
        <v>50</v>
      </c>
      <c r="E56" s="154">
        <v>263.15789473684214</v>
      </c>
    </row>
    <row r="57" spans="1:5" ht="21" customHeight="1">
      <c r="A57" s="160" t="s">
        <v>1859</v>
      </c>
      <c r="B57" s="151"/>
      <c r="C57" s="152"/>
      <c r="D57" s="153"/>
      <c r="E57" s="154"/>
    </row>
    <row r="58" spans="1:5" ht="21" customHeight="1">
      <c r="A58" s="160" t="s">
        <v>1860</v>
      </c>
      <c r="B58" s="151">
        <v>115</v>
      </c>
      <c r="C58" s="152"/>
      <c r="D58" s="153">
        <f t="shared" si="0"/>
        <v>115</v>
      </c>
      <c r="E58" s="154"/>
    </row>
    <row r="59" spans="1:5" ht="21" customHeight="1">
      <c r="A59" s="160" t="s">
        <v>1861</v>
      </c>
      <c r="B59" s="151"/>
      <c r="C59" s="152"/>
      <c r="D59" s="153"/>
      <c r="E59" s="154"/>
    </row>
    <row r="60" spans="1:5" ht="21" customHeight="1">
      <c r="A60" s="160" t="s">
        <v>1835</v>
      </c>
      <c r="B60" s="151">
        <v>99</v>
      </c>
      <c r="C60" s="152">
        <v>108</v>
      </c>
      <c r="D60" s="153">
        <f t="shared" si="0"/>
        <v>-9</v>
      </c>
      <c r="E60" s="154">
        <v>-8.3333333333333321</v>
      </c>
    </row>
    <row r="61" spans="1:5" ht="21" customHeight="1">
      <c r="A61" s="160" t="s">
        <v>1862</v>
      </c>
      <c r="B61" s="151"/>
      <c r="C61" s="152"/>
      <c r="D61" s="153"/>
      <c r="E61" s="154"/>
    </row>
    <row r="62" spans="1:5" ht="21" customHeight="1">
      <c r="A62" s="160" t="s">
        <v>1863</v>
      </c>
      <c r="B62" s="151">
        <v>2848</v>
      </c>
      <c r="C62" s="152">
        <v>2096</v>
      </c>
      <c r="D62" s="153">
        <f t="shared" si="0"/>
        <v>752</v>
      </c>
      <c r="E62" s="154">
        <v>35.877862595419849</v>
      </c>
    </row>
    <row r="63" spans="1:5" ht="21" customHeight="1">
      <c r="A63" s="160" t="s">
        <v>1826</v>
      </c>
      <c r="B63" s="151">
        <v>354</v>
      </c>
      <c r="C63" s="152">
        <v>284</v>
      </c>
      <c r="D63" s="153">
        <f t="shared" si="0"/>
        <v>70</v>
      </c>
      <c r="E63" s="154">
        <v>24.647887323943664</v>
      </c>
    </row>
    <row r="64" spans="1:5" ht="21" customHeight="1">
      <c r="A64" s="160" t="s">
        <v>1827</v>
      </c>
      <c r="B64" s="151">
        <v>10</v>
      </c>
      <c r="C64" s="152"/>
      <c r="D64" s="153">
        <f t="shared" si="0"/>
        <v>10</v>
      </c>
      <c r="E64" s="154"/>
    </row>
    <row r="65" spans="1:5" ht="21" customHeight="1">
      <c r="A65" s="160" t="s">
        <v>1828</v>
      </c>
      <c r="B65" s="151"/>
      <c r="C65" s="152"/>
      <c r="D65" s="153"/>
      <c r="E65" s="154"/>
    </row>
    <row r="66" spans="1:5" ht="21" customHeight="1">
      <c r="A66" s="160" t="s">
        <v>1864</v>
      </c>
      <c r="B66" s="151"/>
      <c r="C66" s="152"/>
      <c r="D66" s="153"/>
      <c r="E66" s="154"/>
    </row>
    <row r="67" spans="1:5" ht="21" customHeight="1">
      <c r="A67" s="160" t="s">
        <v>1865</v>
      </c>
      <c r="B67" s="151"/>
      <c r="C67" s="152"/>
      <c r="D67" s="153"/>
      <c r="E67" s="154"/>
    </row>
    <row r="68" spans="1:5" ht="21" customHeight="1">
      <c r="A68" s="160" t="s">
        <v>1866</v>
      </c>
      <c r="B68" s="151"/>
      <c r="C68" s="152"/>
      <c r="D68" s="153"/>
      <c r="E68" s="154"/>
    </row>
    <row r="69" spans="1:5" ht="21" customHeight="1">
      <c r="A69" s="160" t="s">
        <v>1867</v>
      </c>
      <c r="B69" s="151"/>
      <c r="C69" s="152"/>
      <c r="D69" s="153"/>
      <c r="E69" s="154"/>
    </row>
    <row r="70" spans="1:5" ht="21" customHeight="1">
      <c r="A70" s="160" t="s">
        <v>1868</v>
      </c>
      <c r="B70" s="151"/>
      <c r="C70" s="152"/>
      <c r="D70" s="153"/>
      <c r="E70" s="154"/>
    </row>
    <row r="71" spans="1:5" ht="21" customHeight="1">
      <c r="A71" s="160" t="s">
        <v>1835</v>
      </c>
      <c r="B71" s="151">
        <v>1541</v>
      </c>
      <c r="C71" s="152">
        <v>1133</v>
      </c>
      <c r="D71" s="153">
        <f t="shared" ref="D71:D122" si="1">B71-C71</f>
        <v>408</v>
      </c>
      <c r="E71" s="154"/>
    </row>
    <row r="72" spans="1:5" ht="21" customHeight="1">
      <c r="A72" s="160" t="s">
        <v>1869</v>
      </c>
      <c r="B72" s="151">
        <v>943</v>
      </c>
      <c r="C72" s="152">
        <v>679</v>
      </c>
      <c r="D72" s="153">
        <f t="shared" si="1"/>
        <v>264</v>
      </c>
      <c r="E72" s="154"/>
    </row>
    <row r="73" spans="1:5" ht="21" customHeight="1">
      <c r="A73" s="160" t="s">
        <v>1870</v>
      </c>
      <c r="B73" s="151">
        <v>3016</v>
      </c>
      <c r="C73" s="152">
        <v>3190</v>
      </c>
      <c r="D73" s="153">
        <f t="shared" si="1"/>
        <v>-174</v>
      </c>
      <c r="E73" s="154"/>
    </row>
    <row r="74" spans="1:5" ht="21" customHeight="1">
      <c r="A74" s="160" t="s">
        <v>1826</v>
      </c>
      <c r="B74" s="151"/>
      <c r="C74" s="152">
        <v>3190</v>
      </c>
      <c r="D74" s="153">
        <f t="shared" si="1"/>
        <v>-3190</v>
      </c>
      <c r="E74" s="154"/>
    </row>
    <row r="75" spans="1:5" ht="21" customHeight="1">
      <c r="A75" s="160" t="s">
        <v>1827</v>
      </c>
      <c r="B75" s="151"/>
      <c r="C75" s="152"/>
      <c r="D75" s="153"/>
      <c r="E75" s="154"/>
    </row>
    <row r="76" spans="1:5" ht="21" customHeight="1">
      <c r="A76" s="160" t="s">
        <v>1828</v>
      </c>
      <c r="B76" s="151"/>
      <c r="C76" s="152"/>
      <c r="D76" s="153"/>
      <c r="E76" s="154"/>
    </row>
    <row r="77" spans="1:5" ht="21" customHeight="1">
      <c r="A77" s="160" t="s">
        <v>1867</v>
      </c>
      <c r="B77" s="151"/>
      <c r="C77" s="152"/>
      <c r="D77" s="153"/>
      <c r="E77" s="154"/>
    </row>
    <row r="78" spans="1:5" ht="21" customHeight="1">
      <c r="A78" s="160" t="s">
        <v>1871</v>
      </c>
      <c r="B78" s="151"/>
      <c r="C78" s="152"/>
      <c r="D78" s="153"/>
      <c r="E78" s="154"/>
    </row>
    <row r="79" spans="1:5" ht="21" customHeight="1">
      <c r="A79" s="160" t="s">
        <v>1835</v>
      </c>
      <c r="B79" s="151"/>
      <c r="C79" s="152"/>
      <c r="D79" s="153"/>
      <c r="E79" s="154"/>
    </row>
    <row r="80" spans="1:5" ht="21" customHeight="1">
      <c r="A80" s="160" t="s">
        <v>1872</v>
      </c>
      <c r="B80" s="151">
        <v>3016</v>
      </c>
      <c r="C80" s="152"/>
      <c r="D80" s="153">
        <f t="shared" si="1"/>
        <v>3016</v>
      </c>
      <c r="E80" s="154"/>
    </row>
    <row r="81" spans="1:5" ht="21" customHeight="1">
      <c r="A81" s="160" t="s">
        <v>1873</v>
      </c>
      <c r="B81" s="151">
        <v>517</v>
      </c>
      <c r="C81" s="152">
        <v>521</v>
      </c>
      <c r="D81" s="153">
        <f t="shared" si="1"/>
        <v>-4</v>
      </c>
      <c r="E81" s="154">
        <v>-0.76775431861804222</v>
      </c>
    </row>
    <row r="82" spans="1:5" ht="21" customHeight="1">
      <c r="A82" s="160" t="s">
        <v>1826</v>
      </c>
      <c r="B82" s="151">
        <v>217</v>
      </c>
      <c r="C82" s="152">
        <v>229</v>
      </c>
      <c r="D82" s="153">
        <f t="shared" si="1"/>
        <v>-12</v>
      </c>
      <c r="E82" s="154">
        <v>-5.2401746724890828</v>
      </c>
    </row>
    <row r="83" spans="1:5" ht="21" customHeight="1">
      <c r="A83" s="160" t="s">
        <v>1827</v>
      </c>
      <c r="B83" s="151"/>
      <c r="C83" s="152"/>
      <c r="D83" s="153"/>
      <c r="E83" s="154"/>
    </row>
    <row r="84" spans="1:5" ht="21" customHeight="1">
      <c r="A84" s="160" t="s">
        <v>1828</v>
      </c>
      <c r="B84" s="151"/>
      <c r="C84" s="152"/>
      <c r="D84" s="153"/>
      <c r="E84" s="154"/>
    </row>
    <row r="85" spans="1:5" ht="21" customHeight="1">
      <c r="A85" s="160" t="s">
        <v>1874</v>
      </c>
      <c r="B85" s="151">
        <v>129</v>
      </c>
      <c r="C85" s="152">
        <v>115</v>
      </c>
      <c r="D85" s="153">
        <f t="shared" si="1"/>
        <v>14</v>
      </c>
      <c r="E85" s="154">
        <v>12.173913043478262</v>
      </c>
    </row>
    <row r="86" spans="1:5" ht="21" customHeight="1">
      <c r="A86" s="160" t="s">
        <v>1875</v>
      </c>
      <c r="B86" s="151"/>
      <c r="C86" s="152"/>
      <c r="D86" s="153"/>
      <c r="E86" s="154"/>
    </row>
    <row r="87" spans="1:5" ht="21" customHeight="1">
      <c r="A87" s="160" t="s">
        <v>1867</v>
      </c>
      <c r="B87" s="151"/>
      <c r="C87" s="152"/>
      <c r="D87" s="153"/>
      <c r="E87" s="154"/>
    </row>
    <row r="88" spans="1:5" ht="21" customHeight="1">
      <c r="A88" s="160" t="s">
        <v>1835</v>
      </c>
      <c r="B88" s="151">
        <v>113</v>
      </c>
      <c r="C88" s="152">
        <v>160</v>
      </c>
      <c r="D88" s="153">
        <f t="shared" si="1"/>
        <v>-47</v>
      </c>
      <c r="E88" s="154">
        <v>-29.375</v>
      </c>
    </row>
    <row r="89" spans="1:5" ht="21" customHeight="1">
      <c r="A89" s="160" t="s">
        <v>1876</v>
      </c>
      <c r="B89" s="151">
        <v>57</v>
      </c>
      <c r="C89" s="152">
        <v>17</v>
      </c>
      <c r="D89" s="153">
        <f t="shared" si="1"/>
        <v>40</v>
      </c>
      <c r="E89" s="154">
        <v>235.29411764705884</v>
      </c>
    </row>
    <row r="90" spans="1:5" ht="21" customHeight="1">
      <c r="A90" s="160" t="s">
        <v>1877</v>
      </c>
      <c r="B90" s="151"/>
      <c r="C90" s="152"/>
      <c r="D90" s="153"/>
      <c r="E90" s="154"/>
    </row>
    <row r="91" spans="1:5" ht="21" customHeight="1">
      <c r="A91" s="160" t="s">
        <v>1826</v>
      </c>
      <c r="B91" s="151"/>
      <c r="C91" s="152"/>
      <c r="D91" s="153"/>
      <c r="E91" s="154"/>
    </row>
    <row r="92" spans="1:5" ht="21" customHeight="1">
      <c r="A92" s="160" t="s">
        <v>1827</v>
      </c>
      <c r="B92" s="151"/>
      <c r="C92" s="152"/>
      <c r="D92" s="153"/>
      <c r="E92" s="154"/>
    </row>
    <row r="93" spans="1:5" ht="21" customHeight="1">
      <c r="A93" s="160" t="s">
        <v>1828</v>
      </c>
      <c r="B93" s="151"/>
      <c r="C93" s="152"/>
      <c r="D93" s="153"/>
      <c r="E93" s="154"/>
    </row>
    <row r="94" spans="1:5" ht="21" customHeight="1">
      <c r="A94" s="160" t="s">
        <v>1878</v>
      </c>
      <c r="B94" s="151"/>
      <c r="C94" s="152"/>
      <c r="D94" s="153"/>
      <c r="E94" s="154"/>
    </row>
    <row r="95" spans="1:5" ht="21" customHeight="1">
      <c r="A95" s="160" t="s">
        <v>1879</v>
      </c>
      <c r="B95" s="151"/>
      <c r="C95" s="152"/>
      <c r="D95" s="153"/>
      <c r="E95" s="154"/>
    </row>
    <row r="96" spans="1:5" ht="21" customHeight="1">
      <c r="A96" s="160" t="s">
        <v>1867</v>
      </c>
      <c r="B96" s="151"/>
      <c r="C96" s="152"/>
      <c r="D96" s="153"/>
      <c r="E96" s="154"/>
    </row>
    <row r="97" spans="1:5" ht="21" customHeight="1">
      <c r="A97" s="160" t="s">
        <v>1880</v>
      </c>
      <c r="B97" s="151"/>
      <c r="C97" s="152"/>
      <c r="D97" s="153"/>
      <c r="E97" s="154"/>
    </row>
    <row r="98" spans="1:5" ht="21" customHeight="1">
      <c r="A98" s="160" t="s">
        <v>1881</v>
      </c>
      <c r="B98" s="151"/>
      <c r="C98" s="152"/>
      <c r="D98" s="153"/>
      <c r="E98" s="154"/>
    </row>
    <row r="99" spans="1:5" ht="21" customHeight="1">
      <c r="A99" s="160" t="s">
        <v>1882</v>
      </c>
      <c r="B99" s="151"/>
      <c r="C99" s="152"/>
      <c r="D99" s="153"/>
      <c r="E99" s="154"/>
    </row>
    <row r="100" spans="1:5" ht="21" customHeight="1">
      <c r="A100" s="160" t="s">
        <v>1883</v>
      </c>
      <c r="B100" s="151"/>
      <c r="C100" s="152"/>
      <c r="D100" s="153"/>
      <c r="E100" s="154"/>
    </row>
    <row r="101" spans="1:5" ht="21" customHeight="1">
      <c r="A101" s="160" t="s">
        <v>1835</v>
      </c>
      <c r="B101" s="151"/>
      <c r="C101" s="152"/>
      <c r="D101" s="153"/>
      <c r="E101" s="154"/>
    </row>
    <row r="102" spans="1:5" ht="21" customHeight="1">
      <c r="A102" s="160" t="s">
        <v>1884</v>
      </c>
      <c r="B102" s="151"/>
      <c r="C102" s="152"/>
      <c r="D102" s="153"/>
      <c r="E102" s="154"/>
    </row>
    <row r="103" spans="1:5" ht="21" customHeight="1">
      <c r="A103" s="160" t="s">
        <v>1885</v>
      </c>
      <c r="B103" s="151">
        <v>1884</v>
      </c>
      <c r="C103" s="152">
        <v>1723</v>
      </c>
      <c r="D103" s="153">
        <f t="shared" si="1"/>
        <v>161</v>
      </c>
      <c r="E103" s="154">
        <v>9.3441671503192101</v>
      </c>
    </row>
    <row r="104" spans="1:5" ht="21" customHeight="1">
      <c r="A104" s="160" t="s">
        <v>1826</v>
      </c>
      <c r="B104" s="151">
        <v>1080</v>
      </c>
      <c r="C104" s="152">
        <v>1329</v>
      </c>
      <c r="D104" s="153">
        <f t="shared" si="1"/>
        <v>-249</v>
      </c>
      <c r="E104" s="154">
        <v>-18.735891647855528</v>
      </c>
    </row>
    <row r="105" spans="1:5" ht="21" customHeight="1">
      <c r="A105" s="160" t="s">
        <v>1827</v>
      </c>
      <c r="B105" s="151">
        <v>77</v>
      </c>
      <c r="C105" s="152">
        <v>20</v>
      </c>
      <c r="D105" s="153">
        <f t="shared" si="1"/>
        <v>57</v>
      </c>
      <c r="E105" s="154">
        <v>285</v>
      </c>
    </row>
    <row r="106" spans="1:5" ht="21" customHeight="1">
      <c r="A106" s="160" t="s">
        <v>1828</v>
      </c>
      <c r="B106" s="151"/>
      <c r="C106" s="152"/>
      <c r="D106" s="153"/>
      <c r="E106" s="154"/>
    </row>
    <row r="107" spans="1:5" ht="21" customHeight="1">
      <c r="A107" s="160" t="s">
        <v>1886</v>
      </c>
      <c r="B107" s="151"/>
      <c r="C107" s="152"/>
      <c r="D107" s="153"/>
      <c r="E107" s="154"/>
    </row>
    <row r="108" spans="1:5" ht="21" customHeight="1">
      <c r="A108" s="160" t="s">
        <v>1887</v>
      </c>
      <c r="B108" s="151"/>
      <c r="C108" s="152"/>
      <c r="D108" s="153"/>
      <c r="E108" s="154"/>
    </row>
    <row r="109" spans="1:5" ht="21" customHeight="1">
      <c r="A109" s="160" t="s">
        <v>1888</v>
      </c>
      <c r="B109" s="151"/>
      <c r="C109" s="152"/>
      <c r="D109" s="153"/>
      <c r="E109" s="154"/>
    </row>
    <row r="110" spans="1:5" ht="21" customHeight="1">
      <c r="A110" s="160" t="s">
        <v>1835</v>
      </c>
      <c r="B110" s="151">
        <v>103</v>
      </c>
      <c r="C110" s="152">
        <v>276</v>
      </c>
      <c r="D110" s="153">
        <f t="shared" si="1"/>
        <v>-173</v>
      </c>
      <c r="E110" s="154">
        <v>-62.681159420289859</v>
      </c>
    </row>
    <row r="111" spans="1:5" ht="21" customHeight="1">
      <c r="A111" s="160" t="s">
        <v>1889</v>
      </c>
      <c r="B111" s="151">
        <v>625</v>
      </c>
      <c r="C111" s="152">
        <v>99</v>
      </c>
      <c r="D111" s="153">
        <f t="shared" si="1"/>
        <v>526</v>
      </c>
      <c r="E111" s="154">
        <v>531.31313131313129</v>
      </c>
    </row>
    <row r="112" spans="1:5" ht="21" customHeight="1">
      <c r="A112" s="160" t="s">
        <v>1890</v>
      </c>
      <c r="B112" s="151">
        <v>729</v>
      </c>
      <c r="C112" s="152">
        <v>4366</v>
      </c>
      <c r="D112" s="153">
        <f t="shared" si="1"/>
        <v>-3637</v>
      </c>
      <c r="E112" s="154">
        <v>-83.302794319743469</v>
      </c>
    </row>
    <row r="113" spans="1:5" ht="21" customHeight="1">
      <c r="A113" s="160" t="s">
        <v>1826</v>
      </c>
      <c r="B113" s="151">
        <v>73</v>
      </c>
      <c r="C113" s="152">
        <v>82</v>
      </c>
      <c r="D113" s="153">
        <f t="shared" si="1"/>
        <v>-9</v>
      </c>
      <c r="E113" s="154">
        <v>-10.975609756097562</v>
      </c>
    </row>
    <row r="114" spans="1:5" ht="21" customHeight="1">
      <c r="A114" s="160" t="s">
        <v>1827</v>
      </c>
      <c r="B114" s="151"/>
      <c r="C114" s="152"/>
      <c r="D114" s="153"/>
      <c r="E114" s="154"/>
    </row>
    <row r="115" spans="1:5" ht="21" customHeight="1">
      <c r="A115" s="160" t="s">
        <v>1828</v>
      </c>
      <c r="B115" s="151"/>
      <c r="C115" s="152"/>
      <c r="D115" s="153"/>
      <c r="E115" s="154"/>
    </row>
    <row r="116" spans="1:5" ht="21" customHeight="1">
      <c r="A116" s="160" t="s">
        <v>1891</v>
      </c>
      <c r="B116" s="151"/>
      <c r="C116" s="152"/>
      <c r="D116" s="153"/>
      <c r="E116" s="154"/>
    </row>
    <row r="117" spans="1:5" ht="21" customHeight="1">
      <c r="A117" s="160" t="s">
        <v>1892</v>
      </c>
      <c r="B117" s="151"/>
      <c r="C117" s="152"/>
      <c r="D117" s="153"/>
      <c r="E117" s="154"/>
    </row>
    <row r="118" spans="1:5" ht="21" customHeight="1">
      <c r="A118" s="160" t="s">
        <v>1893</v>
      </c>
      <c r="B118" s="151"/>
      <c r="C118" s="152"/>
      <c r="D118" s="153"/>
      <c r="E118" s="154"/>
    </row>
    <row r="119" spans="1:5" ht="21" customHeight="1">
      <c r="A119" s="160" t="s">
        <v>1894</v>
      </c>
      <c r="B119" s="151"/>
      <c r="C119" s="152"/>
      <c r="D119" s="153"/>
      <c r="E119" s="154"/>
    </row>
    <row r="120" spans="1:5" ht="21" customHeight="1">
      <c r="A120" s="160" t="s">
        <v>1895</v>
      </c>
      <c r="B120" s="151">
        <v>209</v>
      </c>
      <c r="C120" s="152">
        <v>4217</v>
      </c>
      <c r="D120" s="153">
        <f t="shared" si="1"/>
        <v>-4008</v>
      </c>
      <c r="E120" s="154">
        <v>-95.043870049798443</v>
      </c>
    </row>
    <row r="121" spans="1:5" ht="21" customHeight="1">
      <c r="A121" s="160" t="s">
        <v>1835</v>
      </c>
      <c r="B121" s="151"/>
      <c r="C121" s="152">
        <v>67</v>
      </c>
      <c r="D121" s="153">
        <f t="shared" si="1"/>
        <v>-67</v>
      </c>
      <c r="E121" s="154">
        <v>-100</v>
      </c>
    </row>
    <row r="122" spans="1:5" ht="21" customHeight="1">
      <c r="A122" s="160" t="s">
        <v>1896</v>
      </c>
      <c r="B122" s="151">
        <v>446</v>
      </c>
      <c r="C122" s="152"/>
      <c r="D122" s="153">
        <f t="shared" si="1"/>
        <v>446</v>
      </c>
      <c r="E122" s="154"/>
    </row>
    <row r="123" spans="1:5" ht="21" customHeight="1">
      <c r="A123" s="160" t="s">
        <v>1897</v>
      </c>
      <c r="B123" s="151"/>
      <c r="C123" s="152"/>
      <c r="D123" s="153"/>
      <c r="E123" s="154"/>
    </row>
    <row r="124" spans="1:5" ht="21" customHeight="1">
      <c r="A124" s="160" t="s">
        <v>1826</v>
      </c>
      <c r="B124" s="151"/>
      <c r="C124" s="152"/>
      <c r="D124" s="153"/>
      <c r="E124" s="154"/>
    </row>
    <row r="125" spans="1:5" ht="21" customHeight="1">
      <c r="A125" s="160" t="s">
        <v>1827</v>
      </c>
      <c r="B125" s="151"/>
      <c r="C125" s="152"/>
      <c r="D125" s="153"/>
      <c r="E125" s="154"/>
    </row>
    <row r="126" spans="1:5" ht="21" customHeight="1">
      <c r="A126" s="160" t="s">
        <v>1828</v>
      </c>
      <c r="B126" s="151"/>
      <c r="C126" s="152"/>
      <c r="D126" s="153"/>
      <c r="E126" s="154"/>
    </row>
    <row r="127" spans="1:5" ht="21" customHeight="1">
      <c r="A127" s="160" t="s">
        <v>1898</v>
      </c>
      <c r="B127" s="151"/>
      <c r="C127" s="152"/>
      <c r="D127" s="153"/>
      <c r="E127" s="154"/>
    </row>
    <row r="128" spans="1:5" ht="21" customHeight="1">
      <c r="A128" s="160" t="s">
        <v>1899</v>
      </c>
      <c r="B128" s="151"/>
      <c r="C128" s="152"/>
      <c r="D128" s="153"/>
      <c r="E128" s="154"/>
    </row>
    <row r="129" spans="1:5" ht="21" customHeight="1">
      <c r="A129" s="160" t="s">
        <v>1900</v>
      </c>
      <c r="B129" s="151"/>
      <c r="C129" s="152"/>
      <c r="D129" s="153"/>
      <c r="E129" s="154"/>
    </row>
    <row r="130" spans="1:5" ht="21" customHeight="1">
      <c r="A130" s="160" t="s">
        <v>1901</v>
      </c>
      <c r="B130" s="151"/>
      <c r="C130" s="152"/>
      <c r="D130" s="153"/>
      <c r="E130" s="154"/>
    </row>
    <row r="131" spans="1:5" ht="21" customHeight="1">
      <c r="A131" s="160" t="s">
        <v>1902</v>
      </c>
      <c r="B131" s="151"/>
      <c r="C131" s="152"/>
      <c r="D131" s="153"/>
      <c r="E131" s="154"/>
    </row>
    <row r="132" spans="1:5" ht="21" customHeight="1">
      <c r="A132" s="160" t="s">
        <v>1903</v>
      </c>
      <c r="B132" s="151"/>
      <c r="C132" s="152"/>
      <c r="D132" s="153"/>
      <c r="E132" s="154"/>
    </row>
    <row r="133" spans="1:5" ht="21" customHeight="1">
      <c r="A133" s="160" t="s">
        <v>1835</v>
      </c>
      <c r="B133" s="151"/>
      <c r="C133" s="152"/>
      <c r="D133" s="153"/>
      <c r="E133" s="154"/>
    </row>
    <row r="134" spans="1:5" ht="21" customHeight="1">
      <c r="A134" s="160" t="s">
        <v>1904</v>
      </c>
      <c r="B134" s="151"/>
      <c r="C134" s="152"/>
      <c r="D134" s="153"/>
      <c r="E134" s="154"/>
    </row>
    <row r="135" spans="1:5" ht="21" customHeight="1">
      <c r="A135" s="160" t="s">
        <v>1905</v>
      </c>
      <c r="B135" s="151">
        <v>23</v>
      </c>
      <c r="C135" s="152"/>
      <c r="D135" s="153">
        <f t="shared" ref="D135:D198" si="2">B135-C135</f>
        <v>23</v>
      </c>
      <c r="E135" s="154"/>
    </row>
    <row r="136" spans="1:5" ht="21" customHeight="1">
      <c r="A136" s="160" t="s">
        <v>1826</v>
      </c>
      <c r="B136" s="151"/>
      <c r="C136" s="152"/>
      <c r="D136" s="153"/>
      <c r="E136" s="154"/>
    </row>
    <row r="137" spans="1:5" ht="21" customHeight="1">
      <c r="A137" s="160" t="s">
        <v>1827</v>
      </c>
      <c r="B137" s="151"/>
      <c r="C137" s="152"/>
      <c r="D137" s="153"/>
      <c r="E137" s="154"/>
    </row>
    <row r="138" spans="1:5" ht="21" customHeight="1">
      <c r="A138" s="160" t="s">
        <v>1828</v>
      </c>
      <c r="B138" s="151"/>
      <c r="C138" s="152"/>
      <c r="D138" s="153"/>
      <c r="E138" s="154"/>
    </row>
    <row r="139" spans="1:5" ht="21" customHeight="1">
      <c r="A139" s="160" t="s">
        <v>1906</v>
      </c>
      <c r="B139" s="151">
        <v>23</v>
      </c>
      <c r="C139" s="152"/>
      <c r="D139" s="153">
        <f t="shared" si="2"/>
        <v>23</v>
      </c>
      <c r="E139" s="154"/>
    </row>
    <row r="140" spans="1:5" ht="21" customHeight="1">
      <c r="A140" s="160" t="s">
        <v>1835</v>
      </c>
      <c r="B140" s="151"/>
      <c r="C140" s="152"/>
      <c r="D140" s="153"/>
      <c r="E140" s="154"/>
    </row>
    <row r="141" spans="1:5" ht="21" customHeight="1">
      <c r="A141" s="160" t="s">
        <v>1907</v>
      </c>
      <c r="B141" s="151"/>
      <c r="C141" s="152"/>
      <c r="D141" s="153"/>
      <c r="E141" s="154"/>
    </row>
    <row r="142" spans="1:5" ht="21" customHeight="1">
      <c r="A142" s="160" t="s">
        <v>1908</v>
      </c>
      <c r="B142" s="151"/>
      <c r="C142" s="152"/>
      <c r="D142" s="153"/>
      <c r="E142" s="154"/>
    </row>
    <row r="143" spans="1:5" ht="21" customHeight="1">
      <c r="A143" s="160" t="s">
        <v>1826</v>
      </c>
      <c r="B143" s="151"/>
      <c r="C143" s="152"/>
      <c r="D143" s="153"/>
      <c r="E143" s="154"/>
    </row>
    <row r="144" spans="1:5" ht="21" customHeight="1">
      <c r="A144" s="160" t="s">
        <v>1827</v>
      </c>
      <c r="B144" s="151"/>
      <c r="C144" s="152"/>
      <c r="D144" s="153"/>
      <c r="E144" s="154"/>
    </row>
    <row r="145" spans="1:5" ht="21" customHeight="1">
      <c r="A145" s="160" t="s">
        <v>1828</v>
      </c>
      <c r="B145" s="151"/>
      <c r="C145" s="152"/>
      <c r="D145" s="153"/>
      <c r="E145" s="154"/>
    </row>
    <row r="146" spans="1:5" ht="21" customHeight="1">
      <c r="A146" s="160" t="s">
        <v>1909</v>
      </c>
      <c r="B146" s="151"/>
      <c r="C146" s="152"/>
      <c r="D146" s="153"/>
      <c r="E146" s="154"/>
    </row>
    <row r="147" spans="1:5" ht="21" customHeight="1">
      <c r="A147" s="160" t="s">
        <v>1910</v>
      </c>
      <c r="B147" s="151"/>
      <c r="C147" s="152"/>
      <c r="D147" s="153"/>
      <c r="E147" s="154"/>
    </row>
    <row r="148" spans="1:5" ht="21" customHeight="1">
      <c r="A148" s="160" t="s">
        <v>1835</v>
      </c>
      <c r="B148" s="151"/>
      <c r="C148" s="152"/>
      <c r="D148" s="153"/>
      <c r="E148" s="154"/>
    </row>
    <row r="149" spans="1:5" ht="21" customHeight="1">
      <c r="A149" s="160" t="s">
        <v>1911</v>
      </c>
      <c r="B149" s="151"/>
      <c r="C149" s="152"/>
      <c r="D149" s="153"/>
      <c r="E149" s="154"/>
    </row>
    <row r="150" spans="1:5" ht="21" customHeight="1">
      <c r="A150" s="160" t="s">
        <v>1912</v>
      </c>
      <c r="B150" s="151">
        <v>112</v>
      </c>
      <c r="C150" s="152">
        <v>119</v>
      </c>
      <c r="D150" s="153">
        <f t="shared" si="2"/>
        <v>-7</v>
      </c>
      <c r="E150" s="154">
        <v>-5.8823529411764701</v>
      </c>
    </row>
    <row r="151" spans="1:5" ht="21" customHeight="1">
      <c r="A151" s="160" t="s">
        <v>1826</v>
      </c>
      <c r="B151" s="151"/>
      <c r="C151" s="152">
        <v>58</v>
      </c>
      <c r="D151" s="153">
        <f t="shared" si="2"/>
        <v>-58</v>
      </c>
      <c r="E151" s="154">
        <v>-100</v>
      </c>
    </row>
    <row r="152" spans="1:5" ht="21" customHeight="1">
      <c r="A152" s="160" t="s">
        <v>1827</v>
      </c>
      <c r="B152" s="151"/>
      <c r="C152" s="152"/>
      <c r="D152" s="153"/>
      <c r="E152" s="154"/>
    </row>
    <row r="153" spans="1:5" ht="21" customHeight="1">
      <c r="A153" s="160" t="s">
        <v>1828</v>
      </c>
      <c r="B153" s="151"/>
      <c r="C153" s="152"/>
      <c r="D153" s="153"/>
      <c r="E153" s="154"/>
    </row>
    <row r="154" spans="1:5" ht="21" customHeight="1">
      <c r="A154" s="160" t="s">
        <v>1913</v>
      </c>
      <c r="B154" s="151">
        <v>112</v>
      </c>
      <c r="C154" s="152">
        <v>62</v>
      </c>
      <c r="D154" s="153">
        <f t="shared" si="2"/>
        <v>50</v>
      </c>
      <c r="E154" s="154">
        <v>80.645161290322577</v>
      </c>
    </row>
    <row r="155" spans="1:5" ht="21" customHeight="1">
      <c r="A155" s="160" t="s">
        <v>1914</v>
      </c>
      <c r="B155" s="151"/>
      <c r="C155" s="152"/>
      <c r="D155" s="153"/>
      <c r="E155" s="154"/>
    </row>
    <row r="156" spans="1:5" ht="21" customHeight="1">
      <c r="A156" s="160" t="s">
        <v>1915</v>
      </c>
      <c r="B156" s="151">
        <v>53</v>
      </c>
      <c r="C156" s="152">
        <v>53</v>
      </c>
      <c r="D156" s="153"/>
      <c r="E156" s="154">
        <v>0</v>
      </c>
    </row>
    <row r="157" spans="1:5" ht="21" customHeight="1">
      <c r="A157" s="160" t="s">
        <v>1826</v>
      </c>
      <c r="B157" s="151">
        <v>40</v>
      </c>
      <c r="C157" s="152">
        <v>26</v>
      </c>
      <c r="D157" s="153">
        <f t="shared" si="2"/>
        <v>14</v>
      </c>
      <c r="E157" s="154">
        <v>53.846153846153847</v>
      </c>
    </row>
    <row r="158" spans="1:5" ht="21" customHeight="1">
      <c r="A158" s="160" t="s">
        <v>1827</v>
      </c>
      <c r="B158" s="151"/>
      <c r="C158" s="152"/>
      <c r="D158" s="153"/>
      <c r="E158" s="154"/>
    </row>
    <row r="159" spans="1:5" ht="21" customHeight="1">
      <c r="A159" s="160" t="s">
        <v>1828</v>
      </c>
      <c r="B159" s="151"/>
      <c r="C159" s="152"/>
      <c r="D159" s="153"/>
      <c r="E159" s="154"/>
    </row>
    <row r="160" spans="1:5" ht="21" customHeight="1">
      <c r="A160" s="160" t="s">
        <v>1840</v>
      </c>
      <c r="B160" s="151">
        <v>6</v>
      </c>
      <c r="C160" s="152"/>
      <c r="D160" s="153">
        <f t="shared" si="2"/>
        <v>6</v>
      </c>
      <c r="E160" s="154"/>
    </row>
    <row r="161" spans="1:5" ht="21" customHeight="1">
      <c r="A161" s="160" t="s">
        <v>1835</v>
      </c>
      <c r="B161" s="151"/>
      <c r="C161" s="152">
        <v>28</v>
      </c>
      <c r="D161" s="153">
        <f t="shared" si="2"/>
        <v>-28</v>
      </c>
      <c r="E161" s="154">
        <v>-100</v>
      </c>
    </row>
    <row r="162" spans="1:5" ht="21" customHeight="1">
      <c r="A162" s="160" t="s">
        <v>1916</v>
      </c>
      <c r="B162" s="151">
        <v>7</v>
      </c>
      <c r="C162" s="152"/>
      <c r="D162" s="153">
        <f t="shared" si="2"/>
        <v>7</v>
      </c>
      <c r="E162" s="154"/>
    </row>
    <row r="163" spans="1:5" ht="21" customHeight="1">
      <c r="A163" s="160" t="s">
        <v>1917</v>
      </c>
      <c r="B163" s="151">
        <v>489</v>
      </c>
      <c r="C163" s="152">
        <v>641</v>
      </c>
      <c r="D163" s="153">
        <f t="shared" si="2"/>
        <v>-152</v>
      </c>
      <c r="E163" s="154">
        <v>-23.712948517940717</v>
      </c>
    </row>
    <row r="164" spans="1:5" ht="21" customHeight="1">
      <c r="A164" s="160" t="s">
        <v>1826</v>
      </c>
      <c r="B164" s="151">
        <v>256</v>
      </c>
      <c r="C164" s="152">
        <v>459</v>
      </c>
      <c r="D164" s="153">
        <f t="shared" si="2"/>
        <v>-203</v>
      </c>
      <c r="E164" s="154">
        <v>-44.226579520697165</v>
      </c>
    </row>
    <row r="165" spans="1:5" ht="21" customHeight="1">
      <c r="A165" s="160" t="s">
        <v>1827</v>
      </c>
      <c r="B165" s="151">
        <v>48</v>
      </c>
      <c r="C165" s="152">
        <v>62</v>
      </c>
      <c r="D165" s="153">
        <f t="shared" si="2"/>
        <v>-14</v>
      </c>
      <c r="E165" s="154">
        <v>-22.58064516129032</v>
      </c>
    </row>
    <row r="166" spans="1:5" ht="21" customHeight="1">
      <c r="A166" s="160" t="s">
        <v>1828</v>
      </c>
      <c r="B166" s="151"/>
      <c r="C166" s="152"/>
      <c r="D166" s="153"/>
      <c r="E166" s="154"/>
    </row>
    <row r="167" spans="1:5" ht="21" customHeight="1">
      <c r="A167" s="160" t="s">
        <v>1918</v>
      </c>
      <c r="B167" s="151"/>
      <c r="C167" s="152"/>
      <c r="D167" s="153"/>
      <c r="E167" s="154"/>
    </row>
    <row r="168" spans="1:5" ht="21" customHeight="1">
      <c r="A168" s="160" t="s">
        <v>1835</v>
      </c>
      <c r="B168" s="151"/>
      <c r="C168" s="152">
        <v>94</v>
      </c>
      <c r="D168" s="153">
        <f t="shared" si="2"/>
        <v>-94</v>
      </c>
      <c r="E168" s="154">
        <v>-100</v>
      </c>
    </row>
    <row r="169" spans="1:5" ht="21" customHeight="1">
      <c r="A169" s="160" t="s">
        <v>1919</v>
      </c>
      <c r="B169" s="151">
        <v>185</v>
      </c>
      <c r="C169" s="152">
        <v>26</v>
      </c>
      <c r="D169" s="153">
        <f t="shared" si="2"/>
        <v>159</v>
      </c>
      <c r="E169" s="154">
        <v>611.53846153846155</v>
      </c>
    </row>
    <row r="170" spans="1:5" ht="21" customHeight="1">
      <c r="A170" s="160" t="s">
        <v>1920</v>
      </c>
      <c r="B170" s="151">
        <v>485</v>
      </c>
      <c r="C170" s="152">
        <v>1039</v>
      </c>
      <c r="D170" s="153">
        <f t="shared" si="2"/>
        <v>-554</v>
      </c>
      <c r="E170" s="154">
        <v>-53.32050048123196</v>
      </c>
    </row>
    <row r="171" spans="1:5" ht="21" customHeight="1">
      <c r="A171" s="160" t="s">
        <v>1826</v>
      </c>
      <c r="B171" s="151">
        <v>281</v>
      </c>
      <c r="C171" s="152">
        <v>685</v>
      </c>
      <c r="D171" s="153">
        <f t="shared" si="2"/>
        <v>-404</v>
      </c>
      <c r="E171" s="154">
        <v>-58.978102189781026</v>
      </c>
    </row>
    <row r="172" spans="1:5" ht="21" customHeight="1">
      <c r="A172" s="160" t="s">
        <v>1827</v>
      </c>
      <c r="B172" s="151">
        <v>100</v>
      </c>
      <c r="C172" s="152">
        <v>130</v>
      </c>
      <c r="D172" s="153">
        <f t="shared" si="2"/>
        <v>-30</v>
      </c>
      <c r="E172" s="154">
        <v>-23.076923076923077</v>
      </c>
    </row>
    <row r="173" spans="1:5" ht="21" customHeight="1">
      <c r="A173" s="160" t="s">
        <v>1828</v>
      </c>
      <c r="B173" s="151"/>
      <c r="C173" s="152"/>
      <c r="D173" s="153"/>
      <c r="E173" s="154"/>
    </row>
    <row r="174" spans="1:5" ht="21" customHeight="1">
      <c r="A174" s="160" t="s">
        <v>1921</v>
      </c>
      <c r="B174" s="151"/>
      <c r="C174" s="152"/>
      <c r="D174" s="153"/>
      <c r="E174" s="154"/>
    </row>
    <row r="175" spans="1:5" ht="21" customHeight="1">
      <c r="A175" s="160" t="s">
        <v>1835</v>
      </c>
      <c r="B175" s="151">
        <v>53</v>
      </c>
      <c r="C175" s="152">
        <v>196</v>
      </c>
      <c r="D175" s="153">
        <f t="shared" si="2"/>
        <v>-143</v>
      </c>
      <c r="E175" s="154">
        <v>-72.959183673469383</v>
      </c>
    </row>
    <row r="176" spans="1:5" ht="21" customHeight="1">
      <c r="A176" s="160" t="s">
        <v>1922</v>
      </c>
      <c r="B176" s="151">
        <v>51</v>
      </c>
      <c r="C176" s="152">
        <v>28</v>
      </c>
      <c r="D176" s="153">
        <f t="shared" si="2"/>
        <v>23</v>
      </c>
      <c r="E176" s="154">
        <v>82.142857142857139</v>
      </c>
    </row>
    <row r="177" spans="1:5" ht="21" customHeight="1">
      <c r="A177" s="160" t="s">
        <v>1923</v>
      </c>
      <c r="B177" s="151">
        <v>2118</v>
      </c>
      <c r="C177" s="152">
        <v>1637</v>
      </c>
      <c r="D177" s="153">
        <f t="shared" si="2"/>
        <v>481</v>
      </c>
      <c r="E177" s="154">
        <v>29.383017715332926</v>
      </c>
    </row>
    <row r="178" spans="1:5" ht="21" customHeight="1">
      <c r="A178" s="160" t="s">
        <v>1826</v>
      </c>
      <c r="B178" s="151">
        <v>787</v>
      </c>
      <c r="C178" s="152">
        <v>826</v>
      </c>
      <c r="D178" s="153">
        <f t="shared" si="2"/>
        <v>-39</v>
      </c>
      <c r="E178" s="154">
        <v>-4.7215496368038741</v>
      </c>
    </row>
    <row r="179" spans="1:5" ht="21" customHeight="1">
      <c r="A179" s="160" t="s">
        <v>1827</v>
      </c>
      <c r="B179" s="151">
        <v>154</v>
      </c>
      <c r="C179" s="152">
        <v>114</v>
      </c>
      <c r="D179" s="153">
        <f t="shared" si="2"/>
        <v>40</v>
      </c>
      <c r="E179" s="154">
        <v>35.087719298245609</v>
      </c>
    </row>
    <row r="180" spans="1:5" ht="21" customHeight="1">
      <c r="A180" s="160" t="s">
        <v>1828</v>
      </c>
      <c r="B180" s="151"/>
      <c r="C180" s="152"/>
      <c r="D180" s="153"/>
      <c r="E180" s="154"/>
    </row>
    <row r="181" spans="1:5" ht="21" customHeight="1">
      <c r="A181" s="160" t="s">
        <v>1924</v>
      </c>
      <c r="B181" s="151"/>
      <c r="C181" s="152"/>
      <c r="D181" s="153"/>
      <c r="E181" s="154"/>
    </row>
    <row r="182" spans="1:5" ht="21" customHeight="1">
      <c r="A182" s="160" t="s">
        <v>1835</v>
      </c>
      <c r="B182" s="151">
        <v>1133</v>
      </c>
      <c r="C182" s="152">
        <v>601</v>
      </c>
      <c r="D182" s="153">
        <f t="shared" si="2"/>
        <v>532</v>
      </c>
      <c r="E182" s="154">
        <v>88.519134775374368</v>
      </c>
    </row>
    <row r="183" spans="1:5" ht="21" customHeight="1">
      <c r="A183" s="160" t="s">
        <v>1925</v>
      </c>
      <c r="B183" s="151">
        <v>45</v>
      </c>
      <c r="C183" s="152">
        <v>96</v>
      </c>
      <c r="D183" s="153">
        <f t="shared" si="2"/>
        <v>-51</v>
      </c>
      <c r="E183" s="154">
        <v>-53.125</v>
      </c>
    </row>
    <row r="184" spans="1:5" ht="21" customHeight="1">
      <c r="A184" s="160" t="s">
        <v>1926</v>
      </c>
      <c r="B184" s="151">
        <v>1215</v>
      </c>
      <c r="C184" s="152">
        <v>528</v>
      </c>
      <c r="D184" s="153">
        <f t="shared" si="2"/>
        <v>687</v>
      </c>
      <c r="E184" s="154">
        <v>130.11363636363635</v>
      </c>
    </row>
    <row r="185" spans="1:5" ht="21" customHeight="1">
      <c r="A185" s="160" t="s">
        <v>1826</v>
      </c>
      <c r="B185" s="151">
        <v>162</v>
      </c>
      <c r="C185" s="152">
        <v>165</v>
      </c>
      <c r="D185" s="153">
        <f t="shared" si="2"/>
        <v>-3</v>
      </c>
      <c r="E185" s="154">
        <v>-1.8181818181818181</v>
      </c>
    </row>
    <row r="186" spans="1:5" ht="21" customHeight="1">
      <c r="A186" s="160" t="s">
        <v>1827</v>
      </c>
      <c r="B186" s="151">
        <v>867</v>
      </c>
      <c r="C186" s="152">
        <v>222</v>
      </c>
      <c r="D186" s="153">
        <f t="shared" si="2"/>
        <v>645</v>
      </c>
      <c r="E186" s="154">
        <v>290.54054054054052</v>
      </c>
    </row>
    <row r="187" spans="1:5" ht="21" customHeight="1">
      <c r="A187" s="160" t="s">
        <v>1828</v>
      </c>
      <c r="B187" s="151"/>
      <c r="C187" s="152"/>
      <c r="D187" s="153"/>
      <c r="E187" s="154"/>
    </row>
    <row r="188" spans="1:5" ht="21" customHeight="1">
      <c r="A188" s="160" t="s">
        <v>1927</v>
      </c>
      <c r="B188" s="151"/>
      <c r="C188" s="152"/>
      <c r="D188" s="153"/>
      <c r="E188" s="154"/>
    </row>
    <row r="189" spans="1:5" ht="21" customHeight="1">
      <c r="A189" s="160" t="s">
        <v>1835</v>
      </c>
      <c r="B189" s="151">
        <v>172</v>
      </c>
      <c r="C189" s="152">
        <v>138</v>
      </c>
      <c r="D189" s="153">
        <f t="shared" si="2"/>
        <v>34</v>
      </c>
      <c r="E189" s="154">
        <v>24.637681159420293</v>
      </c>
    </row>
    <row r="190" spans="1:5" ht="21" customHeight="1">
      <c r="A190" s="160" t="s">
        <v>1928</v>
      </c>
      <c r="B190" s="151">
        <v>15</v>
      </c>
      <c r="C190" s="152">
        <v>3</v>
      </c>
      <c r="D190" s="153">
        <f t="shared" si="2"/>
        <v>12</v>
      </c>
      <c r="E190" s="154">
        <v>400</v>
      </c>
    </row>
    <row r="191" spans="1:5" ht="21" customHeight="1">
      <c r="A191" s="160" t="s">
        <v>1929</v>
      </c>
      <c r="B191" s="151">
        <v>234</v>
      </c>
      <c r="C191" s="152">
        <v>215</v>
      </c>
      <c r="D191" s="153">
        <f t="shared" si="2"/>
        <v>19</v>
      </c>
      <c r="E191" s="154">
        <v>8.8372093023255811</v>
      </c>
    </row>
    <row r="192" spans="1:5" ht="21" customHeight="1">
      <c r="A192" s="160" t="s">
        <v>1826</v>
      </c>
      <c r="B192" s="151">
        <v>154</v>
      </c>
      <c r="C192" s="152">
        <v>163</v>
      </c>
      <c r="D192" s="153">
        <f t="shared" si="2"/>
        <v>-9</v>
      </c>
      <c r="E192" s="154">
        <v>-5.5214723926380369</v>
      </c>
    </row>
    <row r="193" spans="1:5" ht="21" customHeight="1">
      <c r="A193" s="160" t="s">
        <v>1827</v>
      </c>
      <c r="B193" s="151">
        <v>9</v>
      </c>
      <c r="C193" s="152"/>
      <c r="D193" s="153">
        <f t="shared" si="2"/>
        <v>9</v>
      </c>
      <c r="E193" s="154"/>
    </row>
    <row r="194" spans="1:5" ht="21" customHeight="1">
      <c r="A194" s="160" t="s">
        <v>1828</v>
      </c>
      <c r="B194" s="151"/>
      <c r="C194" s="152"/>
      <c r="D194" s="153"/>
      <c r="E194" s="154"/>
    </row>
    <row r="195" spans="1:5" ht="21" customHeight="1">
      <c r="A195" s="160" t="s">
        <v>1930</v>
      </c>
      <c r="B195" s="151">
        <v>6</v>
      </c>
      <c r="C195" s="152">
        <v>2</v>
      </c>
      <c r="D195" s="153">
        <f t="shared" si="2"/>
        <v>4</v>
      </c>
      <c r="E195" s="154">
        <v>200</v>
      </c>
    </row>
    <row r="196" spans="1:5" ht="21" customHeight="1">
      <c r="A196" s="160" t="s">
        <v>1931</v>
      </c>
      <c r="B196" s="151"/>
      <c r="C196" s="152"/>
      <c r="D196" s="153"/>
      <c r="E196" s="154"/>
    </row>
    <row r="197" spans="1:5" ht="21" customHeight="1">
      <c r="A197" s="160" t="s">
        <v>1835</v>
      </c>
      <c r="B197" s="151">
        <v>61</v>
      </c>
      <c r="C197" s="152">
        <v>50</v>
      </c>
      <c r="D197" s="153">
        <f t="shared" si="2"/>
        <v>11</v>
      </c>
      <c r="E197" s="154">
        <v>22</v>
      </c>
    </row>
    <row r="198" spans="1:5" ht="21" customHeight="1">
      <c r="A198" s="160" t="s">
        <v>1932</v>
      </c>
      <c r="B198" s="151">
        <v>4</v>
      </c>
      <c r="C198" s="152"/>
      <c r="D198" s="153">
        <f t="shared" si="2"/>
        <v>4</v>
      </c>
      <c r="E198" s="154"/>
    </row>
    <row r="199" spans="1:5" ht="21" customHeight="1">
      <c r="A199" s="160" t="s">
        <v>1933</v>
      </c>
      <c r="B199" s="151"/>
      <c r="C199" s="152"/>
      <c r="D199" s="153"/>
      <c r="E199" s="154"/>
    </row>
    <row r="200" spans="1:5" ht="21" customHeight="1">
      <c r="A200" s="160" t="s">
        <v>1826</v>
      </c>
      <c r="B200" s="151"/>
      <c r="C200" s="152"/>
      <c r="D200" s="153"/>
      <c r="E200" s="154"/>
    </row>
    <row r="201" spans="1:5" ht="21" customHeight="1">
      <c r="A201" s="160" t="s">
        <v>1827</v>
      </c>
      <c r="B201" s="151"/>
      <c r="C201" s="152"/>
      <c r="D201" s="153"/>
      <c r="E201" s="154"/>
    </row>
    <row r="202" spans="1:5" ht="21" customHeight="1">
      <c r="A202" s="160" t="s">
        <v>1828</v>
      </c>
      <c r="B202" s="151"/>
      <c r="C202" s="152"/>
      <c r="D202" s="153"/>
      <c r="E202" s="154"/>
    </row>
    <row r="203" spans="1:5" ht="21" customHeight="1">
      <c r="A203" s="160" t="s">
        <v>1835</v>
      </c>
      <c r="B203" s="151"/>
      <c r="C203" s="152"/>
      <c r="D203" s="153"/>
      <c r="E203" s="154"/>
    </row>
    <row r="204" spans="1:5" ht="21" customHeight="1">
      <c r="A204" s="160" t="s">
        <v>1934</v>
      </c>
      <c r="B204" s="151"/>
      <c r="C204" s="152"/>
      <c r="D204" s="153"/>
      <c r="E204" s="154"/>
    </row>
    <row r="205" spans="1:5" ht="21" customHeight="1">
      <c r="A205" s="160" t="s">
        <v>1935</v>
      </c>
      <c r="B205" s="151">
        <v>438</v>
      </c>
      <c r="C205" s="152">
        <v>734</v>
      </c>
      <c r="D205" s="153">
        <f t="shared" ref="D205:D235" si="3">B205-C205</f>
        <v>-296</v>
      </c>
      <c r="E205" s="154">
        <v>-40.326975476839237</v>
      </c>
    </row>
    <row r="206" spans="1:5" ht="21" customHeight="1">
      <c r="A206" s="160" t="s">
        <v>1826</v>
      </c>
      <c r="B206" s="151">
        <v>275</v>
      </c>
      <c r="C206" s="152">
        <v>363</v>
      </c>
      <c r="D206" s="153">
        <f t="shared" si="3"/>
        <v>-88</v>
      </c>
      <c r="E206" s="154">
        <v>-24.242424242424242</v>
      </c>
    </row>
    <row r="207" spans="1:5" ht="21" customHeight="1">
      <c r="A207" s="160" t="s">
        <v>1827</v>
      </c>
      <c r="B207" s="151">
        <v>20</v>
      </c>
      <c r="C207" s="152">
        <v>293</v>
      </c>
      <c r="D207" s="153">
        <f t="shared" si="3"/>
        <v>-273</v>
      </c>
      <c r="E207" s="154">
        <v>-93.174061433447093</v>
      </c>
    </row>
    <row r="208" spans="1:5" ht="21" customHeight="1">
      <c r="A208" s="160" t="s">
        <v>1828</v>
      </c>
      <c r="B208" s="151"/>
      <c r="C208" s="152"/>
      <c r="D208" s="153"/>
      <c r="E208" s="154"/>
    </row>
    <row r="209" spans="1:5" ht="21" customHeight="1">
      <c r="A209" s="160" t="s">
        <v>1835</v>
      </c>
      <c r="B209" s="151">
        <v>66</v>
      </c>
      <c r="C209" s="152">
        <v>79</v>
      </c>
      <c r="D209" s="153">
        <f t="shared" si="3"/>
        <v>-13</v>
      </c>
      <c r="E209" s="154">
        <v>-16.455696202531644</v>
      </c>
    </row>
    <row r="210" spans="1:5" ht="21" customHeight="1">
      <c r="A210" s="160" t="s">
        <v>1936</v>
      </c>
      <c r="B210" s="151">
        <v>77</v>
      </c>
      <c r="C210" s="152"/>
      <c r="D210" s="153">
        <f t="shared" si="3"/>
        <v>77</v>
      </c>
      <c r="E210" s="154"/>
    </row>
    <row r="211" spans="1:5" ht="21" customHeight="1">
      <c r="A211" s="160" t="s">
        <v>1937</v>
      </c>
      <c r="B211" s="151"/>
      <c r="C211" s="152"/>
      <c r="D211" s="153"/>
      <c r="E211" s="154"/>
    </row>
    <row r="212" spans="1:5" ht="21" customHeight="1">
      <c r="A212" s="160" t="s">
        <v>1826</v>
      </c>
      <c r="B212" s="151"/>
      <c r="C212" s="152"/>
      <c r="D212" s="153"/>
      <c r="E212" s="154"/>
    </row>
    <row r="213" spans="1:5" ht="21" customHeight="1">
      <c r="A213" s="160" t="s">
        <v>1827</v>
      </c>
      <c r="B213" s="151"/>
      <c r="C213" s="152"/>
      <c r="D213" s="153"/>
      <c r="E213" s="154"/>
    </row>
    <row r="214" spans="1:5" ht="21" customHeight="1">
      <c r="A214" s="160" t="s">
        <v>1828</v>
      </c>
      <c r="B214" s="151"/>
      <c r="C214" s="152"/>
      <c r="D214" s="153"/>
      <c r="E214" s="154"/>
    </row>
    <row r="215" spans="1:5" ht="21" customHeight="1">
      <c r="A215" s="160" t="s">
        <v>1938</v>
      </c>
      <c r="B215" s="151"/>
      <c r="C215" s="152"/>
      <c r="D215" s="153"/>
      <c r="E215" s="154"/>
    </row>
    <row r="216" spans="1:5" ht="21" customHeight="1">
      <c r="A216" s="160" t="s">
        <v>1835</v>
      </c>
      <c r="B216" s="151"/>
      <c r="C216" s="152"/>
      <c r="D216" s="153"/>
      <c r="E216" s="154"/>
    </row>
    <row r="217" spans="1:5" ht="21" customHeight="1">
      <c r="A217" s="160" t="s">
        <v>1939</v>
      </c>
      <c r="B217" s="151"/>
      <c r="C217" s="152"/>
      <c r="D217" s="153"/>
      <c r="E217" s="154"/>
    </row>
    <row r="218" spans="1:5" ht="21" customHeight="1">
      <c r="A218" s="160" t="s">
        <v>1940</v>
      </c>
      <c r="B218" s="151">
        <v>1989</v>
      </c>
      <c r="C218" s="152">
        <v>2240</v>
      </c>
      <c r="D218" s="153">
        <f t="shared" si="3"/>
        <v>-251</v>
      </c>
      <c r="E218" s="154">
        <v>-11.205357142857144</v>
      </c>
    </row>
    <row r="219" spans="1:5" ht="21" customHeight="1">
      <c r="A219" s="160" t="s">
        <v>1826</v>
      </c>
      <c r="B219" s="151">
        <v>1476</v>
      </c>
      <c r="C219" s="152">
        <v>1328</v>
      </c>
      <c r="D219" s="153">
        <f t="shared" si="3"/>
        <v>148</v>
      </c>
      <c r="E219" s="154">
        <v>11.144578313253012</v>
      </c>
    </row>
    <row r="220" spans="1:5" ht="21" customHeight="1">
      <c r="A220" s="160" t="s">
        <v>1827</v>
      </c>
      <c r="B220" s="151"/>
      <c r="C220" s="152"/>
      <c r="D220" s="153"/>
      <c r="E220" s="154"/>
    </row>
    <row r="221" spans="1:5" ht="21" customHeight="1">
      <c r="A221" s="160" t="s">
        <v>1828</v>
      </c>
      <c r="B221" s="151"/>
      <c r="C221" s="152"/>
      <c r="D221" s="153"/>
      <c r="E221" s="154"/>
    </row>
    <row r="222" spans="1:5" ht="21" customHeight="1">
      <c r="A222" s="160" t="s">
        <v>1941</v>
      </c>
      <c r="B222" s="151"/>
      <c r="C222" s="152"/>
      <c r="D222" s="153"/>
      <c r="E222" s="154"/>
    </row>
    <row r="223" spans="1:5" ht="21" customHeight="1">
      <c r="A223" s="160" t="s">
        <v>1942</v>
      </c>
      <c r="B223" s="151">
        <v>184</v>
      </c>
      <c r="C223" s="152">
        <v>122</v>
      </c>
      <c r="D223" s="153">
        <f t="shared" si="3"/>
        <v>62</v>
      </c>
      <c r="E223" s="154">
        <v>50.819672131147541</v>
      </c>
    </row>
    <row r="224" spans="1:5" ht="21" customHeight="1">
      <c r="A224" s="160" t="s">
        <v>1867</v>
      </c>
      <c r="B224" s="151"/>
      <c r="C224" s="152"/>
      <c r="D224" s="153"/>
      <c r="E224" s="154"/>
    </row>
    <row r="225" spans="1:5" ht="21" customHeight="1">
      <c r="A225" s="160" t="s">
        <v>1943</v>
      </c>
      <c r="B225" s="151"/>
      <c r="C225" s="152"/>
      <c r="D225" s="153"/>
      <c r="E225" s="154"/>
    </row>
    <row r="226" spans="1:5" ht="21" customHeight="1">
      <c r="A226" s="160" t="s">
        <v>1944</v>
      </c>
      <c r="B226" s="151"/>
      <c r="C226" s="152"/>
      <c r="D226" s="153"/>
      <c r="E226" s="154"/>
    </row>
    <row r="227" spans="1:5" ht="21" customHeight="1">
      <c r="A227" s="160" t="s">
        <v>1945</v>
      </c>
      <c r="B227" s="151"/>
      <c r="C227" s="152"/>
      <c r="D227" s="153"/>
      <c r="E227" s="154"/>
    </row>
    <row r="228" spans="1:5" ht="21" customHeight="1">
      <c r="A228" s="160" t="s">
        <v>1946</v>
      </c>
      <c r="B228" s="151"/>
      <c r="C228" s="152"/>
      <c r="D228" s="153"/>
      <c r="E228" s="154"/>
    </row>
    <row r="229" spans="1:5" ht="21" customHeight="1">
      <c r="A229" s="160" t="s">
        <v>1947</v>
      </c>
      <c r="B229" s="151"/>
      <c r="C229" s="152"/>
      <c r="D229" s="153"/>
      <c r="E229" s="154"/>
    </row>
    <row r="230" spans="1:5" ht="21" customHeight="1">
      <c r="A230" s="160" t="s">
        <v>1948</v>
      </c>
      <c r="B230" s="151"/>
      <c r="C230" s="152"/>
      <c r="D230" s="153"/>
      <c r="E230" s="154"/>
    </row>
    <row r="231" spans="1:5" ht="21" customHeight="1">
      <c r="A231" s="160" t="s">
        <v>1835</v>
      </c>
      <c r="B231" s="151">
        <v>212</v>
      </c>
      <c r="C231" s="152">
        <v>751</v>
      </c>
      <c r="D231" s="153">
        <f t="shared" si="3"/>
        <v>-539</v>
      </c>
      <c r="E231" s="154">
        <v>-71.770972037283627</v>
      </c>
    </row>
    <row r="232" spans="1:5" ht="21" customHeight="1">
      <c r="A232" s="160" t="s">
        <v>1949</v>
      </c>
      <c r="B232" s="151">
        <v>118</v>
      </c>
      <c r="C232" s="152">
        <v>38</v>
      </c>
      <c r="D232" s="153">
        <f t="shared" si="3"/>
        <v>80</v>
      </c>
      <c r="E232" s="154">
        <v>210.52631578947367</v>
      </c>
    </row>
    <row r="233" spans="1:5" ht="21" customHeight="1">
      <c r="A233" s="160" t="s">
        <v>1950</v>
      </c>
      <c r="B233" s="151">
        <v>8</v>
      </c>
      <c r="C233" s="152"/>
      <c r="D233" s="153">
        <f t="shared" si="3"/>
        <v>8</v>
      </c>
      <c r="E233" s="154"/>
    </row>
    <row r="234" spans="1:5" ht="21" customHeight="1">
      <c r="A234" s="160" t="s">
        <v>1951</v>
      </c>
      <c r="B234" s="151"/>
      <c r="C234" s="152"/>
      <c r="D234" s="153"/>
      <c r="E234" s="154"/>
    </row>
    <row r="235" spans="1:5" ht="21" customHeight="1">
      <c r="A235" s="160" t="s">
        <v>1952</v>
      </c>
      <c r="B235" s="151">
        <v>8</v>
      </c>
      <c r="C235" s="152"/>
      <c r="D235" s="153">
        <f t="shared" si="3"/>
        <v>8</v>
      </c>
      <c r="E235" s="154"/>
    </row>
    <row r="236" spans="1:5" ht="21" customHeight="1">
      <c r="A236" s="160" t="s">
        <v>1953</v>
      </c>
      <c r="B236" s="151"/>
      <c r="C236" s="152"/>
      <c r="D236" s="153"/>
      <c r="E236" s="154"/>
    </row>
    <row r="237" spans="1:5" ht="21" customHeight="1">
      <c r="A237" s="160" t="s">
        <v>1954</v>
      </c>
      <c r="B237" s="151"/>
      <c r="C237" s="152"/>
      <c r="D237" s="153"/>
      <c r="E237" s="154"/>
    </row>
    <row r="238" spans="1:5" ht="21" customHeight="1">
      <c r="A238" s="160" t="s">
        <v>1826</v>
      </c>
      <c r="B238" s="151"/>
      <c r="C238" s="152"/>
      <c r="D238" s="153"/>
      <c r="E238" s="154"/>
    </row>
    <row r="239" spans="1:5" ht="21" customHeight="1">
      <c r="A239" s="160" t="s">
        <v>1827</v>
      </c>
      <c r="B239" s="151"/>
      <c r="C239" s="152"/>
      <c r="D239" s="153"/>
      <c r="E239" s="154"/>
    </row>
    <row r="240" spans="1:5" ht="21" customHeight="1">
      <c r="A240" s="160" t="s">
        <v>1828</v>
      </c>
      <c r="B240" s="151"/>
      <c r="C240" s="152"/>
      <c r="D240" s="153"/>
      <c r="E240" s="154"/>
    </row>
    <row r="241" spans="1:5" ht="21" customHeight="1">
      <c r="A241" s="160" t="s">
        <v>1921</v>
      </c>
      <c r="B241" s="151"/>
      <c r="C241" s="152"/>
      <c r="D241" s="153"/>
      <c r="E241" s="154"/>
    </row>
    <row r="242" spans="1:5" ht="21" customHeight="1">
      <c r="A242" s="160" t="s">
        <v>1835</v>
      </c>
      <c r="B242" s="151"/>
      <c r="C242" s="152"/>
      <c r="D242" s="153"/>
      <c r="E242" s="154"/>
    </row>
    <row r="243" spans="1:5" ht="21" customHeight="1">
      <c r="A243" s="160" t="s">
        <v>1955</v>
      </c>
      <c r="B243" s="151"/>
      <c r="C243" s="152"/>
      <c r="D243" s="153"/>
      <c r="E243" s="154"/>
    </row>
    <row r="244" spans="1:5" ht="21" customHeight="1">
      <c r="A244" s="160" t="s">
        <v>1956</v>
      </c>
      <c r="B244" s="151"/>
      <c r="C244" s="152"/>
      <c r="D244" s="153"/>
      <c r="E244" s="154"/>
    </row>
    <row r="245" spans="1:5" ht="21" customHeight="1">
      <c r="A245" s="160" t="s">
        <v>1957</v>
      </c>
      <c r="B245" s="151"/>
      <c r="C245" s="152"/>
      <c r="D245" s="153"/>
      <c r="E245" s="154"/>
    </row>
    <row r="246" spans="1:5" ht="21" customHeight="1">
      <c r="A246" s="160" t="s">
        <v>1958</v>
      </c>
      <c r="B246" s="151"/>
      <c r="C246" s="152"/>
      <c r="D246" s="153"/>
      <c r="E246" s="154"/>
    </row>
    <row r="247" spans="1:5" ht="21" customHeight="1">
      <c r="A247" s="160" t="s">
        <v>164</v>
      </c>
      <c r="B247" s="151"/>
      <c r="C247" s="152"/>
      <c r="D247" s="153"/>
      <c r="E247" s="154"/>
    </row>
    <row r="248" spans="1:5" ht="21" customHeight="1">
      <c r="A248" s="160" t="s">
        <v>1959</v>
      </c>
      <c r="B248" s="151"/>
      <c r="C248" s="152"/>
      <c r="D248" s="153"/>
      <c r="E248" s="154"/>
    </row>
    <row r="249" spans="1:5" ht="21" customHeight="1">
      <c r="A249" s="160" t="s">
        <v>1960</v>
      </c>
      <c r="B249" s="151"/>
      <c r="C249" s="152"/>
      <c r="D249" s="153"/>
      <c r="E249" s="154"/>
    </row>
    <row r="250" spans="1:5" ht="21" customHeight="1">
      <c r="A250" s="160" t="s">
        <v>1961</v>
      </c>
      <c r="B250" s="151"/>
      <c r="C250" s="152"/>
      <c r="D250" s="153"/>
      <c r="E250" s="154"/>
    </row>
    <row r="251" spans="1:5" ht="21" customHeight="1">
      <c r="A251" s="160" t="s">
        <v>1962</v>
      </c>
      <c r="B251" s="151"/>
      <c r="C251" s="152"/>
      <c r="D251" s="153"/>
      <c r="E251" s="154"/>
    </row>
    <row r="252" spans="1:5" ht="21" customHeight="1">
      <c r="A252" s="160" t="s">
        <v>1963</v>
      </c>
      <c r="B252" s="151"/>
      <c r="C252" s="152"/>
      <c r="D252" s="153"/>
      <c r="E252" s="154"/>
    </row>
    <row r="253" spans="1:5" ht="21" customHeight="1">
      <c r="A253" s="160" t="s">
        <v>1964</v>
      </c>
      <c r="B253" s="151"/>
      <c r="C253" s="152"/>
      <c r="D253" s="153"/>
      <c r="E253" s="154"/>
    </row>
    <row r="254" spans="1:5" ht="21" customHeight="1">
      <c r="A254" s="160" t="s">
        <v>1965</v>
      </c>
      <c r="B254" s="151"/>
      <c r="C254" s="152"/>
      <c r="D254" s="153"/>
      <c r="E254" s="154"/>
    </row>
    <row r="255" spans="1:5" ht="21" customHeight="1">
      <c r="A255" s="160" t="s">
        <v>1966</v>
      </c>
      <c r="B255" s="151"/>
      <c r="C255" s="152"/>
      <c r="D255" s="153"/>
      <c r="E255" s="154"/>
    </row>
    <row r="256" spans="1:5" ht="21" customHeight="1">
      <c r="A256" s="160" t="s">
        <v>678</v>
      </c>
      <c r="B256" s="151"/>
      <c r="C256" s="152"/>
      <c r="D256" s="153"/>
      <c r="E256" s="154"/>
    </row>
    <row r="257" spans="1:5" ht="21" customHeight="1">
      <c r="A257" s="160" t="s">
        <v>1967</v>
      </c>
      <c r="B257" s="151"/>
      <c r="C257" s="152"/>
      <c r="D257" s="153"/>
      <c r="E257" s="154"/>
    </row>
    <row r="258" spans="1:5" ht="21" customHeight="1">
      <c r="A258" s="160" t="s">
        <v>1968</v>
      </c>
      <c r="B258" s="151"/>
      <c r="C258" s="152"/>
      <c r="D258" s="153"/>
      <c r="E258" s="154"/>
    </row>
    <row r="259" spans="1:5" ht="21" customHeight="1">
      <c r="A259" s="160" t="s">
        <v>1969</v>
      </c>
      <c r="B259" s="151"/>
      <c r="C259" s="152"/>
      <c r="D259" s="153"/>
      <c r="E259" s="154"/>
    </row>
    <row r="260" spans="1:5" ht="21" customHeight="1">
      <c r="A260" s="160" t="s">
        <v>1970</v>
      </c>
      <c r="B260" s="151"/>
      <c r="C260" s="152"/>
      <c r="D260" s="153"/>
      <c r="E260" s="154"/>
    </row>
    <row r="261" spans="1:5" ht="21" customHeight="1">
      <c r="A261" s="160" t="s">
        <v>1971</v>
      </c>
      <c r="B261" s="151"/>
      <c r="C261" s="152"/>
      <c r="D261" s="153"/>
      <c r="E261" s="154"/>
    </row>
    <row r="262" spans="1:5" ht="21" customHeight="1">
      <c r="A262" s="160" t="s">
        <v>1972</v>
      </c>
      <c r="B262" s="151"/>
      <c r="C262" s="152"/>
      <c r="D262" s="153"/>
      <c r="E262" s="154"/>
    </row>
    <row r="263" spans="1:5" ht="21" customHeight="1">
      <c r="A263" s="160" t="s">
        <v>1973</v>
      </c>
      <c r="B263" s="151"/>
      <c r="C263" s="152"/>
      <c r="D263" s="153"/>
      <c r="E263" s="154"/>
    </row>
    <row r="264" spans="1:5" ht="21" customHeight="1">
      <c r="A264" s="160" t="s">
        <v>1974</v>
      </c>
      <c r="B264" s="151"/>
      <c r="C264" s="152"/>
      <c r="D264" s="153"/>
      <c r="E264" s="154"/>
    </row>
    <row r="265" spans="1:5" ht="21" customHeight="1">
      <c r="A265" s="160" t="s">
        <v>1975</v>
      </c>
      <c r="B265" s="151"/>
      <c r="C265" s="152"/>
      <c r="D265" s="153"/>
      <c r="E265" s="154"/>
    </row>
    <row r="266" spans="1:5" ht="21" customHeight="1">
      <c r="A266" s="160" t="s">
        <v>1976</v>
      </c>
      <c r="B266" s="151"/>
      <c r="C266" s="152"/>
      <c r="D266" s="153"/>
      <c r="E266" s="154"/>
    </row>
    <row r="267" spans="1:5" ht="21" customHeight="1">
      <c r="A267" s="160" t="s">
        <v>1977</v>
      </c>
      <c r="B267" s="151"/>
      <c r="C267" s="152"/>
      <c r="D267" s="153"/>
      <c r="E267" s="154"/>
    </row>
    <row r="268" spans="1:5" ht="21" customHeight="1">
      <c r="A268" s="160" t="s">
        <v>1978</v>
      </c>
      <c r="B268" s="151"/>
      <c r="C268" s="152"/>
      <c r="D268" s="153"/>
      <c r="E268" s="154"/>
    </row>
    <row r="269" spans="1:5" ht="21" customHeight="1">
      <c r="A269" s="160" t="s">
        <v>1826</v>
      </c>
      <c r="B269" s="151"/>
      <c r="C269" s="152"/>
      <c r="D269" s="153"/>
      <c r="E269" s="154"/>
    </row>
    <row r="270" spans="1:5" ht="21" customHeight="1">
      <c r="A270" s="160" t="s">
        <v>1827</v>
      </c>
      <c r="B270" s="151"/>
      <c r="C270" s="152"/>
      <c r="D270" s="153"/>
      <c r="E270" s="154"/>
    </row>
    <row r="271" spans="1:5" ht="21" customHeight="1">
      <c r="A271" s="160" t="s">
        <v>1828</v>
      </c>
      <c r="B271" s="151"/>
      <c r="C271" s="152"/>
      <c r="D271" s="153"/>
      <c r="E271" s="154"/>
    </row>
    <row r="272" spans="1:5" ht="21" customHeight="1">
      <c r="A272" s="160" t="s">
        <v>1835</v>
      </c>
      <c r="B272" s="151"/>
      <c r="C272" s="152"/>
      <c r="D272" s="153"/>
      <c r="E272" s="154"/>
    </row>
    <row r="273" spans="1:5" ht="21" customHeight="1">
      <c r="A273" s="160" t="s">
        <v>1979</v>
      </c>
      <c r="B273" s="151"/>
      <c r="C273" s="152"/>
      <c r="D273" s="153"/>
      <c r="E273" s="154"/>
    </row>
    <row r="274" spans="1:5" ht="21" customHeight="1">
      <c r="A274" s="160" t="s">
        <v>1980</v>
      </c>
      <c r="B274" s="151"/>
      <c r="C274" s="152"/>
      <c r="D274" s="153"/>
      <c r="E274" s="154"/>
    </row>
    <row r="275" spans="1:5" ht="21" customHeight="1">
      <c r="A275" s="160" t="s">
        <v>1981</v>
      </c>
      <c r="B275" s="151"/>
      <c r="C275" s="152"/>
      <c r="D275" s="153"/>
      <c r="E275" s="154"/>
    </row>
    <row r="276" spans="1:5" ht="21" customHeight="1">
      <c r="A276" s="160" t="s">
        <v>1982</v>
      </c>
      <c r="B276" s="151">
        <v>76</v>
      </c>
      <c r="C276" s="152">
        <v>186</v>
      </c>
      <c r="D276" s="153">
        <f t="shared" ref="D276:D336" si="4">B276-C276</f>
        <v>-110</v>
      </c>
      <c r="E276" s="154">
        <v>-59.13978494623656</v>
      </c>
    </row>
    <row r="277" spans="1:5" ht="21" customHeight="1">
      <c r="A277" s="160" t="s">
        <v>1983</v>
      </c>
      <c r="B277" s="151"/>
      <c r="C277" s="152"/>
      <c r="D277" s="153"/>
      <c r="E277" s="154"/>
    </row>
    <row r="278" spans="1:5" ht="21" customHeight="1">
      <c r="A278" s="160" t="s">
        <v>1984</v>
      </c>
      <c r="B278" s="151"/>
      <c r="C278" s="152"/>
      <c r="D278" s="153"/>
      <c r="E278" s="154"/>
    </row>
    <row r="279" spans="1:5" ht="21" customHeight="1">
      <c r="A279" s="160" t="s">
        <v>1985</v>
      </c>
      <c r="B279" s="151"/>
      <c r="C279" s="152"/>
      <c r="D279" s="153"/>
      <c r="E279" s="154"/>
    </row>
    <row r="280" spans="1:5" ht="21" customHeight="1">
      <c r="A280" s="160" t="s">
        <v>1986</v>
      </c>
      <c r="B280" s="151"/>
      <c r="C280" s="152"/>
      <c r="D280" s="153"/>
      <c r="E280" s="154"/>
    </row>
    <row r="281" spans="1:5" ht="21" customHeight="1">
      <c r="A281" s="160" t="s">
        <v>1987</v>
      </c>
      <c r="B281" s="151"/>
      <c r="C281" s="152"/>
      <c r="D281" s="153"/>
      <c r="E281" s="154"/>
    </row>
    <row r="282" spans="1:5" ht="21" customHeight="1">
      <c r="A282" s="160" t="s">
        <v>1988</v>
      </c>
      <c r="B282" s="151"/>
      <c r="C282" s="152"/>
      <c r="D282" s="153"/>
      <c r="E282" s="154"/>
    </row>
    <row r="283" spans="1:5" ht="21" customHeight="1">
      <c r="A283" s="160" t="s">
        <v>1989</v>
      </c>
      <c r="B283" s="151"/>
      <c r="C283" s="152"/>
      <c r="D283" s="153"/>
      <c r="E283" s="154"/>
    </row>
    <row r="284" spans="1:5" ht="21" customHeight="1">
      <c r="A284" s="160" t="s">
        <v>1990</v>
      </c>
      <c r="B284" s="151"/>
      <c r="C284" s="152"/>
      <c r="D284" s="153"/>
      <c r="E284" s="154"/>
    </row>
    <row r="285" spans="1:5" ht="21" customHeight="1">
      <c r="A285" s="160" t="s">
        <v>1991</v>
      </c>
      <c r="B285" s="151">
        <v>76</v>
      </c>
      <c r="C285" s="152"/>
      <c r="D285" s="153">
        <f t="shared" si="4"/>
        <v>76</v>
      </c>
      <c r="E285" s="154"/>
    </row>
    <row r="286" spans="1:5" ht="21" customHeight="1">
      <c r="A286" s="160" t="s">
        <v>1992</v>
      </c>
      <c r="B286" s="151"/>
      <c r="C286" s="152"/>
      <c r="D286" s="153"/>
      <c r="E286" s="154"/>
    </row>
    <row r="287" spans="1:5" ht="21" customHeight="1">
      <c r="A287" s="160" t="s">
        <v>1993</v>
      </c>
      <c r="B287" s="151"/>
      <c r="C287" s="152"/>
      <c r="D287" s="153"/>
      <c r="E287" s="154"/>
    </row>
    <row r="288" spans="1:5" ht="21" customHeight="1">
      <c r="A288" s="160" t="s">
        <v>1994</v>
      </c>
      <c r="B288" s="151"/>
      <c r="C288" s="152"/>
      <c r="D288" s="153"/>
      <c r="E288" s="154"/>
    </row>
    <row r="289" spans="1:5" ht="21" customHeight="1">
      <c r="A289" s="160" t="s">
        <v>1995</v>
      </c>
      <c r="B289" s="151"/>
      <c r="C289" s="152"/>
      <c r="D289" s="153"/>
      <c r="E289" s="154"/>
    </row>
    <row r="290" spans="1:5" ht="21" customHeight="1">
      <c r="A290" s="160" t="s">
        <v>1996</v>
      </c>
      <c r="B290" s="151">
        <v>76</v>
      </c>
      <c r="C290" s="152"/>
      <c r="D290" s="153">
        <f t="shared" si="4"/>
        <v>76</v>
      </c>
      <c r="E290" s="154"/>
    </row>
    <row r="291" spans="1:5" ht="21" customHeight="1">
      <c r="A291" s="160" t="s">
        <v>1997</v>
      </c>
      <c r="B291" s="151"/>
      <c r="C291" s="152"/>
      <c r="D291" s="153"/>
      <c r="E291" s="154"/>
    </row>
    <row r="292" spans="1:5" ht="21" customHeight="1">
      <c r="A292" s="160" t="s">
        <v>1998</v>
      </c>
      <c r="B292" s="151"/>
      <c r="C292" s="152"/>
      <c r="D292" s="153"/>
      <c r="E292" s="154"/>
    </row>
    <row r="293" spans="1:5" ht="21" customHeight="1">
      <c r="A293" s="160" t="s">
        <v>1999</v>
      </c>
      <c r="B293" s="151"/>
      <c r="C293" s="152">
        <v>186</v>
      </c>
      <c r="D293" s="153">
        <f t="shared" si="4"/>
        <v>-186</v>
      </c>
      <c r="E293" s="154">
        <v>-100</v>
      </c>
    </row>
    <row r="294" spans="1:5" ht="21" customHeight="1">
      <c r="A294" s="160" t="s">
        <v>2000</v>
      </c>
      <c r="B294" s="151"/>
      <c r="C294" s="152">
        <v>186</v>
      </c>
      <c r="D294" s="153">
        <f t="shared" si="4"/>
        <v>-186</v>
      </c>
      <c r="E294" s="154">
        <v>-100</v>
      </c>
    </row>
    <row r="295" spans="1:5" ht="21" customHeight="1">
      <c r="A295" s="160" t="s">
        <v>2001</v>
      </c>
      <c r="B295" s="151">
        <v>15751</v>
      </c>
      <c r="C295" s="152">
        <v>15607</v>
      </c>
      <c r="D295" s="153">
        <f t="shared" si="4"/>
        <v>144</v>
      </c>
      <c r="E295" s="154">
        <v>0.92266290766963543</v>
      </c>
    </row>
    <row r="296" spans="1:5" ht="21" customHeight="1">
      <c r="A296" s="160" t="s">
        <v>2002</v>
      </c>
      <c r="B296" s="151"/>
      <c r="C296" s="152"/>
      <c r="D296" s="153"/>
      <c r="E296" s="154"/>
    </row>
    <row r="297" spans="1:5" ht="21" customHeight="1">
      <c r="A297" s="160" t="s">
        <v>2003</v>
      </c>
      <c r="B297" s="151"/>
      <c r="C297" s="152"/>
      <c r="D297" s="153"/>
      <c r="E297" s="154"/>
    </row>
    <row r="298" spans="1:5" ht="21" customHeight="1">
      <c r="A298" s="160" t="s">
        <v>2004</v>
      </c>
      <c r="B298" s="151"/>
      <c r="C298" s="152"/>
      <c r="D298" s="153"/>
      <c r="E298" s="154"/>
    </row>
    <row r="299" spans="1:5" ht="21" customHeight="1">
      <c r="A299" s="160" t="s">
        <v>2005</v>
      </c>
      <c r="B299" s="151">
        <v>14542</v>
      </c>
      <c r="C299" s="152">
        <v>14449</v>
      </c>
      <c r="D299" s="153">
        <f t="shared" si="4"/>
        <v>93</v>
      </c>
      <c r="E299" s="154">
        <v>0.64364315869610356</v>
      </c>
    </row>
    <row r="300" spans="1:5" ht="21" customHeight="1">
      <c r="A300" s="160" t="s">
        <v>1826</v>
      </c>
      <c r="B300" s="151">
        <v>7666</v>
      </c>
      <c r="C300" s="152">
        <v>8297</v>
      </c>
      <c r="D300" s="153">
        <f t="shared" si="4"/>
        <v>-631</v>
      </c>
      <c r="E300" s="154">
        <v>-7.605158491020851</v>
      </c>
    </row>
    <row r="301" spans="1:5" ht="21" customHeight="1">
      <c r="A301" s="160" t="s">
        <v>1827</v>
      </c>
      <c r="B301" s="151">
        <v>1567</v>
      </c>
      <c r="C301" s="152">
        <v>712</v>
      </c>
      <c r="D301" s="153">
        <f t="shared" si="4"/>
        <v>855</v>
      </c>
      <c r="E301" s="154">
        <v>120.08426966292134</v>
      </c>
    </row>
    <row r="302" spans="1:5" ht="21" customHeight="1">
      <c r="A302" s="160" t="s">
        <v>1828</v>
      </c>
      <c r="B302" s="151"/>
      <c r="C302" s="152"/>
      <c r="D302" s="153"/>
      <c r="E302" s="154"/>
    </row>
    <row r="303" spans="1:5" ht="21" customHeight="1">
      <c r="A303" s="160" t="s">
        <v>1867</v>
      </c>
      <c r="B303" s="151"/>
      <c r="C303" s="152"/>
      <c r="D303" s="153"/>
      <c r="E303" s="154"/>
    </row>
    <row r="304" spans="1:5" ht="21" customHeight="1">
      <c r="A304" s="160" t="s">
        <v>2006</v>
      </c>
      <c r="B304" s="151"/>
      <c r="C304" s="152"/>
      <c r="D304" s="153"/>
      <c r="E304" s="154"/>
    </row>
    <row r="305" spans="1:5" ht="21" customHeight="1">
      <c r="A305" s="160" t="s">
        <v>2007</v>
      </c>
      <c r="B305" s="151"/>
      <c r="C305" s="152"/>
      <c r="D305" s="153"/>
      <c r="E305" s="154"/>
    </row>
    <row r="306" spans="1:5" ht="21" customHeight="1">
      <c r="A306" s="160" t="s">
        <v>2008</v>
      </c>
      <c r="B306" s="151"/>
      <c r="C306" s="152"/>
      <c r="D306" s="153"/>
      <c r="E306" s="154"/>
    </row>
    <row r="307" spans="1:5" ht="21" customHeight="1">
      <c r="A307" s="160" t="s">
        <v>2009</v>
      </c>
      <c r="B307" s="151"/>
      <c r="C307" s="152"/>
      <c r="D307" s="153"/>
      <c r="E307" s="154"/>
    </row>
    <row r="308" spans="1:5" ht="21" customHeight="1">
      <c r="A308" s="160" t="s">
        <v>1835</v>
      </c>
      <c r="B308" s="151"/>
      <c r="C308" s="152">
        <v>668</v>
      </c>
      <c r="D308" s="153">
        <f t="shared" si="4"/>
        <v>-668</v>
      </c>
      <c r="E308" s="154">
        <v>-100</v>
      </c>
    </row>
    <row r="309" spans="1:5" ht="21" customHeight="1">
      <c r="A309" s="160" t="s">
        <v>2010</v>
      </c>
      <c r="B309" s="151">
        <v>5309</v>
      </c>
      <c r="C309" s="152">
        <v>4773</v>
      </c>
      <c r="D309" s="153">
        <f t="shared" si="4"/>
        <v>536</v>
      </c>
      <c r="E309" s="154">
        <v>11.229834485648439</v>
      </c>
    </row>
    <row r="310" spans="1:5" ht="21" customHeight="1">
      <c r="A310" s="160" t="s">
        <v>2011</v>
      </c>
      <c r="B310" s="151"/>
      <c r="C310" s="152"/>
      <c r="D310" s="153"/>
      <c r="E310" s="154"/>
    </row>
    <row r="311" spans="1:5" ht="21" customHeight="1">
      <c r="A311" s="160" t="s">
        <v>1826</v>
      </c>
      <c r="B311" s="151"/>
      <c r="C311" s="152"/>
      <c r="D311" s="153"/>
      <c r="E311" s="154"/>
    </row>
    <row r="312" spans="1:5" ht="21" customHeight="1">
      <c r="A312" s="160" t="s">
        <v>1827</v>
      </c>
      <c r="B312" s="151"/>
      <c r="C312" s="152"/>
      <c r="D312" s="153"/>
      <c r="E312" s="154"/>
    </row>
    <row r="313" spans="1:5" ht="21" customHeight="1">
      <c r="A313" s="160" t="s">
        <v>1828</v>
      </c>
      <c r="B313" s="151"/>
      <c r="C313" s="152"/>
      <c r="D313" s="153"/>
      <c r="E313" s="154"/>
    </row>
    <row r="314" spans="1:5" ht="21" customHeight="1">
      <c r="A314" s="160" t="s">
        <v>2012</v>
      </c>
      <c r="B314" s="151"/>
      <c r="C314" s="152"/>
      <c r="D314" s="153"/>
      <c r="E314" s="154"/>
    </row>
    <row r="315" spans="1:5" ht="21" customHeight="1">
      <c r="A315" s="160" t="s">
        <v>1835</v>
      </c>
      <c r="B315" s="151"/>
      <c r="C315" s="152"/>
      <c r="D315" s="153"/>
      <c r="E315" s="154"/>
    </row>
    <row r="316" spans="1:5" ht="21" customHeight="1">
      <c r="A316" s="160" t="s">
        <v>2013</v>
      </c>
      <c r="B316" s="151"/>
      <c r="C316" s="152"/>
      <c r="D316" s="153"/>
      <c r="E316" s="154"/>
    </row>
    <row r="317" spans="1:5" ht="21" customHeight="1">
      <c r="A317" s="160" t="s">
        <v>2014</v>
      </c>
      <c r="B317" s="151"/>
      <c r="C317" s="152"/>
      <c r="D317" s="153"/>
      <c r="E317" s="154"/>
    </row>
    <row r="318" spans="1:5" ht="21" customHeight="1">
      <c r="A318" s="160" t="s">
        <v>1826</v>
      </c>
      <c r="B318" s="151"/>
      <c r="C318" s="152"/>
      <c r="D318" s="153"/>
      <c r="E318" s="154"/>
    </row>
    <row r="319" spans="1:5" ht="21" customHeight="1">
      <c r="A319" s="160" t="s">
        <v>1827</v>
      </c>
      <c r="B319" s="151"/>
      <c r="C319" s="152"/>
      <c r="D319" s="153"/>
      <c r="E319" s="154"/>
    </row>
    <row r="320" spans="1:5" ht="21" customHeight="1">
      <c r="A320" s="160" t="s">
        <v>1828</v>
      </c>
      <c r="B320" s="151"/>
      <c r="C320" s="152"/>
      <c r="D320" s="153"/>
      <c r="E320" s="154"/>
    </row>
    <row r="321" spans="1:5" ht="21" customHeight="1">
      <c r="A321" s="160" t="s">
        <v>2015</v>
      </c>
      <c r="B321" s="151"/>
      <c r="C321" s="152"/>
      <c r="D321" s="153"/>
      <c r="E321" s="154"/>
    </row>
    <row r="322" spans="1:5" ht="21" customHeight="1">
      <c r="A322" s="160" t="s">
        <v>2016</v>
      </c>
      <c r="B322" s="151"/>
      <c r="C322" s="152"/>
      <c r="D322" s="153"/>
      <c r="E322" s="154"/>
    </row>
    <row r="323" spans="1:5" ht="21" customHeight="1">
      <c r="A323" s="160" t="s">
        <v>1835</v>
      </c>
      <c r="B323" s="151"/>
      <c r="C323" s="152"/>
      <c r="D323" s="153"/>
      <c r="E323" s="154"/>
    </row>
    <row r="324" spans="1:5" ht="21" customHeight="1">
      <c r="A324" s="160" t="s">
        <v>2017</v>
      </c>
      <c r="B324" s="151"/>
      <c r="C324" s="152"/>
      <c r="D324" s="153"/>
      <c r="E324" s="154"/>
    </row>
    <row r="325" spans="1:5" ht="21" customHeight="1">
      <c r="A325" s="160" t="s">
        <v>2018</v>
      </c>
      <c r="B325" s="151"/>
      <c r="C325" s="152">
        <v>72</v>
      </c>
      <c r="D325" s="153">
        <f t="shared" si="4"/>
        <v>-72</v>
      </c>
      <c r="E325" s="154">
        <v>-100</v>
      </c>
    </row>
    <row r="326" spans="1:5" ht="21" customHeight="1">
      <c r="A326" s="160" t="s">
        <v>1826</v>
      </c>
      <c r="B326" s="151"/>
      <c r="C326" s="152">
        <v>25</v>
      </c>
      <c r="D326" s="153">
        <f t="shared" si="4"/>
        <v>-25</v>
      </c>
      <c r="E326" s="154">
        <v>-100</v>
      </c>
    </row>
    <row r="327" spans="1:5" ht="21" customHeight="1">
      <c r="A327" s="160" t="s">
        <v>1827</v>
      </c>
      <c r="B327" s="151"/>
      <c r="C327" s="152">
        <v>47</v>
      </c>
      <c r="D327" s="153">
        <f t="shared" si="4"/>
        <v>-47</v>
      </c>
      <c r="E327" s="154">
        <v>-100</v>
      </c>
    </row>
    <row r="328" spans="1:5" ht="21" customHeight="1">
      <c r="A328" s="160" t="s">
        <v>1828</v>
      </c>
      <c r="B328" s="151"/>
      <c r="C328" s="152"/>
      <c r="D328" s="153"/>
      <c r="E328" s="154"/>
    </row>
    <row r="329" spans="1:5" ht="21" customHeight="1">
      <c r="A329" s="160" t="s">
        <v>2019</v>
      </c>
      <c r="B329" s="151"/>
      <c r="C329" s="152"/>
      <c r="D329" s="153"/>
      <c r="E329" s="154"/>
    </row>
    <row r="330" spans="1:5" ht="21" customHeight="1">
      <c r="A330" s="160" t="s">
        <v>2020</v>
      </c>
      <c r="B330" s="151"/>
      <c r="C330" s="152"/>
      <c r="D330" s="153"/>
      <c r="E330" s="154"/>
    </row>
    <row r="331" spans="1:5" ht="21" customHeight="1">
      <c r="A331" s="160" t="s">
        <v>2021</v>
      </c>
      <c r="B331" s="151"/>
      <c r="C331" s="152"/>
      <c r="D331" s="153"/>
      <c r="E331" s="154"/>
    </row>
    <row r="332" spans="1:5" ht="21" customHeight="1">
      <c r="A332" s="160" t="s">
        <v>1835</v>
      </c>
      <c r="B332" s="151"/>
      <c r="C332" s="152"/>
      <c r="D332" s="153"/>
      <c r="E332" s="154"/>
    </row>
    <row r="333" spans="1:5" ht="21" customHeight="1">
      <c r="A333" s="160" t="s">
        <v>2022</v>
      </c>
      <c r="B333" s="151"/>
      <c r="C333" s="152"/>
      <c r="D333" s="153"/>
      <c r="E333" s="154"/>
    </row>
    <row r="334" spans="1:5" ht="21" customHeight="1">
      <c r="A334" s="160" t="s">
        <v>2023</v>
      </c>
      <c r="B334" s="151">
        <v>1209</v>
      </c>
      <c r="C334" s="152">
        <v>1085</v>
      </c>
      <c r="D334" s="153">
        <f t="shared" si="4"/>
        <v>124</v>
      </c>
      <c r="E334" s="154">
        <v>11.428571428571429</v>
      </c>
    </row>
    <row r="335" spans="1:5" ht="21" customHeight="1">
      <c r="A335" s="160" t="s">
        <v>1826</v>
      </c>
      <c r="B335" s="151">
        <v>705</v>
      </c>
      <c r="C335" s="152">
        <v>696</v>
      </c>
      <c r="D335" s="153">
        <f t="shared" si="4"/>
        <v>9</v>
      </c>
      <c r="E335" s="154">
        <v>1.2931034482758621</v>
      </c>
    </row>
    <row r="336" spans="1:5" ht="21" customHeight="1">
      <c r="A336" s="160" t="s">
        <v>1827</v>
      </c>
      <c r="B336" s="151">
        <v>124</v>
      </c>
      <c r="C336" s="152">
        <v>51</v>
      </c>
      <c r="D336" s="153">
        <f t="shared" si="4"/>
        <v>73</v>
      </c>
      <c r="E336" s="154">
        <v>143.13725490196077</v>
      </c>
    </row>
    <row r="337" spans="1:5" ht="21" customHeight="1">
      <c r="A337" s="160" t="s">
        <v>1828</v>
      </c>
      <c r="B337" s="151"/>
      <c r="C337" s="152"/>
      <c r="D337" s="153"/>
      <c r="E337" s="154"/>
    </row>
    <row r="338" spans="1:5" ht="21" customHeight="1">
      <c r="A338" s="160" t="s">
        <v>2024</v>
      </c>
      <c r="B338" s="151"/>
      <c r="C338" s="152"/>
      <c r="D338" s="153"/>
      <c r="E338" s="154"/>
    </row>
    <row r="339" spans="1:5" ht="21" customHeight="1">
      <c r="A339" s="160" t="s">
        <v>2025</v>
      </c>
      <c r="B339" s="151"/>
      <c r="C339" s="152"/>
      <c r="D339" s="153"/>
      <c r="E339" s="154"/>
    </row>
    <row r="340" spans="1:5" ht="21" customHeight="1">
      <c r="A340" s="160" t="s">
        <v>2026</v>
      </c>
      <c r="B340" s="151"/>
      <c r="C340" s="152">
        <v>2</v>
      </c>
      <c r="D340" s="153">
        <f t="shared" ref="D340:D400" si="5">B340-C340</f>
        <v>-2</v>
      </c>
      <c r="E340" s="154">
        <v>-100</v>
      </c>
    </row>
    <row r="341" spans="1:5" ht="21" customHeight="1">
      <c r="A341" s="160" t="s">
        <v>2027</v>
      </c>
      <c r="B341" s="151">
        <v>68</v>
      </c>
      <c r="C341" s="152">
        <v>40</v>
      </c>
      <c r="D341" s="153">
        <f t="shared" si="5"/>
        <v>28</v>
      </c>
      <c r="E341" s="154">
        <v>70</v>
      </c>
    </row>
    <row r="342" spans="1:5" ht="21" customHeight="1">
      <c r="A342" s="160" t="s">
        <v>2028</v>
      </c>
      <c r="B342" s="151"/>
      <c r="C342" s="152"/>
      <c r="D342" s="153"/>
      <c r="E342" s="154"/>
    </row>
    <row r="343" spans="1:5" ht="21" customHeight="1">
      <c r="A343" s="160" t="s">
        <v>2029</v>
      </c>
      <c r="B343" s="151"/>
      <c r="C343" s="152"/>
      <c r="D343" s="153"/>
      <c r="E343" s="154"/>
    </row>
    <row r="344" spans="1:5" ht="21" customHeight="1">
      <c r="A344" s="160" t="s">
        <v>2030</v>
      </c>
      <c r="B344" s="151"/>
      <c r="C344" s="152"/>
      <c r="D344" s="153"/>
      <c r="E344" s="154"/>
    </row>
    <row r="345" spans="1:5" ht="21" customHeight="1">
      <c r="A345" s="160" t="s">
        <v>1867</v>
      </c>
      <c r="B345" s="151"/>
      <c r="C345" s="152"/>
      <c r="D345" s="153"/>
      <c r="E345" s="154"/>
    </row>
    <row r="346" spans="1:5" ht="21" customHeight="1">
      <c r="A346" s="160" t="s">
        <v>1835</v>
      </c>
      <c r="B346" s="151">
        <v>52</v>
      </c>
      <c r="C346" s="152">
        <v>296</v>
      </c>
      <c r="D346" s="153">
        <f t="shared" si="5"/>
        <v>-244</v>
      </c>
      <c r="E346" s="154">
        <v>-82.432432432432435</v>
      </c>
    </row>
    <row r="347" spans="1:5" ht="21" customHeight="1">
      <c r="A347" s="160" t="s">
        <v>2031</v>
      </c>
      <c r="B347" s="151">
        <v>261</v>
      </c>
      <c r="C347" s="152"/>
      <c r="D347" s="153">
        <f t="shared" si="5"/>
        <v>261</v>
      </c>
      <c r="E347" s="154"/>
    </row>
    <row r="348" spans="1:5" ht="21" customHeight="1">
      <c r="A348" s="160" t="s">
        <v>2032</v>
      </c>
      <c r="B348" s="151"/>
      <c r="C348" s="152"/>
      <c r="D348" s="153"/>
      <c r="E348" s="154"/>
    </row>
    <row r="349" spans="1:5" ht="21" customHeight="1">
      <c r="A349" s="160" t="s">
        <v>1826</v>
      </c>
      <c r="B349" s="151"/>
      <c r="C349" s="152"/>
      <c r="D349" s="153"/>
      <c r="E349" s="154"/>
    </row>
    <row r="350" spans="1:5" ht="21" customHeight="1">
      <c r="A350" s="160" t="s">
        <v>1827</v>
      </c>
      <c r="B350" s="151"/>
      <c r="C350" s="152"/>
      <c r="D350" s="153"/>
      <c r="E350" s="154"/>
    </row>
    <row r="351" spans="1:5" ht="21" customHeight="1">
      <c r="A351" s="160" t="s">
        <v>1828</v>
      </c>
      <c r="B351" s="151"/>
      <c r="C351" s="152"/>
      <c r="D351" s="153"/>
      <c r="E351" s="154"/>
    </row>
    <row r="352" spans="1:5" ht="21" customHeight="1">
      <c r="A352" s="160" t="s">
        <v>2033</v>
      </c>
      <c r="B352" s="151"/>
      <c r="C352" s="152"/>
      <c r="D352" s="153"/>
      <c r="E352" s="154"/>
    </row>
    <row r="353" spans="1:5" ht="21" customHeight="1">
      <c r="A353" s="160" t="s">
        <v>2034</v>
      </c>
      <c r="B353" s="151"/>
      <c r="C353" s="152"/>
      <c r="D353" s="153"/>
      <c r="E353" s="154"/>
    </row>
    <row r="354" spans="1:5" ht="21" customHeight="1">
      <c r="A354" s="160" t="s">
        <v>2035</v>
      </c>
      <c r="B354" s="151"/>
      <c r="C354" s="152"/>
      <c r="D354" s="153"/>
      <c r="E354" s="154"/>
    </row>
    <row r="355" spans="1:5" ht="21" customHeight="1">
      <c r="A355" s="160" t="s">
        <v>1867</v>
      </c>
      <c r="B355" s="151"/>
      <c r="C355" s="152"/>
      <c r="D355" s="153"/>
      <c r="E355" s="154"/>
    </row>
    <row r="356" spans="1:5" ht="21" customHeight="1">
      <c r="A356" s="160" t="s">
        <v>1835</v>
      </c>
      <c r="B356" s="151"/>
      <c r="C356" s="152"/>
      <c r="D356" s="153"/>
      <c r="E356" s="154"/>
    </row>
    <row r="357" spans="1:5" ht="21" customHeight="1">
      <c r="A357" s="160" t="s">
        <v>2036</v>
      </c>
      <c r="B357" s="151"/>
      <c r="C357" s="152"/>
      <c r="D357" s="153"/>
      <c r="E357" s="154"/>
    </row>
    <row r="358" spans="1:5" ht="21" customHeight="1">
      <c r="A358" s="160" t="s">
        <v>2037</v>
      </c>
      <c r="B358" s="151"/>
      <c r="C358" s="152"/>
      <c r="D358" s="153"/>
      <c r="E358" s="154"/>
    </row>
    <row r="359" spans="1:5" ht="21" customHeight="1">
      <c r="A359" s="160" t="s">
        <v>1826</v>
      </c>
      <c r="B359" s="151"/>
      <c r="C359" s="152"/>
      <c r="D359" s="153"/>
      <c r="E359" s="154"/>
    </row>
    <row r="360" spans="1:5" ht="21" customHeight="1">
      <c r="A360" s="160" t="s">
        <v>1827</v>
      </c>
      <c r="B360" s="151"/>
      <c r="C360" s="152"/>
      <c r="D360" s="153"/>
      <c r="E360" s="154"/>
    </row>
    <row r="361" spans="1:5" ht="21" customHeight="1">
      <c r="A361" s="160" t="s">
        <v>1828</v>
      </c>
      <c r="B361" s="151"/>
      <c r="C361" s="152"/>
      <c r="D361" s="153"/>
      <c r="E361" s="154"/>
    </row>
    <row r="362" spans="1:5" ht="21" customHeight="1">
      <c r="A362" s="160" t="s">
        <v>2038</v>
      </c>
      <c r="B362" s="151"/>
      <c r="C362" s="152"/>
      <c r="D362" s="153"/>
      <c r="E362" s="154"/>
    </row>
    <row r="363" spans="1:5" ht="21" customHeight="1">
      <c r="A363" s="160" t="s">
        <v>2039</v>
      </c>
      <c r="B363" s="151"/>
      <c r="C363" s="152"/>
      <c r="D363" s="153"/>
      <c r="E363" s="154"/>
    </row>
    <row r="364" spans="1:5" ht="21" customHeight="1">
      <c r="A364" s="160" t="s">
        <v>2040</v>
      </c>
      <c r="B364" s="151"/>
      <c r="C364" s="152"/>
      <c r="D364" s="153"/>
      <c r="E364" s="154"/>
    </row>
    <row r="365" spans="1:5" ht="21" customHeight="1">
      <c r="A365" s="160" t="s">
        <v>1867</v>
      </c>
      <c r="B365" s="151"/>
      <c r="C365" s="152"/>
      <c r="D365" s="153"/>
      <c r="E365" s="154"/>
    </row>
    <row r="366" spans="1:5" ht="21" customHeight="1">
      <c r="A366" s="160" t="s">
        <v>1835</v>
      </c>
      <c r="B366" s="151"/>
      <c r="C366" s="152"/>
      <c r="D366" s="153"/>
      <c r="E366" s="154"/>
    </row>
    <row r="367" spans="1:5" ht="21" customHeight="1">
      <c r="A367" s="160" t="s">
        <v>2041</v>
      </c>
      <c r="B367" s="151"/>
      <c r="C367" s="152"/>
      <c r="D367" s="153"/>
      <c r="E367" s="154"/>
    </row>
    <row r="368" spans="1:5" ht="21" customHeight="1">
      <c r="A368" s="160" t="s">
        <v>2042</v>
      </c>
      <c r="B368" s="151"/>
      <c r="C368" s="152"/>
      <c r="D368" s="153"/>
      <c r="E368" s="154"/>
    </row>
    <row r="369" spans="1:5" ht="21" customHeight="1">
      <c r="A369" s="160" t="s">
        <v>1826</v>
      </c>
      <c r="B369" s="151"/>
      <c r="C369" s="152"/>
      <c r="D369" s="153"/>
      <c r="E369" s="154"/>
    </row>
    <row r="370" spans="1:5" ht="21" customHeight="1">
      <c r="A370" s="160" t="s">
        <v>1827</v>
      </c>
      <c r="B370" s="151"/>
      <c r="C370" s="152"/>
      <c r="D370" s="153"/>
      <c r="E370" s="154"/>
    </row>
    <row r="371" spans="1:5" ht="21" customHeight="1">
      <c r="A371" s="160" t="s">
        <v>1828</v>
      </c>
      <c r="B371" s="151"/>
      <c r="C371" s="152"/>
      <c r="D371" s="153"/>
      <c r="E371" s="154"/>
    </row>
    <row r="372" spans="1:5" ht="21" customHeight="1">
      <c r="A372" s="160" t="s">
        <v>2043</v>
      </c>
      <c r="B372" s="151"/>
      <c r="C372" s="152"/>
      <c r="D372" s="153"/>
      <c r="E372" s="154"/>
    </row>
    <row r="373" spans="1:5" ht="21" customHeight="1">
      <c r="A373" s="160" t="s">
        <v>2044</v>
      </c>
      <c r="B373" s="151"/>
      <c r="C373" s="152"/>
      <c r="D373" s="153"/>
      <c r="E373" s="154"/>
    </row>
    <row r="374" spans="1:5" ht="21" customHeight="1">
      <c r="A374" s="160" t="s">
        <v>1835</v>
      </c>
      <c r="B374" s="151"/>
      <c r="C374" s="152"/>
      <c r="D374" s="153"/>
      <c r="E374" s="154"/>
    </row>
    <row r="375" spans="1:5" ht="21" customHeight="1">
      <c r="A375" s="160" t="s">
        <v>2045</v>
      </c>
      <c r="B375" s="151"/>
      <c r="C375" s="152"/>
      <c r="D375" s="153"/>
      <c r="E375" s="154"/>
    </row>
    <row r="376" spans="1:5" ht="21" customHeight="1">
      <c r="A376" s="160" t="s">
        <v>2046</v>
      </c>
      <c r="B376" s="151"/>
      <c r="C376" s="152"/>
      <c r="D376" s="153"/>
      <c r="E376" s="154"/>
    </row>
    <row r="377" spans="1:5" ht="21" customHeight="1">
      <c r="A377" s="160" t="s">
        <v>1826</v>
      </c>
      <c r="B377" s="151"/>
      <c r="C377" s="152"/>
      <c r="D377" s="153"/>
      <c r="E377" s="154"/>
    </row>
    <row r="378" spans="1:5" ht="21" customHeight="1">
      <c r="A378" s="160" t="s">
        <v>1827</v>
      </c>
      <c r="B378" s="151"/>
      <c r="C378" s="152"/>
      <c r="D378" s="153"/>
      <c r="E378" s="154"/>
    </row>
    <row r="379" spans="1:5" ht="21" customHeight="1">
      <c r="A379" s="160" t="s">
        <v>1867</v>
      </c>
      <c r="B379" s="151"/>
      <c r="C379" s="152"/>
      <c r="D379" s="153"/>
      <c r="E379" s="154"/>
    </row>
    <row r="380" spans="1:5" ht="21" customHeight="1">
      <c r="A380" s="160" t="s">
        <v>2047</v>
      </c>
      <c r="B380" s="151"/>
      <c r="C380" s="152"/>
      <c r="D380" s="153"/>
      <c r="E380" s="154"/>
    </row>
    <row r="381" spans="1:5" ht="21" customHeight="1">
      <c r="A381" s="160" t="s">
        <v>2048</v>
      </c>
      <c r="B381" s="151"/>
      <c r="C381" s="152"/>
      <c r="D381" s="153"/>
      <c r="E381" s="154"/>
    </row>
    <row r="382" spans="1:5" ht="21" customHeight="1">
      <c r="A382" s="160" t="s">
        <v>2049</v>
      </c>
      <c r="B382" s="151"/>
      <c r="C382" s="152"/>
      <c r="D382" s="153"/>
      <c r="E382" s="154"/>
    </row>
    <row r="383" spans="1:5" ht="21" customHeight="1">
      <c r="A383" s="160" t="s">
        <v>2050</v>
      </c>
      <c r="B383" s="151"/>
      <c r="C383" s="152"/>
      <c r="D383" s="153"/>
      <c r="E383" s="154"/>
    </row>
    <row r="384" spans="1:5" ht="21" customHeight="1">
      <c r="A384" s="160" t="s">
        <v>2051</v>
      </c>
      <c r="B384" s="151"/>
      <c r="C384" s="152"/>
      <c r="D384" s="153"/>
      <c r="E384" s="154"/>
    </row>
    <row r="385" spans="1:5" ht="21" customHeight="1">
      <c r="A385" s="160" t="s">
        <v>2052</v>
      </c>
      <c r="B385" s="151">
        <v>77179</v>
      </c>
      <c r="C385" s="152">
        <v>63205</v>
      </c>
      <c r="D385" s="153">
        <f t="shared" si="5"/>
        <v>13974</v>
      </c>
      <c r="E385" s="154">
        <v>22.109010363104183</v>
      </c>
    </row>
    <row r="386" spans="1:5" ht="21" customHeight="1">
      <c r="A386" s="160" t="s">
        <v>2053</v>
      </c>
      <c r="B386" s="151">
        <v>1352</v>
      </c>
      <c r="C386" s="152">
        <v>3251</v>
      </c>
      <c r="D386" s="153">
        <f t="shared" si="5"/>
        <v>-1899</v>
      </c>
      <c r="E386" s="154">
        <v>-58.412796062749926</v>
      </c>
    </row>
    <row r="387" spans="1:5" ht="21" customHeight="1">
      <c r="A387" s="160" t="s">
        <v>1826</v>
      </c>
      <c r="B387" s="151">
        <v>213</v>
      </c>
      <c r="C387" s="152">
        <v>207</v>
      </c>
      <c r="D387" s="153">
        <f t="shared" si="5"/>
        <v>6</v>
      </c>
      <c r="E387" s="154">
        <v>2.8985507246376812</v>
      </c>
    </row>
    <row r="388" spans="1:5" ht="21" customHeight="1">
      <c r="A388" s="160" t="s">
        <v>1827</v>
      </c>
      <c r="B388" s="151"/>
      <c r="C388" s="152"/>
      <c r="D388" s="153"/>
      <c r="E388" s="154"/>
    </row>
    <row r="389" spans="1:5" ht="21" customHeight="1">
      <c r="A389" s="160" t="s">
        <v>1828</v>
      </c>
      <c r="B389" s="151"/>
      <c r="C389" s="152"/>
      <c r="D389" s="153"/>
      <c r="E389" s="154"/>
    </row>
    <row r="390" spans="1:5" ht="21" customHeight="1">
      <c r="A390" s="160" t="s">
        <v>2054</v>
      </c>
      <c r="B390" s="151">
        <v>1139</v>
      </c>
      <c r="C390" s="152">
        <v>3043</v>
      </c>
      <c r="D390" s="153">
        <f t="shared" si="5"/>
        <v>-1904</v>
      </c>
      <c r="E390" s="154">
        <v>-62.569832402234638</v>
      </c>
    </row>
    <row r="391" spans="1:5" ht="21" customHeight="1">
      <c r="A391" s="160" t="s">
        <v>2055</v>
      </c>
      <c r="B391" s="151">
        <v>69937</v>
      </c>
      <c r="C391" s="152">
        <v>54658</v>
      </c>
      <c r="D391" s="153">
        <f t="shared" si="5"/>
        <v>15279</v>
      </c>
      <c r="E391" s="154">
        <v>27.953821947381901</v>
      </c>
    </row>
    <row r="392" spans="1:5" ht="21" customHeight="1">
      <c r="A392" s="160" t="s">
        <v>2056</v>
      </c>
      <c r="B392" s="151">
        <v>2040</v>
      </c>
      <c r="C392" s="152">
        <v>1408</v>
      </c>
      <c r="D392" s="153">
        <f t="shared" si="5"/>
        <v>632</v>
      </c>
      <c r="E392" s="154">
        <v>44.886363636363633</v>
      </c>
    </row>
    <row r="393" spans="1:5" ht="21" customHeight="1">
      <c r="A393" s="160" t="s">
        <v>2057</v>
      </c>
      <c r="B393" s="151">
        <v>31455</v>
      </c>
      <c r="C393" s="152">
        <v>23159</v>
      </c>
      <c r="D393" s="153">
        <f t="shared" si="5"/>
        <v>8296</v>
      </c>
      <c r="E393" s="154">
        <v>35.821926680772052</v>
      </c>
    </row>
    <row r="394" spans="1:5" ht="21" customHeight="1">
      <c r="A394" s="160" t="s">
        <v>2058</v>
      </c>
      <c r="B394" s="151">
        <v>22221</v>
      </c>
      <c r="C394" s="152">
        <v>15798</v>
      </c>
      <c r="D394" s="153">
        <f t="shared" si="5"/>
        <v>6423</v>
      </c>
      <c r="E394" s="154">
        <v>40.657045195594378</v>
      </c>
    </row>
    <row r="395" spans="1:5" ht="21" customHeight="1">
      <c r="A395" s="160" t="s">
        <v>2059</v>
      </c>
      <c r="B395" s="151">
        <v>12583</v>
      </c>
      <c r="C395" s="152">
        <v>12415</v>
      </c>
      <c r="D395" s="153">
        <f t="shared" si="5"/>
        <v>168</v>
      </c>
      <c r="E395" s="154">
        <v>1.3532017720499396</v>
      </c>
    </row>
    <row r="396" spans="1:5" ht="21" customHeight="1">
      <c r="A396" s="160" t="s">
        <v>2060</v>
      </c>
      <c r="B396" s="151"/>
      <c r="C396" s="152"/>
      <c r="D396" s="153"/>
      <c r="E396" s="154"/>
    </row>
    <row r="397" spans="1:5" ht="21" customHeight="1">
      <c r="A397" s="160" t="s">
        <v>2061</v>
      </c>
      <c r="B397" s="151">
        <v>1638</v>
      </c>
      <c r="C397" s="152">
        <v>1879</v>
      </c>
      <c r="D397" s="153">
        <f t="shared" si="5"/>
        <v>-241</v>
      </c>
      <c r="E397" s="154">
        <v>-12.825971261309208</v>
      </c>
    </row>
    <row r="398" spans="1:5" ht="21" customHeight="1">
      <c r="A398" s="160" t="s">
        <v>2062</v>
      </c>
      <c r="B398" s="151">
        <v>2978</v>
      </c>
      <c r="C398" s="152">
        <v>2480</v>
      </c>
      <c r="D398" s="153">
        <f t="shared" si="5"/>
        <v>498</v>
      </c>
      <c r="E398" s="154">
        <v>20.080645161290324</v>
      </c>
    </row>
    <row r="399" spans="1:5" ht="21" customHeight="1">
      <c r="A399" s="160" t="s">
        <v>2063</v>
      </c>
      <c r="B399" s="151"/>
      <c r="C399" s="152"/>
      <c r="D399" s="153"/>
      <c r="E399" s="154"/>
    </row>
    <row r="400" spans="1:5" ht="21" customHeight="1">
      <c r="A400" s="160" t="s">
        <v>2064</v>
      </c>
      <c r="B400" s="151">
        <v>2978</v>
      </c>
      <c r="C400" s="152">
        <v>2480</v>
      </c>
      <c r="D400" s="153">
        <f t="shared" si="5"/>
        <v>498</v>
      </c>
      <c r="E400" s="154">
        <v>20.080645161290324</v>
      </c>
    </row>
    <row r="401" spans="1:5" ht="21" customHeight="1">
      <c r="A401" s="160" t="s">
        <v>2065</v>
      </c>
      <c r="B401" s="151"/>
      <c r="C401" s="152"/>
      <c r="D401" s="153"/>
      <c r="E401" s="154"/>
    </row>
    <row r="402" spans="1:5" ht="21" customHeight="1">
      <c r="A402" s="160" t="s">
        <v>2066</v>
      </c>
      <c r="B402" s="151"/>
      <c r="C402" s="152"/>
      <c r="D402" s="153"/>
      <c r="E402" s="154"/>
    </row>
    <row r="403" spans="1:5" ht="21" customHeight="1">
      <c r="A403" s="160" t="s">
        <v>2067</v>
      </c>
      <c r="B403" s="151"/>
      <c r="C403" s="152"/>
      <c r="D403" s="153"/>
      <c r="E403" s="154"/>
    </row>
    <row r="404" spans="1:5" ht="21" customHeight="1">
      <c r="A404" s="160" t="s">
        <v>2068</v>
      </c>
      <c r="B404" s="151"/>
      <c r="C404" s="152"/>
      <c r="D404" s="153"/>
      <c r="E404" s="154"/>
    </row>
    <row r="405" spans="1:5" ht="21" customHeight="1">
      <c r="A405" s="160" t="s">
        <v>2069</v>
      </c>
      <c r="B405" s="151"/>
      <c r="C405" s="152"/>
      <c r="D405" s="153"/>
      <c r="E405" s="154"/>
    </row>
    <row r="406" spans="1:5" ht="21" customHeight="1">
      <c r="A406" s="160" t="s">
        <v>2070</v>
      </c>
      <c r="B406" s="151"/>
      <c r="C406" s="152"/>
      <c r="D406" s="153"/>
      <c r="E406" s="154"/>
    </row>
    <row r="407" spans="1:5" ht="21" customHeight="1">
      <c r="A407" s="160" t="s">
        <v>2071</v>
      </c>
      <c r="B407" s="151"/>
      <c r="C407" s="152"/>
      <c r="D407" s="153"/>
      <c r="E407" s="154"/>
    </row>
    <row r="408" spans="1:5" ht="21" customHeight="1">
      <c r="A408" s="160" t="s">
        <v>2072</v>
      </c>
      <c r="B408" s="151"/>
      <c r="C408" s="152"/>
      <c r="D408" s="153"/>
      <c r="E408" s="154"/>
    </row>
    <row r="409" spans="1:5" ht="21" customHeight="1">
      <c r="A409" s="160" t="s">
        <v>2073</v>
      </c>
      <c r="B409" s="151"/>
      <c r="C409" s="152"/>
      <c r="D409" s="153"/>
      <c r="E409" s="154"/>
    </row>
    <row r="410" spans="1:5" ht="21" customHeight="1">
      <c r="A410" s="160" t="s">
        <v>2074</v>
      </c>
      <c r="B410" s="151"/>
      <c r="C410" s="152"/>
      <c r="D410" s="153"/>
      <c r="E410" s="154"/>
    </row>
    <row r="411" spans="1:5" ht="21" customHeight="1">
      <c r="A411" s="160" t="s">
        <v>2075</v>
      </c>
      <c r="B411" s="151"/>
      <c r="C411" s="152"/>
      <c r="D411" s="153"/>
      <c r="E411" s="154"/>
    </row>
    <row r="412" spans="1:5" ht="21" customHeight="1">
      <c r="A412" s="160" t="s">
        <v>2076</v>
      </c>
      <c r="B412" s="151"/>
      <c r="C412" s="152"/>
      <c r="D412" s="153"/>
      <c r="E412" s="154"/>
    </row>
    <row r="413" spans="1:5" ht="21" customHeight="1">
      <c r="A413" s="160" t="s">
        <v>2077</v>
      </c>
      <c r="B413" s="151"/>
      <c r="C413" s="152"/>
      <c r="D413" s="153"/>
      <c r="E413" s="154"/>
    </row>
    <row r="414" spans="1:5" ht="21" customHeight="1">
      <c r="A414" s="160" t="s">
        <v>2078</v>
      </c>
      <c r="B414" s="151"/>
      <c r="C414" s="152"/>
      <c r="D414" s="153"/>
      <c r="E414" s="154"/>
    </row>
    <row r="415" spans="1:5" ht="21" customHeight="1">
      <c r="A415" s="160" t="s">
        <v>2079</v>
      </c>
      <c r="B415" s="151"/>
      <c r="C415" s="152"/>
      <c r="D415" s="153"/>
      <c r="E415" s="154"/>
    </row>
    <row r="416" spans="1:5" ht="21" customHeight="1">
      <c r="A416" s="160" t="s">
        <v>2080</v>
      </c>
      <c r="B416" s="151"/>
      <c r="C416" s="152"/>
      <c r="D416" s="153"/>
      <c r="E416" s="154"/>
    </row>
    <row r="417" spans="1:5" ht="21" customHeight="1">
      <c r="A417" s="160" t="s">
        <v>2081</v>
      </c>
      <c r="B417" s="151"/>
      <c r="C417" s="152"/>
      <c r="D417" s="153"/>
      <c r="E417" s="154"/>
    </row>
    <row r="418" spans="1:5" ht="21" customHeight="1">
      <c r="A418" s="160" t="s">
        <v>2082</v>
      </c>
      <c r="B418" s="151">
        <v>502</v>
      </c>
      <c r="C418" s="152">
        <v>290</v>
      </c>
      <c r="D418" s="153">
        <f t="shared" ref="D418:D442" si="6">B418-C418</f>
        <v>212</v>
      </c>
      <c r="E418" s="154">
        <v>73.103448275862064</v>
      </c>
    </row>
    <row r="419" spans="1:5" ht="21" customHeight="1">
      <c r="A419" s="160" t="s">
        <v>2083</v>
      </c>
      <c r="B419" s="151">
        <v>502</v>
      </c>
      <c r="C419" s="152">
        <v>290</v>
      </c>
      <c r="D419" s="153">
        <f t="shared" si="6"/>
        <v>212</v>
      </c>
      <c r="E419" s="154">
        <v>73.103448275862064</v>
      </c>
    </row>
    <row r="420" spans="1:5" ht="21" customHeight="1">
      <c r="A420" s="160" t="s">
        <v>2084</v>
      </c>
      <c r="B420" s="151"/>
      <c r="C420" s="152"/>
      <c r="D420" s="153"/>
      <c r="E420" s="154"/>
    </row>
    <row r="421" spans="1:5" ht="21" customHeight="1">
      <c r="A421" s="160" t="s">
        <v>2085</v>
      </c>
      <c r="B421" s="151"/>
      <c r="C421" s="152"/>
      <c r="D421" s="153"/>
      <c r="E421" s="154"/>
    </row>
    <row r="422" spans="1:5" ht="21" customHeight="1">
      <c r="A422" s="160" t="s">
        <v>2086</v>
      </c>
      <c r="B422" s="151">
        <v>1276</v>
      </c>
      <c r="C422" s="152">
        <v>1220</v>
      </c>
      <c r="D422" s="153">
        <f t="shared" si="6"/>
        <v>56</v>
      </c>
      <c r="E422" s="154">
        <v>4.5901639344262293</v>
      </c>
    </row>
    <row r="423" spans="1:5" ht="21" customHeight="1">
      <c r="A423" s="160" t="s">
        <v>2087</v>
      </c>
      <c r="B423" s="151">
        <v>980</v>
      </c>
      <c r="C423" s="152">
        <v>967</v>
      </c>
      <c r="D423" s="153">
        <f t="shared" si="6"/>
        <v>13</v>
      </c>
      <c r="E423" s="154">
        <v>1.344364012409514</v>
      </c>
    </row>
    <row r="424" spans="1:5" ht="21" customHeight="1">
      <c r="A424" s="160" t="s">
        <v>2088</v>
      </c>
      <c r="B424" s="151">
        <v>296</v>
      </c>
      <c r="C424" s="152">
        <v>252</v>
      </c>
      <c r="D424" s="153">
        <f t="shared" si="6"/>
        <v>44</v>
      </c>
      <c r="E424" s="154">
        <v>17.460317460317459</v>
      </c>
    </row>
    <row r="425" spans="1:5" ht="21" customHeight="1">
      <c r="A425" s="160" t="s">
        <v>2089</v>
      </c>
      <c r="B425" s="151"/>
      <c r="C425" s="152"/>
      <c r="D425" s="153"/>
      <c r="E425" s="154"/>
    </row>
    <row r="426" spans="1:5" ht="21" customHeight="1">
      <c r="A426" s="160" t="s">
        <v>2090</v>
      </c>
      <c r="B426" s="151"/>
      <c r="C426" s="152"/>
      <c r="D426" s="153"/>
      <c r="E426" s="154"/>
    </row>
    <row r="427" spans="1:5" ht="21" customHeight="1">
      <c r="A427" s="160" t="s">
        <v>2091</v>
      </c>
      <c r="B427" s="151"/>
      <c r="C427" s="152"/>
      <c r="D427" s="153"/>
      <c r="E427" s="154"/>
    </row>
    <row r="428" spans="1:5" ht="21" customHeight="1">
      <c r="A428" s="160" t="s">
        <v>2092</v>
      </c>
      <c r="B428" s="151">
        <v>1114</v>
      </c>
      <c r="C428" s="152">
        <v>1129</v>
      </c>
      <c r="D428" s="153">
        <f t="shared" si="6"/>
        <v>-15</v>
      </c>
      <c r="E428" s="154">
        <v>-1.328609388839681</v>
      </c>
    </row>
    <row r="429" spans="1:5" ht="21" customHeight="1">
      <c r="A429" s="160" t="s">
        <v>2093</v>
      </c>
      <c r="B429" s="151"/>
      <c r="C429" s="152"/>
      <c r="D429" s="153"/>
      <c r="E429" s="154"/>
    </row>
    <row r="430" spans="1:5" ht="21" customHeight="1">
      <c r="A430" s="160" t="s">
        <v>2094</v>
      </c>
      <c r="B430" s="151"/>
      <c r="C430" s="152"/>
      <c r="D430" s="153"/>
      <c r="E430" s="154"/>
    </row>
    <row r="431" spans="1:5" ht="21" customHeight="1">
      <c r="A431" s="160" t="s">
        <v>2095</v>
      </c>
      <c r="B431" s="151"/>
      <c r="C431" s="152"/>
      <c r="D431" s="153"/>
      <c r="E431" s="154"/>
    </row>
    <row r="432" spans="1:5" ht="21" customHeight="1">
      <c r="A432" s="160" t="s">
        <v>2096</v>
      </c>
      <c r="B432" s="151"/>
      <c r="C432" s="152"/>
      <c r="D432" s="153"/>
      <c r="E432" s="154"/>
    </row>
    <row r="433" spans="1:5" ht="21" customHeight="1">
      <c r="A433" s="160" t="s">
        <v>2097</v>
      </c>
      <c r="B433" s="151"/>
      <c r="C433" s="152"/>
      <c r="D433" s="153"/>
      <c r="E433" s="154"/>
    </row>
    <row r="434" spans="1:5" ht="21" customHeight="1">
      <c r="A434" s="160" t="s">
        <v>2098</v>
      </c>
      <c r="B434" s="151">
        <v>1114</v>
      </c>
      <c r="C434" s="152">
        <v>1129</v>
      </c>
      <c r="D434" s="153">
        <f t="shared" si="6"/>
        <v>-15</v>
      </c>
      <c r="E434" s="154">
        <v>-1.328609388839681</v>
      </c>
    </row>
    <row r="435" spans="1:5" ht="21" customHeight="1">
      <c r="A435" s="160" t="s">
        <v>2099</v>
      </c>
      <c r="B435" s="151">
        <v>20</v>
      </c>
      <c r="C435" s="152">
        <v>178</v>
      </c>
      <c r="D435" s="153">
        <f t="shared" si="6"/>
        <v>-158</v>
      </c>
      <c r="E435" s="154">
        <v>-88.764044943820224</v>
      </c>
    </row>
    <row r="436" spans="1:5" ht="21" customHeight="1">
      <c r="A436" s="160" t="s">
        <v>2100</v>
      </c>
      <c r="B436" s="151">
        <v>20</v>
      </c>
      <c r="C436" s="152">
        <v>178</v>
      </c>
      <c r="D436" s="153">
        <f t="shared" si="6"/>
        <v>-158</v>
      </c>
      <c r="E436" s="154">
        <v>-88.764044943820224</v>
      </c>
    </row>
    <row r="437" spans="1:5" ht="21" customHeight="1">
      <c r="A437" s="160" t="s">
        <v>2101</v>
      </c>
      <c r="B437" s="151">
        <v>591</v>
      </c>
      <c r="C437" s="152">
        <v>496</v>
      </c>
      <c r="D437" s="153">
        <f t="shared" si="6"/>
        <v>95</v>
      </c>
      <c r="E437" s="154">
        <v>19.153225806451612</v>
      </c>
    </row>
    <row r="438" spans="1:5" ht="21" customHeight="1">
      <c r="A438" s="160" t="s">
        <v>2102</v>
      </c>
      <c r="B438" s="151">
        <v>34</v>
      </c>
      <c r="C438" s="152">
        <v>127</v>
      </c>
      <c r="D438" s="153">
        <f t="shared" si="6"/>
        <v>-93</v>
      </c>
      <c r="E438" s="154">
        <v>-73.228346456692918</v>
      </c>
    </row>
    <row r="439" spans="1:5" ht="21" customHeight="1">
      <c r="A439" s="160" t="s">
        <v>1826</v>
      </c>
      <c r="B439" s="151">
        <v>18</v>
      </c>
      <c r="C439" s="152">
        <v>83</v>
      </c>
      <c r="D439" s="153">
        <f t="shared" si="6"/>
        <v>-65</v>
      </c>
      <c r="E439" s="154">
        <v>-78.313253012048193</v>
      </c>
    </row>
    <row r="440" spans="1:5" ht="21" customHeight="1">
      <c r="A440" s="160" t="s">
        <v>1827</v>
      </c>
      <c r="B440" s="151"/>
      <c r="C440" s="152"/>
      <c r="D440" s="153"/>
      <c r="E440" s="154"/>
    </row>
    <row r="441" spans="1:5" ht="21" customHeight="1">
      <c r="A441" s="160" t="s">
        <v>1828</v>
      </c>
      <c r="B441" s="151"/>
      <c r="C441" s="152"/>
      <c r="D441" s="153"/>
      <c r="E441" s="154"/>
    </row>
    <row r="442" spans="1:5" ht="21" customHeight="1">
      <c r="A442" s="160" t="s">
        <v>2103</v>
      </c>
      <c r="B442" s="151">
        <v>16</v>
      </c>
      <c r="C442" s="152">
        <v>45</v>
      </c>
      <c r="D442" s="153">
        <f t="shared" si="6"/>
        <v>-29</v>
      </c>
      <c r="E442" s="154">
        <v>-64.444444444444443</v>
      </c>
    </row>
    <row r="443" spans="1:5" ht="21" customHeight="1">
      <c r="A443" s="160" t="s">
        <v>2104</v>
      </c>
      <c r="B443" s="151"/>
      <c r="C443" s="152"/>
      <c r="D443" s="153"/>
      <c r="E443" s="154"/>
    </row>
    <row r="444" spans="1:5" ht="21" customHeight="1">
      <c r="A444" s="160" t="s">
        <v>2105</v>
      </c>
      <c r="B444" s="151"/>
      <c r="C444" s="152"/>
      <c r="D444" s="153"/>
      <c r="E444" s="154"/>
    </row>
    <row r="445" spans="1:5" ht="21" customHeight="1">
      <c r="A445" s="160" t="s">
        <v>2106</v>
      </c>
      <c r="B445" s="151"/>
      <c r="C445" s="152"/>
      <c r="D445" s="153"/>
      <c r="E445" s="154"/>
    </row>
    <row r="446" spans="1:5" ht="21" customHeight="1">
      <c r="A446" s="160" t="s">
        <v>2107</v>
      </c>
      <c r="B446" s="151"/>
      <c r="C446" s="152"/>
      <c r="D446" s="153"/>
      <c r="E446" s="154"/>
    </row>
    <row r="447" spans="1:5" ht="21" customHeight="1">
      <c r="A447" s="160" t="s">
        <v>2108</v>
      </c>
      <c r="B447" s="151"/>
      <c r="C447" s="152"/>
      <c r="D447" s="153"/>
      <c r="E447" s="154"/>
    </row>
    <row r="448" spans="1:5" ht="21" customHeight="1">
      <c r="A448" s="160" t="s">
        <v>2109</v>
      </c>
      <c r="B448" s="151"/>
      <c r="C448" s="152"/>
      <c r="D448" s="153"/>
      <c r="E448" s="154"/>
    </row>
    <row r="449" spans="1:5" ht="21" customHeight="1">
      <c r="A449" s="160" t="s">
        <v>2110</v>
      </c>
      <c r="B449" s="151"/>
      <c r="C449" s="152"/>
      <c r="D449" s="153"/>
      <c r="E449" s="154"/>
    </row>
    <row r="450" spans="1:5" ht="21" customHeight="1">
      <c r="A450" s="160" t="s">
        <v>2111</v>
      </c>
      <c r="B450" s="151"/>
      <c r="C450" s="152"/>
      <c r="D450" s="153"/>
      <c r="E450" s="154"/>
    </row>
    <row r="451" spans="1:5" ht="21" customHeight="1">
      <c r="A451" s="160" t="s">
        <v>2112</v>
      </c>
      <c r="B451" s="151"/>
      <c r="C451" s="152"/>
      <c r="D451" s="153"/>
      <c r="E451" s="154"/>
    </row>
    <row r="452" spans="1:5" ht="21" customHeight="1">
      <c r="A452" s="160" t="s">
        <v>2113</v>
      </c>
      <c r="B452" s="151"/>
      <c r="C452" s="152"/>
      <c r="D452" s="153"/>
      <c r="E452" s="154"/>
    </row>
    <row r="453" spans="1:5" ht="21" customHeight="1">
      <c r="A453" s="160" t="s">
        <v>2105</v>
      </c>
      <c r="B453" s="151"/>
      <c r="C453" s="152"/>
      <c r="D453" s="153"/>
      <c r="E453" s="154"/>
    </row>
    <row r="454" spans="1:5" ht="21" customHeight="1">
      <c r="A454" s="160" t="s">
        <v>2114</v>
      </c>
      <c r="B454" s="151"/>
      <c r="C454" s="152"/>
      <c r="D454" s="153"/>
      <c r="E454" s="154"/>
    </row>
    <row r="455" spans="1:5" ht="21" customHeight="1">
      <c r="A455" s="160" t="s">
        <v>2115</v>
      </c>
      <c r="B455" s="151"/>
      <c r="C455" s="152"/>
      <c r="D455" s="153"/>
      <c r="E455" s="154"/>
    </row>
    <row r="456" spans="1:5" ht="21" customHeight="1">
      <c r="A456" s="160" t="s">
        <v>2116</v>
      </c>
      <c r="B456" s="151"/>
      <c r="C456" s="152"/>
      <c r="D456" s="153"/>
      <c r="E456" s="154"/>
    </row>
    <row r="457" spans="1:5" ht="21" customHeight="1">
      <c r="A457" s="160" t="s">
        <v>2117</v>
      </c>
      <c r="B457" s="151"/>
      <c r="C457" s="152"/>
      <c r="D457" s="153"/>
      <c r="E457" s="154"/>
    </row>
    <row r="458" spans="1:5" ht="21" customHeight="1">
      <c r="A458" s="160" t="s">
        <v>2118</v>
      </c>
      <c r="B458" s="151"/>
      <c r="C458" s="152"/>
      <c r="D458" s="153"/>
      <c r="E458" s="154"/>
    </row>
    <row r="459" spans="1:5" ht="21" customHeight="1">
      <c r="A459" s="160" t="s">
        <v>2105</v>
      </c>
      <c r="B459" s="151"/>
      <c r="C459" s="152"/>
      <c r="D459" s="153"/>
      <c r="E459" s="154"/>
    </row>
    <row r="460" spans="1:5" ht="21" customHeight="1">
      <c r="A460" s="160" t="s">
        <v>2119</v>
      </c>
      <c r="B460" s="151"/>
      <c r="C460" s="152"/>
      <c r="D460" s="153"/>
      <c r="E460" s="154"/>
    </row>
    <row r="461" spans="1:5" ht="21" customHeight="1">
      <c r="A461" s="160" t="s">
        <v>2120</v>
      </c>
      <c r="B461" s="151"/>
      <c r="C461" s="152"/>
      <c r="D461" s="153"/>
      <c r="E461" s="154"/>
    </row>
    <row r="462" spans="1:5" ht="21" customHeight="1">
      <c r="A462" s="160" t="s">
        <v>2121</v>
      </c>
      <c r="B462" s="151"/>
      <c r="C462" s="152"/>
      <c r="D462" s="153"/>
      <c r="E462" s="154"/>
    </row>
    <row r="463" spans="1:5" ht="21" customHeight="1">
      <c r="A463" s="160" t="s">
        <v>2122</v>
      </c>
      <c r="B463" s="151"/>
      <c r="C463" s="152"/>
      <c r="D463" s="153"/>
      <c r="E463" s="154"/>
    </row>
    <row r="464" spans="1:5" ht="21" customHeight="1">
      <c r="A464" s="160" t="s">
        <v>2105</v>
      </c>
      <c r="B464" s="151"/>
      <c r="C464" s="152"/>
      <c r="D464" s="153"/>
      <c r="E464" s="154"/>
    </row>
    <row r="465" spans="1:5" ht="21" customHeight="1">
      <c r="A465" s="160" t="s">
        <v>2123</v>
      </c>
      <c r="B465" s="151"/>
      <c r="C465" s="152"/>
      <c r="D465" s="153"/>
      <c r="E465" s="154"/>
    </row>
    <row r="466" spans="1:5" ht="21" customHeight="1">
      <c r="A466" s="160" t="s">
        <v>2124</v>
      </c>
      <c r="B466" s="151"/>
      <c r="C466" s="152"/>
      <c r="D466" s="153"/>
      <c r="E466" s="154"/>
    </row>
    <row r="467" spans="1:5" ht="21" customHeight="1">
      <c r="A467" s="160" t="s">
        <v>2125</v>
      </c>
      <c r="B467" s="151"/>
      <c r="C467" s="152"/>
      <c r="D467" s="153"/>
      <c r="E467" s="154"/>
    </row>
    <row r="468" spans="1:5" ht="21" customHeight="1">
      <c r="A468" s="160" t="s">
        <v>2126</v>
      </c>
      <c r="B468" s="151">
        <v>83</v>
      </c>
      <c r="C468" s="152">
        <v>95</v>
      </c>
      <c r="D468" s="153">
        <f t="shared" ref="D468:D526" si="7">B468-C468</f>
        <v>-12</v>
      </c>
      <c r="E468" s="154">
        <v>-12.631578947368421</v>
      </c>
    </row>
    <row r="469" spans="1:5" ht="21" customHeight="1">
      <c r="A469" s="160" t="s">
        <v>2127</v>
      </c>
      <c r="B469" s="151">
        <v>83</v>
      </c>
      <c r="C469" s="152">
        <v>95</v>
      </c>
      <c r="D469" s="153">
        <f t="shared" si="7"/>
        <v>-12</v>
      </c>
      <c r="E469" s="154">
        <v>-12.631578947368421</v>
      </c>
    </row>
    <row r="470" spans="1:5" ht="21" customHeight="1">
      <c r="A470" s="160" t="s">
        <v>2128</v>
      </c>
      <c r="B470" s="151"/>
      <c r="C470" s="152"/>
      <c r="D470" s="153"/>
      <c r="E470" s="154"/>
    </row>
    <row r="471" spans="1:5" ht="21" customHeight="1">
      <c r="A471" s="160" t="s">
        <v>2129</v>
      </c>
      <c r="B471" s="151"/>
      <c r="C471" s="152"/>
      <c r="D471" s="153"/>
      <c r="E471" s="154"/>
    </row>
    <row r="472" spans="1:5" ht="21" customHeight="1">
      <c r="A472" s="160" t="s">
        <v>2130</v>
      </c>
      <c r="B472" s="151"/>
      <c r="C472" s="152"/>
      <c r="D472" s="153"/>
      <c r="E472" s="154"/>
    </row>
    <row r="473" spans="1:5" ht="21" customHeight="1">
      <c r="A473" s="160" t="s">
        <v>2131</v>
      </c>
      <c r="B473" s="151">
        <v>434</v>
      </c>
      <c r="C473" s="152">
        <v>142</v>
      </c>
      <c r="D473" s="153">
        <f t="shared" si="7"/>
        <v>292</v>
      </c>
      <c r="E473" s="154">
        <v>205.63380281690141</v>
      </c>
    </row>
    <row r="474" spans="1:5" ht="21" customHeight="1">
      <c r="A474" s="160" t="s">
        <v>2105</v>
      </c>
      <c r="B474" s="151"/>
      <c r="C474" s="152">
        <v>96</v>
      </c>
      <c r="D474" s="153">
        <f t="shared" si="7"/>
        <v>-96</v>
      </c>
      <c r="E474" s="154">
        <v>-100</v>
      </c>
    </row>
    <row r="475" spans="1:5" ht="21" customHeight="1">
      <c r="A475" s="160" t="s">
        <v>2132</v>
      </c>
      <c r="B475" s="151"/>
      <c r="C475" s="152"/>
      <c r="D475" s="153"/>
      <c r="E475" s="154"/>
    </row>
    <row r="476" spans="1:5" ht="21" customHeight="1">
      <c r="A476" s="160" t="s">
        <v>2133</v>
      </c>
      <c r="B476" s="151"/>
      <c r="C476" s="152"/>
      <c r="D476" s="153"/>
      <c r="E476" s="154"/>
    </row>
    <row r="477" spans="1:5" ht="21" customHeight="1">
      <c r="A477" s="160" t="s">
        <v>2134</v>
      </c>
      <c r="B477" s="151"/>
      <c r="C477" s="152"/>
      <c r="D477" s="153"/>
      <c r="E477" s="154"/>
    </row>
    <row r="478" spans="1:5" ht="21" customHeight="1">
      <c r="A478" s="160" t="s">
        <v>2135</v>
      </c>
      <c r="B478" s="151"/>
      <c r="C478" s="152"/>
      <c r="D478" s="153"/>
      <c r="E478" s="154"/>
    </row>
    <row r="479" spans="1:5" ht="21" customHeight="1">
      <c r="A479" s="160" t="s">
        <v>2136</v>
      </c>
      <c r="B479" s="151">
        <v>434</v>
      </c>
      <c r="C479" s="152">
        <v>46</v>
      </c>
      <c r="D479" s="153">
        <f t="shared" si="7"/>
        <v>388</v>
      </c>
      <c r="E479" s="154">
        <v>843.47826086956525</v>
      </c>
    </row>
    <row r="480" spans="1:5" ht="21" customHeight="1">
      <c r="A480" s="160" t="s">
        <v>2137</v>
      </c>
      <c r="B480" s="151"/>
      <c r="C480" s="152"/>
      <c r="D480" s="153"/>
      <c r="E480" s="154"/>
    </row>
    <row r="481" spans="1:5" ht="21" customHeight="1">
      <c r="A481" s="160" t="s">
        <v>2138</v>
      </c>
      <c r="B481" s="151"/>
      <c r="C481" s="152"/>
      <c r="D481" s="153"/>
      <c r="E481" s="154"/>
    </row>
    <row r="482" spans="1:5" ht="21" customHeight="1">
      <c r="A482" s="160" t="s">
        <v>2139</v>
      </c>
      <c r="B482" s="151"/>
      <c r="C482" s="152"/>
      <c r="D482" s="153"/>
      <c r="E482" s="154"/>
    </row>
    <row r="483" spans="1:5" ht="21" customHeight="1">
      <c r="A483" s="160" t="s">
        <v>2140</v>
      </c>
      <c r="B483" s="151"/>
      <c r="C483" s="152"/>
      <c r="D483" s="153"/>
      <c r="E483" s="154"/>
    </row>
    <row r="484" spans="1:5" ht="21" customHeight="1">
      <c r="A484" s="160" t="s">
        <v>2141</v>
      </c>
      <c r="B484" s="151"/>
      <c r="C484" s="152"/>
      <c r="D484" s="153"/>
      <c r="E484" s="154"/>
    </row>
    <row r="485" spans="1:5" ht="21" customHeight="1">
      <c r="A485" s="160" t="s">
        <v>2142</v>
      </c>
      <c r="B485" s="151"/>
      <c r="C485" s="152"/>
      <c r="D485" s="153"/>
      <c r="E485" s="154"/>
    </row>
    <row r="486" spans="1:5" ht="21" customHeight="1">
      <c r="A486" s="160" t="s">
        <v>2143</v>
      </c>
      <c r="B486" s="151"/>
      <c r="C486" s="152"/>
      <c r="D486" s="153"/>
      <c r="E486" s="154"/>
    </row>
    <row r="487" spans="1:5" ht="21" customHeight="1">
      <c r="A487" s="160" t="s">
        <v>2144</v>
      </c>
      <c r="B487" s="151"/>
      <c r="C487" s="152"/>
      <c r="D487" s="153"/>
      <c r="E487" s="154"/>
    </row>
    <row r="488" spans="1:5" ht="21" customHeight="1">
      <c r="A488" s="160" t="s">
        <v>2145</v>
      </c>
      <c r="B488" s="151">
        <v>40</v>
      </c>
      <c r="C488" s="152">
        <v>132</v>
      </c>
      <c r="D488" s="153">
        <f t="shared" si="7"/>
        <v>-92</v>
      </c>
      <c r="E488" s="154">
        <v>-69.696969696969703</v>
      </c>
    </row>
    <row r="489" spans="1:5" ht="21" customHeight="1">
      <c r="A489" s="160" t="s">
        <v>2146</v>
      </c>
      <c r="B489" s="151">
        <v>40</v>
      </c>
      <c r="C489" s="152">
        <v>132</v>
      </c>
      <c r="D489" s="153">
        <f t="shared" si="7"/>
        <v>-92</v>
      </c>
      <c r="E489" s="154">
        <v>-69.696969696969703</v>
      </c>
    </row>
    <row r="490" spans="1:5" ht="21" customHeight="1">
      <c r="A490" s="160" t="s">
        <v>2147</v>
      </c>
      <c r="B490" s="151"/>
      <c r="C490" s="152"/>
      <c r="D490" s="153"/>
      <c r="E490" s="154"/>
    </row>
    <row r="491" spans="1:5" ht="21" customHeight="1">
      <c r="A491" s="160" t="s">
        <v>2148</v>
      </c>
      <c r="B491" s="151"/>
      <c r="C491" s="152"/>
      <c r="D491" s="153"/>
      <c r="E491" s="154"/>
    </row>
    <row r="492" spans="1:5" ht="21" customHeight="1">
      <c r="A492" s="160" t="s">
        <v>2149</v>
      </c>
      <c r="B492" s="151"/>
      <c r="C492" s="152"/>
      <c r="D492" s="153"/>
      <c r="E492" s="154"/>
    </row>
    <row r="493" spans="1:5" ht="21" customHeight="1">
      <c r="A493" s="160" t="s">
        <v>2150</v>
      </c>
      <c r="B493" s="151">
        <v>4072</v>
      </c>
      <c r="C493" s="152">
        <v>3902</v>
      </c>
      <c r="D493" s="153">
        <f t="shared" si="7"/>
        <v>170</v>
      </c>
      <c r="E493" s="154">
        <v>4.3567401332649922</v>
      </c>
    </row>
    <row r="494" spans="1:5" ht="21" customHeight="1">
      <c r="A494" s="160" t="s">
        <v>2151</v>
      </c>
      <c r="B494" s="151">
        <v>3281</v>
      </c>
      <c r="C494" s="152">
        <v>2430</v>
      </c>
      <c r="D494" s="153">
        <f t="shared" si="7"/>
        <v>851</v>
      </c>
      <c r="E494" s="154">
        <v>35.020576131687243</v>
      </c>
    </row>
    <row r="495" spans="1:5" ht="21" customHeight="1">
      <c r="A495" s="160" t="s">
        <v>1826</v>
      </c>
      <c r="B495" s="151">
        <v>285</v>
      </c>
      <c r="C495" s="152">
        <v>121</v>
      </c>
      <c r="D495" s="153">
        <f t="shared" si="7"/>
        <v>164</v>
      </c>
      <c r="E495" s="154">
        <v>135.53719008264463</v>
      </c>
    </row>
    <row r="496" spans="1:5" ht="21" customHeight="1">
      <c r="A496" s="160" t="s">
        <v>1827</v>
      </c>
      <c r="B496" s="151"/>
      <c r="C496" s="152"/>
      <c r="D496" s="153"/>
      <c r="E496" s="154"/>
    </row>
    <row r="497" spans="1:5" ht="21" customHeight="1">
      <c r="A497" s="160" t="s">
        <v>1828</v>
      </c>
      <c r="B497" s="151"/>
      <c r="C497" s="152"/>
      <c r="D497" s="153"/>
      <c r="E497" s="154"/>
    </row>
    <row r="498" spans="1:5" ht="21" customHeight="1">
      <c r="A498" s="160" t="s">
        <v>2152</v>
      </c>
      <c r="B498" s="151">
        <v>27</v>
      </c>
      <c r="C498" s="152">
        <v>90</v>
      </c>
      <c r="D498" s="153">
        <f t="shared" si="7"/>
        <v>-63</v>
      </c>
      <c r="E498" s="154">
        <v>-70</v>
      </c>
    </row>
    <row r="499" spans="1:5" ht="21" customHeight="1">
      <c r="A499" s="160" t="s">
        <v>2153</v>
      </c>
      <c r="B499" s="151"/>
      <c r="C499" s="152"/>
      <c r="D499" s="153"/>
      <c r="E499" s="154"/>
    </row>
    <row r="500" spans="1:5" ht="21" customHeight="1">
      <c r="A500" s="160" t="s">
        <v>2154</v>
      </c>
      <c r="B500" s="151"/>
      <c r="C500" s="152"/>
      <c r="D500" s="153"/>
      <c r="E500" s="154"/>
    </row>
    <row r="501" spans="1:5" ht="21" customHeight="1">
      <c r="A501" s="160" t="s">
        <v>2155</v>
      </c>
      <c r="B501" s="151"/>
      <c r="C501" s="152"/>
      <c r="D501" s="153"/>
      <c r="E501" s="154"/>
    </row>
    <row r="502" spans="1:5" ht="21" customHeight="1">
      <c r="A502" s="160" t="s">
        <v>2156</v>
      </c>
      <c r="B502" s="151"/>
      <c r="C502" s="152"/>
      <c r="D502" s="153"/>
      <c r="E502" s="154"/>
    </row>
    <row r="503" spans="1:5" ht="21" customHeight="1">
      <c r="A503" s="160" t="s">
        <v>2157</v>
      </c>
      <c r="B503" s="151"/>
      <c r="C503" s="152">
        <v>214</v>
      </c>
      <c r="D503" s="153">
        <f t="shared" si="7"/>
        <v>-214</v>
      </c>
      <c r="E503" s="154">
        <v>-100</v>
      </c>
    </row>
    <row r="504" spans="1:5" ht="21" customHeight="1">
      <c r="A504" s="160" t="s">
        <v>2158</v>
      </c>
      <c r="B504" s="151"/>
      <c r="C504" s="152"/>
      <c r="D504" s="153"/>
      <c r="E504" s="154"/>
    </row>
    <row r="505" spans="1:5" ht="21" customHeight="1">
      <c r="A505" s="160" t="s">
        <v>2159</v>
      </c>
      <c r="B505" s="151">
        <v>39</v>
      </c>
      <c r="C505" s="152"/>
      <c r="D505" s="153">
        <f t="shared" si="7"/>
        <v>39</v>
      </c>
      <c r="E505" s="154"/>
    </row>
    <row r="506" spans="1:5" ht="21" customHeight="1">
      <c r="A506" s="160" t="s">
        <v>2160</v>
      </c>
      <c r="B506" s="151"/>
      <c r="C506" s="152">
        <v>152</v>
      </c>
      <c r="D506" s="153">
        <f t="shared" si="7"/>
        <v>-152</v>
      </c>
      <c r="E506" s="154">
        <v>-100</v>
      </c>
    </row>
    <row r="507" spans="1:5" ht="21" customHeight="1">
      <c r="A507" s="160" t="s">
        <v>2161</v>
      </c>
      <c r="B507" s="151"/>
      <c r="C507" s="152"/>
      <c r="D507" s="153"/>
      <c r="E507" s="154"/>
    </row>
    <row r="508" spans="1:5" ht="21" customHeight="1">
      <c r="A508" s="160" t="s">
        <v>2162</v>
      </c>
      <c r="B508" s="151">
        <v>231</v>
      </c>
      <c r="C508" s="152">
        <v>478</v>
      </c>
      <c r="D508" s="153">
        <f t="shared" si="7"/>
        <v>-247</v>
      </c>
      <c r="E508" s="154">
        <v>-51.67364016736402</v>
      </c>
    </row>
    <row r="509" spans="1:5" ht="21" customHeight="1">
      <c r="A509" s="160" t="s">
        <v>2163</v>
      </c>
      <c r="B509" s="151">
        <v>2698</v>
      </c>
      <c r="C509" s="152">
        <v>1374</v>
      </c>
      <c r="D509" s="153">
        <f t="shared" si="7"/>
        <v>1324</v>
      </c>
      <c r="E509" s="154">
        <v>96.360989810771471</v>
      </c>
    </row>
    <row r="510" spans="1:5" ht="21" customHeight="1">
      <c r="A510" s="160" t="s">
        <v>2164</v>
      </c>
      <c r="B510" s="151">
        <v>250</v>
      </c>
      <c r="C510" s="152">
        <v>234</v>
      </c>
      <c r="D510" s="153">
        <f t="shared" si="7"/>
        <v>16</v>
      </c>
      <c r="E510" s="154">
        <v>6.8376068376068382</v>
      </c>
    </row>
    <row r="511" spans="1:5" ht="21" customHeight="1">
      <c r="A511" s="160" t="s">
        <v>1826</v>
      </c>
      <c r="B511" s="151"/>
      <c r="C511" s="152"/>
      <c r="D511" s="153"/>
      <c r="E511" s="154"/>
    </row>
    <row r="512" spans="1:5" ht="21" customHeight="1">
      <c r="A512" s="160" t="s">
        <v>1827</v>
      </c>
      <c r="B512" s="151"/>
      <c r="C512" s="152"/>
      <c r="D512" s="153"/>
      <c r="E512" s="154"/>
    </row>
    <row r="513" spans="1:5" ht="21" customHeight="1">
      <c r="A513" s="160" t="s">
        <v>1828</v>
      </c>
      <c r="B513" s="151"/>
      <c r="C513" s="152"/>
      <c r="D513" s="153"/>
      <c r="E513" s="154"/>
    </row>
    <row r="514" spans="1:5" ht="21" customHeight="1">
      <c r="A514" s="160" t="s">
        <v>2165</v>
      </c>
      <c r="B514" s="151">
        <v>68</v>
      </c>
      <c r="C514" s="152">
        <v>101</v>
      </c>
      <c r="D514" s="153">
        <f t="shared" si="7"/>
        <v>-33</v>
      </c>
      <c r="E514" s="154">
        <v>-32.673267326732677</v>
      </c>
    </row>
    <row r="515" spans="1:5" ht="21" customHeight="1">
      <c r="A515" s="160" t="s">
        <v>2166</v>
      </c>
      <c r="B515" s="151">
        <v>182</v>
      </c>
      <c r="C515" s="152">
        <v>133</v>
      </c>
      <c r="D515" s="153">
        <f t="shared" si="7"/>
        <v>49</v>
      </c>
      <c r="E515" s="154">
        <v>36.84210526315789</v>
      </c>
    </row>
    <row r="516" spans="1:5" ht="21" customHeight="1">
      <c r="A516" s="160" t="s">
        <v>2167</v>
      </c>
      <c r="B516" s="151"/>
      <c r="C516" s="152"/>
      <c r="D516" s="153"/>
      <c r="E516" s="154"/>
    </row>
    <row r="517" spans="1:5" ht="21" customHeight="1">
      <c r="A517" s="160" t="s">
        <v>2168</v>
      </c>
      <c r="B517" s="151"/>
      <c r="C517" s="152"/>
      <c r="D517" s="153"/>
      <c r="E517" s="154"/>
    </row>
    <row r="518" spans="1:5" ht="21" customHeight="1">
      <c r="A518" s="160" t="s">
        <v>2169</v>
      </c>
      <c r="B518" s="151">
        <v>109</v>
      </c>
      <c r="C518" s="152">
        <v>601</v>
      </c>
      <c r="D518" s="153">
        <f t="shared" si="7"/>
        <v>-492</v>
      </c>
      <c r="E518" s="154">
        <v>-81.863560732113143</v>
      </c>
    </row>
    <row r="519" spans="1:5" ht="21" customHeight="1">
      <c r="A519" s="160" t="s">
        <v>1826</v>
      </c>
      <c r="B519" s="151"/>
      <c r="C519" s="152">
        <v>45</v>
      </c>
      <c r="D519" s="153">
        <f t="shared" si="7"/>
        <v>-45</v>
      </c>
      <c r="E519" s="154">
        <v>-100</v>
      </c>
    </row>
    <row r="520" spans="1:5" ht="21" customHeight="1">
      <c r="A520" s="160" t="s">
        <v>1827</v>
      </c>
      <c r="B520" s="151"/>
      <c r="C520" s="152"/>
      <c r="D520" s="153"/>
      <c r="E520" s="154"/>
    </row>
    <row r="521" spans="1:5" ht="21" customHeight="1">
      <c r="A521" s="160" t="s">
        <v>1828</v>
      </c>
      <c r="B521" s="151"/>
      <c r="C521" s="152"/>
      <c r="D521" s="153"/>
      <c r="E521" s="154"/>
    </row>
    <row r="522" spans="1:5" ht="21" customHeight="1">
      <c r="A522" s="160" t="s">
        <v>2170</v>
      </c>
      <c r="B522" s="151"/>
      <c r="C522" s="152">
        <v>76</v>
      </c>
      <c r="D522" s="153">
        <f t="shared" si="7"/>
        <v>-76</v>
      </c>
      <c r="E522" s="154">
        <v>-100</v>
      </c>
    </row>
    <row r="523" spans="1:5" ht="21" customHeight="1">
      <c r="A523" s="160" t="s">
        <v>2171</v>
      </c>
      <c r="B523" s="151"/>
      <c r="C523" s="152"/>
      <c r="D523" s="153"/>
      <c r="E523" s="154"/>
    </row>
    <row r="524" spans="1:5" ht="21" customHeight="1">
      <c r="A524" s="160" t="s">
        <v>2172</v>
      </c>
      <c r="B524" s="151"/>
      <c r="C524" s="152"/>
      <c r="D524" s="153"/>
      <c r="E524" s="154"/>
    </row>
    <row r="525" spans="1:5" ht="21" customHeight="1">
      <c r="A525" s="160" t="s">
        <v>2173</v>
      </c>
      <c r="B525" s="151">
        <v>50</v>
      </c>
      <c r="C525" s="152">
        <v>480</v>
      </c>
      <c r="D525" s="153">
        <f t="shared" si="7"/>
        <v>-430</v>
      </c>
      <c r="E525" s="154">
        <v>-89.583333333333343</v>
      </c>
    </row>
    <row r="526" spans="1:5" ht="21" customHeight="1">
      <c r="A526" s="160" t="s">
        <v>2174</v>
      </c>
      <c r="B526" s="151">
        <v>59</v>
      </c>
      <c r="C526" s="152"/>
      <c r="D526" s="153">
        <f t="shared" si="7"/>
        <v>59</v>
      </c>
      <c r="E526" s="154"/>
    </row>
    <row r="527" spans="1:5" ht="21" customHeight="1">
      <c r="A527" s="160" t="s">
        <v>2175</v>
      </c>
      <c r="B527" s="151"/>
      <c r="C527" s="152"/>
      <c r="D527" s="153"/>
      <c r="E527" s="154"/>
    </row>
    <row r="528" spans="1:5" ht="21" customHeight="1">
      <c r="A528" s="160" t="s">
        <v>2176</v>
      </c>
      <c r="B528" s="151"/>
      <c r="C528" s="152"/>
      <c r="D528" s="153"/>
      <c r="E528" s="154"/>
    </row>
    <row r="529" spans="1:5" ht="21" customHeight="1">
      <c r="A529" s="160" t="s">
        <v>2177</v>
      </c>
      <c r="B529" s="151"/>
      <c r="C529" s="152"/>
      <c r="D529" s="153"/>
      <c r="E529" s="154"/>
    </row>
    <row r="530" spans="1:5" ht="21" customHeight="1">
      <c r="A530" s="160" t="s">
        <v>1826</v>
      </c>
      <c r="B530" s="151"/>
      <c r="C530" s="152"/>
      <c r="D530" s="153"/>
      <c r="E530" s="154"/>
    </row>
    <row r="531" spans="1:5" ht="21" customHeight="1">
      <c r="A531" s="160" t="s">
        <v>1827</v>
      </c>
      <c r="B531" s="151"/>
      <c r="C531" s="152"/>
      <c r="D531" s="153"/>
      <c r="E531" s="154"/>
    </row>
    <row r="532" spans="1:5" ht="21" customHeight="1">
      <c r="A532" s="160" t="s">
        <v>1828</v>
      </c>
      <c r="B532" s="151"/>
      <c r="C532" s="152"/>
      <c r="D532" s="153"/>
      <c r="E532" s="154"/>
    </row>
    <row r="533" spans="1:5" ht="21" customHeight="1">
      <c r="A533" s="160" t="s">
        <v>2178</v>
      </c>
      <c r="B533" s="151"/>
      <c r="C533" s="152"/>
      <c r="D533" s="153"/>
      <c r="E533" s="154"/>
    </row>
    <row r="534" spans="1:5" ht="21" customHeight="1">
      <c r="A534" s="160" t="s">
        <v>2179</v>
      </c>
      <c r="B534" s="151"/>
      <c r="C534" s="152"/>
      <c r="D534" s="153"/>
      <c r="E534" s="154"/>
    </row>
    <row r="535" spans="1:5" ht="21" customHeight="1">
      <c r="A535" s="160" t="s">
        <v>2180</v>
      </c>
      <c r="B535" s="151"/>
      <c r="C535" s="152"/>
      <c r="D535" s="153"/>
      <c r="E535" s="154"/>
    </row>
    <row r="536" spans="1:5" ht="21" customHeight="1">
      <c r="A536" s="160" t="s">
        <v>2181</v>
      </c>
      <c r="B536" s="151"/>
      <c r="C536" s="152"/>
      <c r="D536" s="153"/>
      <c r="E536" s="154"/>
    </row>
    <row r="537" spans="1:5" ht="21" customHeight="1">
      <c r="A537" s="160" t="s">
        <v>2182</v>
      </c>
      <c r="B537" s="151"/>
      <c r="C537" s="152"/>
      <c r="D537" s="153"/>
      <c r="E537" s="154"/>
    </row>
    <row r="538" spans="1:5" ht="21" customHeight="1">
      <c r="A538" s="160" t="s">
        <v>2183</v>
      </c>
      <c r="B538" s="151">
        <v>270</v>
      </c>
      <c r="C538" s="152">
        <v>248</v>
      </c>
      <c r="D538" s="153">
        <f t="shared" ref="D538:D582" si="8">B538-C538</f>
        <v>22</v>
      </c>
      <c r="E538" s="154">
        <v>8.870967741935484</v>
      </c>
    </row>
    <row r="539" spans="1:5" ht="21" customHeight="1">
      <c r="A539" s="160" t="s">
        <v>1826</v>
      </c>
      <c r="B539" s="151"/>
      <c r="C539" s="152"/>
      <c r="D539" s="153"/>
      <c r="E539" s="154"/>
    </row>
    <row r="540" spans="1:5" ht="21" customHeight="1">
      <c r="A540" s="160" t="s">
        <v>1827</v>
      </c>
      <c r="B540" s="151"/>
      <c r="C540" s="152"/>
      <c r="D540" s="153"/>
      <c r="E540" s="154"/>
    </row>
    <row r="541" spans="1:5" ht="21" customHeight="1">
      <c r="A541" s="160" t="s">
        <v>1828</v>
      </c>
      <c r="B541" s="151"/>
      <c r="C541" s="152"/>
      <c r="D541" s="153"/>
      <c r="E541" s="154"/>
    </row>
    <row r="542" spans="1:5" ht="21" customHeight="1">
      <c r="A542" s="160" t="s">
        <v>2184</v>
      </c>
      <c r="B542" s="151"/>
      <c r="C542" s="152"/>
      <c r="D542" s="153"/>
      <c r="E542" s="154"/>
    </row>
    <row r="543" spans="1:5" ht="21" customHeight="1">
      <c r="A543" s="160" t="s">
        <v>2185</v>
      </c>
      <c r="B543" s="151">
        <v>17</v>
      </c>
      <c r="C543" s="152">
        <v>42</v>
      </c>
      <c r="D543" s="153">
        <f t="shared" si="8"/>
        <v>-25</v>
      </c>
      <c r="E543" s="154">
        <v>-59.523809523809526</v>
      </c>
    </row>
    <row r="544" spans="1:5" ht="21" customHeight="1">
      <c r="A544" s="160" t="s">
        <v>2186</v>
      </c>
      <c r="B544" s="151">
        <v>253</v>
      </c>
      <c r="C544" s="152">
        <v>205</v>
      </c>
      <c r="D544" s="153">
        <f t="shared" si="8"/>
        <v>48</v>
      </c>
      <c r="E544" s="154">
        <v>23.414634146341466</v>
      </c>
    </row>
    <row r="545" spans="1:5" ht="21" customHeight="1">
      <c r="A545" s="160" t="s">
        <v>2187</v>
      </c>
      <c r="B545" s="151"/>
      <c r="C545" s="152"/>
      <c r="D545" s="153"/>
      <c r="E545" s="154"/>
    </row>
    <row r="546" spans="1:5" ht="21" customHeight="1">
      <c r="A546" s="160" t="s">
        <v>2188</v>
      </c>
      <c r="B546" s="151">
        <v>162</v>
      </c>
      <c r="C546" s="152">
        <v>389</v>
      </c>
      <c r="D546" s="153">
        <f t="shared" si="8"/>
        <v>-227</v>
      </c>
      <c r="E546" s="154">
        <v>-58.354755784061695</v>
      </c>
    </row>
    <row r="547" spans="1:5" ht="21" customHeight="1">
      <c r="A547" s="160" t="s">
        <v>2189</v>
      </c>
      <c r="B547" s="151"/>
      <c r="C547" s="152"/>
      <c r="D547" s="153"/>
      <c r="E547" s="154"/>
    </row>
    <row r="548" spans="1:5" ht="21" customHeight="1">
      <c r="A548" s="160" t="s">
        <v>2190</v>
      </c>
      <c r="B548" s="151"/>
      <c r="C548" s="152">
        <v>30</v>
      </c>
      <c r="D548" s="153">
        <f t="shared" si="8"/>
        <v>-30</v>
      </c>
      <c r="E548" s="154">
        <v>-100</v>
      </c>
    </row>
    <row r="549" spans="1:5" ht="21" customHeight="1">
      <c r="A549" s="160" t="s">
        <v>2191</v>
      </c>
      <c r="B549" s="151">
        <v>162</v>
      </c>
      <c r="C549" s="152">
        <v>359</v>
      </c>
      <c r="D549" s="153">
        <f t="shared" si="8"/>
        <v>-197</v>
      </c>
      <c r="E549" s="154">
        <v>-54.874651810584965</v>
      </c>
    </row>
    <row r="550" spans="1:5" ht="21" customHeight="1">
      <c r="A550" s="160" t="s">
        <v>2192</v>
      </c>
      <c r="B550" s="151">
        <v>92519</v>
      </c>
      <c r="C550" s="152">
        <v>68343</v>
      </c>
      <c r="D550" s="153">
        <f t="shared" si="8"/>
        <v>24176</v>
      </c>
      <c r="E550" s="154">
        <v>35.37450799642977</v>
      </c>
    </row>
    <row r="551" spans="1:5" ht="21" customHeight="1">
      <c r="A551" s="160" t="s">
        <v>2193</v>
      </c>
      <c r="B551" s="151">
        <v>3490</v>
      </c>
      <c r="C551" s="152">
        <v>1447</v>
      </c>
      <c r="D551" s="153">
        <f t="shared" si="8"/>
        <v>2043</v>
      </c>
      <c r="E551" s="154">
        <v>141.18866620594332</v>
      </c>
    </row>
    <row r="552" spans="1:5" ht="21" customHeight="1">
      <c r="A552" s="160" t="s">
        <v>1826</v>
      </c>
      <c r="B552" s="151"/>
      <c r="C552" s="152">
        <v>186</v>
      </c>
      <c r="D552" s="153">
        <f t="shared" si="8"/>
        <v>-186</v>
      </c>
      <c r="E552" s="154">
        <v>-100</v>
      </c>
    </row>
    <row r="553" spans="1:5" ht="21" customHeight="1">
      <c r="A553" s="160" t="s">
        <v>1827</v>
      </c>
      <c r="B553" s="151"/>
      <c r="C553" s="152"/>
      <c r="D553" s="153"/>
      <c r="E553" s="154"/>
    </row>
    <row r="554" spans="1:5" ht="21" customHeight="1">
      <c r="A554" s="160" t="s">
        <v>1828</v>
      </c>
      <c r="B554" s="151"/>
      <c r="C554" s="152"/>
      <c r="D554" s="153"/>
      <c r="E554" s="154"/>
    </row>
    <row r="555" spans="1:5" ht="21" customHeight="1">
      <c r="A555" s="160" t="s">
        <v>2194</v>
      </c>
      <c r="B555" s="151"/>
      <c r="C555" s="152"/>
      <c r="D555" s="153"/>
      <c r="E555" s="154"/>
    </row>
    <row r="556" spans="1:5" ht="21" customHeight="1">
      <c r="A556" s="160" t="s">
        <v>2195</v>
      </c>
      <c r="B556" s="151"/>
      <c r="C556" s="152"/>
      <c r="D556" s="153"/>
      <c r="E556" s="154"/>
    </row>
    <row r="557" spans="1:5" ht="21" customHeight="1">
      <c r="A557" s="160" t="s">
        <v>2196</v>
      </c>
      <c r="B557" s="151">
        <v>50</v>
      </c>
      <c r="C557" s="152">
        <v>612</v>
      </c>
      <c r="D557" s="153">
        <f t="shared" si="8"/>
        <v>-562</v>
      </c>
      <c r="E557" s="154">
        <v>-91.830065359477118</v>
      </c>
    </row>
    <row r="558" spans="1:5" ht="21" customHeight="1">
      <c r="A558" s="160" t="s">
        <v>2197</v>
      </c>
      <c r="B558" s="151"/>
      <c r="C558" s="152"/>
      <c r="D558" s="153"/>
      <c r="E558" s="154"/>
    </row>
    <row r="559" spans="1:5" ht="21" customHeight="1">
      <c r="A559" s="160" t="s">
        <v>1867</v>
      </c>
      <c r="B559" s="151"/>
      <c r="C559" s="152"/>
      <c r="D559" s="153"/>
      <c r="E559" s="154"/>
    </row>
    <row r="560" spans="1:5" ht="21" customHeight="1">
      <c r="A560" s="160" t="s">
        <v>2198</v>
      </c>
      <c r="B560" s="151">
        <v>8</v>
      </c>
      <c r="C560" s="152">
        <v>134</v>
      </c>
      <c r="D560" s="153">
        <f t="shared" si="8"/>
        <v>-126</v>
      </c>
      <c r="E560" s="154">
        <v>-94.029850746268664</v>
      </c>
    </row>
    <row r="561" spans="1:5" ht="21" customHeight="1">
      <c r="A561" s="160" t="s">
        <v>2199</v>
      </c>
      <c r="B561" s="151"/>
      <c r="C561" s="152"/>
      <c r="D561" s="153"/>
      <c r="E561" s="154"/>
    </row>
    <row r="562" spans="1:5" ht="21" customHeight="1">
      <c r="A562" s="160" t="s">
        <v>2200</v>
      </c>
      <c r="B562" s="151"/>
      <c r="C562" s="152"/>
      <c r="D562" s="153"/>
      <c r="E562" s="154"/>
    </row>
    <row r="563" spans="1:5" ht="21" customHeight="1">
      <c r="A563" s="160" t="s">
        <v>2201</v>
      </c>
      <c r="B563" s="151"/>
      <c r="C563" s="152"/>
      <c r="D563" s="153"/>
      <c r="E563" s="154"/>
    </row>
    <row r="564" spans="1:5" ht="21" customHeight="1">
      <c r="A564" s="160" t="s">
        <v>2202</v>
      </c>
      <c r="B564" s="151"/>
      <c r="C564" s="152"/>
      <c r="D564" s="153"/>
      <c r="E564" s="154"/>
    </row>
    <row r="565" spans="1:5" ht="21" customHeight="1">
      <c r="A565" s="160" t="s">
        <v>2203</v>
      </c>
      <c r="B565" s="151"/>
      <c r="C565" s="152"/>
      <c r="D565" s="153"/>
      <c r="E565" s="154"/>
    </row>
    <row r="566" spans="1:5" ht="21" customHeight="1">
      <c r="A566" s="160" t="s">
        <v>2204</v>
      </c>
      <c r="B566" s="151"/>
      <c r="C566" s="152"/>
      <c r="D566" s="153"/>
      <c r="E566" s="154"/>
    </row>
    <row r="567" spans="1:5" ht="21" customHeight="1">
      <c r="A567" s="160" t="s">
        <v>2205</v>
      </c>
      <c r="B567" s="151"/>
      <c r="C567" s="152"/>
      <c r="D567" s="153"/>
      <c r="E567" s="154"/>
    </row>
    <row r="568" spans="1:5" ht="21" customHeight="1">
      <c r="A568" s="160" t="s">
        <v>1835</v>
      </c>
      <c r="B568" s="151"/>
      <c r="C568" s="152"/>
      <c r="D568" s="153"/>
      <c r="E568" s="154"/>
    </row>
    <row r="569" spans="1:5" ht="21" customHeight="1">
      <c r="A569" s="160" t="s">
        <v>2206</v>
      </c>
      <c r="B569" s="151">
        <v>3432</v>
      </c>
      <c r="C569" s="152">
        <v>514</v>
      </c>
      <c r="D569" s="153">
        <f t="shared" si="8"/>
        <v>2918</v>
      </c>
      <c r="E569" s="154">
        <v>567.7042801556421</v>
      </c>
    </row>
    <row r="570" spans="1:5" ht="21" customHeight="1">
      <c r="A570" s="160" t="s">
        <v>2207</v>
      </c>
      <c r="B570" s="151">
        <v>3064</v>
      </c>
      <c r="C570" s="152">
        <v>3048</v>
      </c>
      <c r="D570" s="153">
        <f t="shared" si="8"/>
        <v>16</v>
      </c>
      <c r="E570" s="154">
        <v>0.52493438320209973</v>
      </c>
    </row>
    <row r="571" spans="1:5" ht="21" customHeight="1">
      <c r="A571" s="160" t="s">
        <v>1826</v>
      </c>
      <c r="B571" s="151">
        <v>106</v>
      </c>
      <c r="C571" s="152">
        <v>164</v>
      </c>
      <c r="D571" s="153">
        <f t="shared" si="8"/>
        <v>-58</v>
      </c>
      <c r="E571" s="154">
        <v>-35.365853658536587</v>
      </c>
    </row>
    <row r="572" spans="1:5" ht="21" customHeight="1">
      <c r="A572" s="160" t="s">
        <v>1827</v>
      </c>
      <c r="B572" s="151"/>
      <c r="C572" s="152"/>
      <c r="D572" s="153"/>
      <c r="E572" s="154"/>
    </row>
    <row r="573" spans="1:5" ht="21" customHeight="1">
      <c r="A573" s="160" t="s">
        <v>1828</v>
      </c>
      <c r="B573" s="151"/>
      <c r="C573" s="152"/>
      <c r="D573" s="153"/>
      <c r="E573" s="154"/>
    </row>
    <row r="574" spans="1:5" ht="21" customHeight="1">
      <c r="A574" s="160" t="s">
        <v>2208</v>
      </c>
      <c r="B574" s="151"/>
      <c r="C574" s="152"/>
      <c r="D574" s="153"/>
      <c r="E574" s="154"/>
    </row>
    <row r="575" spans="1:5" ht="21" customHeight="1">
      <c r="A575" s="160" t="s">
        <v>2209</v>
      </c>
      <c r="B575" s="151"/>
      <c r="C575" s="152">
        <v>38</v>
      </c>
      <c r="D575" s="153">
        <f t="shared" si="8"/>
        <v>-38</v>
      </c>
      <c r="E575" s="154">
        <v>-100</v>
      </c>
    </row>
    <row r="576" spans="1:5" ht="21" customHeight="1">
      <c r="A576" s="160" t="s">
        <v>2210</v>
      </c>
      <c r="B576" s="151">
        <v>2002</v>
      </c>
      <c r="C576" s="152">
        <v>1692</v>
      </c>
      <c r="D576" s="153">
        <f t="shared" si="8"/>
        <v>310</v>
      </c>
      <c r="E576" s="154">
        <v>18.321513002364064</v>
      </c>
    </row>
    <row r="577" spans="1:5" ht="21" customHeight="1">
      <c r="A577" s="160" t="s">
        <v>2211</v>
      </c>
      <c r="B577" s="151">
        <v>956</v>
      </c>
      <c r="C577" s="152">
        <v>1155</v>
      </c>
      <c r="D577" s="153">
        <f t="shared" si="8"/>
        <v>-199</v>
      </c>
      <c r="E577" s="154">
        <v>-17.229437229437231</v>
      </c>
    </row>
    <row r="578" spans="1:5" ht="21" customHeight="1">
      <c r="A578" s="160" t="s">
        <v>2212</v>
      </c>
      <c r="B578" s="151"/>
      <c r="C578" s="152"/>
      <c r="D578" s="153"/>
      <c r="E578" s="154"/>
    </row>
    <row r="579" spans="1:5" ht="21" customHeight="1">
      <c r="A579" s="160" t="s">
        <v>2213</v>
      </c>
      <c r="B579" s="151"/>
      <c r="C579" s="152"/>
      <c r="D579" s="153"/>
      <c r="E579" s="154"/>
    </row>
    <row r="580" spans="1:5" ht="21" customHeight="1">
      <c r="A580" s="160" t="s">
        <v>2214</v>
      </c>
      <c r="B580" s="151">
        <v>40058</v>
      </c>
      <c r="C580" s="152">
        <v>27682</v>
      </c>
      <c r="D580" s="153">
        <f t="shared" si="8"/>
        <v>12376</v>
      </c>
      <c r="E580" s="154">
        <v>44.707752330033955</v>
      </c>
    </row>
    <row r="581" spans="1:5" ht="21" customHeight="1">
      <c r="A581" s="160" t="s">
        <v>2215</v>
      </c>
      <c r="B581" s="151">
        <v>174</v>
      </c>
      <c r="C581" s="152">
        <v>998</v>
      </c>
      <c r="D581" s="153">
        <f t="shared" si="8"/>
        <v>-824</v>
      </c>
      <c r="E581" s="154">
        <v>-82.565130260521045</v>
      </c>
    </row>
    <row r="582" spans="1:5" ht="21" customHeight="1">
      <c r="A582" s="160" t="s">
        <v>2216</v>
      </c>
      <c r="B582" s="151">
        <v>377</v>
      </c>
      <c r="C582" s="152">
        <v>404</v>
      </c>
      <c r="D582" s="153">
        <f t="shared" si="8"/>
        <v>-27</v>
      </c>
      <c r="E582" s="154">
        <v>-6.6831683168316838</v>
      </c>
    </row>
    <row r="583" spans="1:5" ht="21" customHeight="1">
      <c r="A583" s="160" t="s">
        <v>2217</v>
      </c>
      <c r="B583" s="151"/>
      <c r="C583" s="152"/>
      <c r="D583" s="153"/>
      <c r="E583" s="154"/>
    </row>
    <row r="584" spans="1:5" ht="21" customHeight="1">
      <c r="A584" s="160" t="s">
        <v>2218</v>
      </c>
      <c r="B584" s="151">
        <v>13335</v>
      </c>
      <c r="C584" s="152">
        <v>11930</v>
      </c>
      <c r="D584" s="153">
        <f t="shared" ref="D584:D645" si="9">B584-C584</f>
        <v>1405</v>
      </c>
      <c r="E584" s="154">
        <v>11.777032690695725</v>
      </c>
    </row>
    <row r="585" spans="1:5" ht="21" customHeight="1">
      <c r="A585" s="160" t="s">
        <v>2219</v>
      </c>
      <c r="B585" s="151">
        <v>3089</v>
      </c>
      <c r="C585" s="152">
        <v>1920</v>
      </c>
      <c r="D585" s="153">
        <f t="shared" si="9"/>
        <v>1169</v>
      </c>
      <c r="E585" s="154">
        <v>60.885416666666671</v>
      </c>
    </row>
    <row r="586" spans="1:5" ht="21" customHeight="1">
      <c r="A586" s="160" t="s">
        <v>2220</v>
      </c>
      <c r="B586" s="151">
        <v>23083</v>
      </c>
      <c r="C586" s="152">
        <v>12428</v>
      </c>
      <c r="D586" s="153">
        <f t="shared" si="9"/>
        <v>10655</v>
      </c>
      <c r="E586" s="154">
        <v>85.733826842613453</v>
      </c>
    </row>
    <row r="587" spans="1:5" ht="21" customHeight="1">
      <c r="A587" s="160" t="s">
        <v>2221</v>
      </c>
      <c r="B587" s="151"/>
      <c r="C587" s="152"/>
      <c r="D587" s="153"/>
      <c r="E587" s="154"/>
    </row>
    <row r="588" spans="1:5" ht="21" customHeight="1">
      <c r="A588" s="160" t="s">
        <v>2222</v>
      </c>
      <c r="B588" s="151"/>
      <c r="C588" s="152">
        <v>2</v>
      </c>
      <c r="D588" s="153">
        <f t="shared" si="9"/>
        <v>-2</v>
      </c>
      <c r="E588" s="154">
        <v>-100</v>
      </c>
    </row>
    <row r="589" spans="1:5" ht="21" customHeight="1">
      <c r="A589" s="160" t="s">
        <v>2223</v>
      </c>
      <c r="B589" s="151"/>
      <c r="C589" s="152">
        <v>10</v>
      </c>
      <c r="D589" s="153">
        <f t="shared" si="9"/>
        <v>-10</v>
      </c>
      <c r="E589" s="154">
        <v>-100</v>
      </c>
    </row>
    <row r="590" spans="1:5" ht="21" customHeight="1">
      <c r="A590" s="160" t="s">
        <v>2224</v>
      </c>
      <c r="B590" s="151"/>
      <c r="C590" s="152"/>
      <c r="D590" s="153"/>
      <c r="E590" s="154"/>
    </row>
    <row r="591" spans="1:5" ht="21" customHeight="1">
      <c r="A591" s="160" t="s">
        <v>2225</v>
      </c>
      <c r="B591" s="151"/>
      <c r="C591" s="152"/>
      <c r="D591" s="153"/>
      <c r="E591" s="154"/>
    </row>
    <row r="592" spans="1:5" ht="21" customHeight="1">
      <c r="A592" s="160" t="s">
        <v>2226</v>
      </c>
      <c r="B592" s="151"/>
      <c r="C592" s="152">
        <v>10</v>
      </c>
      <c r="D592" s="153">
        <f t="shared" si="9"/>
        <v>-10</v>
      </c>
      <c r="E592" s="154">
        <v>-100</v>
      </c>
    </row>
    <row r="593" spans="1:5" ht="21" customHeight="1">
      <c r="A593" s="160" t="s">
        <v>2227</v>
      </c>
      <c r="B593" s="151">
        <v>3080</v>
      </c>
      <c r="C593" s="152">
        <v>3074</v>
      </c>
      <c r="D593" s="153">
        <f t="shared" si="9"/>
        <v>6</v>
      </c>
      <c r="E593" s="154">
        <v>0.1951854261548471</v>
      </c>
    </row>
    <row r="594" spans="1:5" ht="21" customHeight="1">
      <c r="A594" s="160" t="s">
        <v>2228</v>
      </c>
      <c r="B594" s="151"/>
      <c r="C594" s="152"/>
      <c r="D594" s="153"/>
      <c r="E594" s="154"/>
    </row>
    <row r="595" spans="1:5" ht="21" customHeight="1">
      <c r="A595" s="160" t="s">
        <v>2229</v>
      </c>
      <c r="B595" s="151"/>
      <c r="C595" s="152"/>
      <c r="D595" s="153"/>
      <c r="E595" s="154"/>
    </row>
    <row r="596" spans="1:5" ht="21" customHeight="1">
      <c r="A596" s="160" t="s">
        <v>2230</v>
      </c>
      <c r="B596" s="151"/>
      <c r="C596" s="152">
        <v>305</v>
      </c>
      <c r="D596" s="153">
        <f t="shared" si="9"/>
        <v>-305</v>
      </c>
      <c r="E596" s="154">
        <v>-100</v>
      </c>
    </row>
    <row r="597" spans="1:5" ht="21" customHeight="1">
      <c r="A597" s="160" t="s">
        <v>2231</v>
      </c>
      <c r="B597" s="151">
        <v>1490</v>
      </c>
      <c r="C597" s="152">
        <v>1550</v>
      </c>
      <c r="D597" s="153">
        <f t="shared" si="9"/>
        <v>-60</v>
      </c>
      <c r="E597" s="154">
        <v>-3.870967741935484</v>
      </c>
    </row>
    <row r="598" spans="1:5" ht="21" customHeight="1">
      <c r="A598" s="160" t="s">
        <v>2232</v>
      </c>
      <c r="B598" s="151"/>
      <c r="C598" s="152"/>
      <c r="D598" s="153"/>
      <c r="E598" s="154"/>
    </row>
    <row r="599" spans="1:5" ht="21" customHeight="1">
      <c r="A599" s="160" t="s">
        <v>2233</v>
      </c>
      <c r="B599" s="151">
        <v>43</v>
      </c>
      <c r="C599" s="152"/>
      <c r="D599" s="153">
        <f t="shared" si="9"/>
        <v>43</v>
      </c>
      <c r="E599" s="154"/>
    </row>
    <row r="600" spans="1:5" ht="21" customHeight="1">
      <c r="A600" s="160" t="s">
        <v>2234</v>
      </c>
      <c r="B600" s="151"/>
      <c r="C600" s="152"/>
      <c r="D600" s="153"/>
      <c r="E600" s="154"/>
    </row>
    <row r="601" spans="1:5" ht="21" customHeight="1">
      <c r="A601" s="160" t="s">
        <v>2235</v>
      </c>
      <c r="B601" s="151"/>
      <c r="C601" s="152"/>
      <c r="D601" s="153"/>
      <c r="E601" s="154"/>
    </row>
    <row r="602" spans="1:5" ht="21" customHeight="1">
      <c r="A602" s="160" t="s">
        <v>2236</v>
      </c>
      <c r="B602" s="151">
        <v>1548</v>
      </c>
      <c r="C602" s="152">
        <v>1219</v>
      </c>
      <c r="D602" s="153">
        <f t="shared" si="9"/>
        <v>329</v>
      </c>
      <c r="E602" s="154">
        <v>26.989335520918782</v>
      </c>
    </row>
    <row r="603" spans="1:5" ht="21" customHeight="1">
      <c r="A603" s="160" t="s">
        <v>2237</v>
      </c>
      <c r="B603" s="151">
        <v>5063</v>
      </c>
      <c r="C603" s="152">
        <v>2947</v>
      </c>
      <c r="D603" s="153">
        <f t="shared" si="9"/>
        <v>2116</v>
      </c>
      <c r="E603" s="154">
        <v>71.801832371903629</v>
      </c>
    </row>
    <row r="604" spans="1:5" ht="21" customHeight="1">
      <c r="A604" s="160" t="s">
        <v>2238</v>
      </c>
      <c r="B604" s="151">
        <v>67</v>
      </c>
      <c r="C604" s="152">
        <v>6</v>
      </c>
      <c r="D604" s="153">
        <f t="shared" si="9"/>
        <v>61</v>
      </c>
      <c r="E604" s="154">
        <v>1016.6666666666666</v>
      </c>
    </row>
    <row r="605" spans="1:5" ht="21" customHeight="1">
      <c r="A605" s="160" t="s">
        <v>2239</v>
      </c>
      <c r="B605" s="151">
        <v>3550</v>
      </c>
      <c r="C605" s="152">
        <v>2117</v>
      </c>
      <c r="D605" s="153">
        <f t="shared" si="9"/>
        <v>1433</v>
      </c>
      <c r="E605" s="154">
        <v>67.690127538970245</v>
      </c>
    </row>
    <row r="606" spans="1:5" ht="21" customHeight="1">
      <c r="A606" s="160" t="s">
        <v>2240</v>
      </c>
      <c r="B606" s="151">
        <v>78</v>
      </c>
      <c r="C606" s="152">
        <v>10</v>
      </c>
      <c r="D606" s="153">
        <f t="shared" si="9"/>
        <v>68</v>
      </c>
      <c r="E606" s="154">
        <v>680</v>
      </c>
    </row>
    <row r="607" spans="1:5" ht="21" customHeight="1">
      <c r="A607" s="160" t="s">
        <v>2241</v>
      </c>
      <c r="B607" s="151">
        <v>690</v>
      </c>
      <c r="C607" s="152"/>
      <c r="D607" s="153">
        <f t="shared" si="9"/>
        <v>690</v>
      </c>
      <c r="E607" s="154"/>
    </row>
    <row r="608" spans="1:5" ht="21" customHeight="1">
      <c r="A608" s="160" t="s">
        <v>2242</v>
      </c>
      <c r="B608" s="151">
        <v>630</v>
      </c>
      <c r="C608" s="152">
        <v>543</v>
      </c>
      <c r="D608" s="153">
        <f t="shared" si="9"/>
        <v>87</v>
      </c>
      <c r="E608" s="154">
        <v>16.022099447513813</v>
      </c>
    </row>
    <row r="609" spans="1:5" ht="21" customHeight="1">
      <c r="A609" s="160" t="s">
        <v>2243</v>
      </c>
      <c r="B609" s="151">
        <v>10</v>
      </c>
      <c r="C609" s="152">
        <v>12</v>
      </c>
      <c r="D609" s="153">
        <f t="shared" si="9"/>
        <v>-2</v>
      </c>
      <c r="E609" s="154">
        <v>-16.666666666666664</v>
      </c>
    </row>
    <row r="610" spans="1:5" ht="21" customHeight="1">
      <c r="A610" s="160" t="s">
        <v>2244</v>
      </c>
      <c r="B610" s="151">
        <v>4</v>
      </c>
      <c r="C610" s="152">
        <v>89</v>
      </c>
      <c r="D610" s="153">
        <f t="shared" si="9"/>
        <v>-85</v>
      </c>
      <c r="E610" s="154">
        <v>-95.50561797752809</v>
      </c>
    </row>
    <row r="611" spans="1:5" ht="21" customHeight="1">
      <c r="A611" s="160" t="s">
        <v>2245</v>
      </c>
      <c r="B611" s="151">
        <v>34</v>
      </c>
      <c r="C611" s="152">
        <v>169</v>
      </c>
      <c r="D611" s="153">
        <f t="shared" si="9"/>
        <v>-135</v>
      </c>
      <c r="E611" s="154">
        <v>-79.881656804733723</v>
      </c>
    </row>
    <row r="612" spans="1:5" ht="21" customHeight="1">
      <c r="A612" s="160" t="s">
        <v>2246</v>
      </c>
      <c r="B612" s="151">
        <v>560</v>
      </c>
      <c r="C612" s="152">
        <v>627</v>
      </c>
      <c r="D612" s="153">
        <f t="shared" si="9"/>
        <v>-67</v>
      </c>
      <c r="E612" s="154">
        <v>-10.685805422647528</v>
      </c>
    </row>
    <row r="613" spans="1:5" ht="21" customHeight="1">
      <c r="A613" s="160" t="s">
        <v>2247</v>
      </c>
      <c r="B613" s="151">
        <v>350</v>
      </c>
      <c r="C613" s="152">
        <v>454</v>
      </c>
      <c r="D613" s="153">
        <f t="shared" si="9"/>
        <v>-104</v>
      </c>
      <c r="E613" s="154">
        <v>-22.907488986784141</v>
      </c>
    </row>
    <row r="614" spans="1:5" ht="21" customHeight="1">
      <c r="A614" s="160" t="s">
        <v>2248</v>
      </c>
      <c r="B614" s="151">
        <v>118</v>
      </c>
      <c r="C614" s="152">
        <v>77</v>
      </c>
      <c r="D614" s="153">
        <f t="shared" si="9"/>
        <v>41</v>
      </c>
      <c r="E614" s="154">
        <v>53.246753246753244</v>
      </c>
    </row>
    <row r="615" spans="1:5" ht="21" customHeight="1">
      <c r="A615" s="160" t="s">
        <v>2249</v>
      </c>
      <c r="B615" s="151">
        <v>12</v>
      </c>
      <c r="C615" s="152">
        <v>15</v>
      </c>
      <c r="D615" s="153">
        <f t="shared" si="9"/>
        <v>-3</v>
      </c>
      <c r="E615" s="154">
        <v>-20</v>
      </c>
    </row>
    <row r="616" spans="1:5" ht="21" customHeight="1">
      <c r="A616" s="160" t="s">
        <v>2250</v>
      </c>
      <c r="B616" s="151"/>
      <c r="C616" s="152"/>
      <c r="D616" s="153"/>
      <c r="E616" s="154"/>
    </row>
    <row r="617" spans="1:5" ht="21" customHeight="1">
      <c r="A617" s="160" t="s">
        <v>2251</v>
      </c>
      <c r="B617" s="151">
        <v>74</v>
      </c>
      <c r="C617" s="152">
        <v>37</v>
      </c>
      <c r="D617" s="153">
        <f t="shared" si="9"/>
        <v>37</v>
      </c>
      <c r="E617" s="154">
        <v>100</v>
      </c>
    </row>
    <row r="618" spans="1:5" ht="21" customHeight="1">
      <c r="A618" s="160" t="s">
        <v>2252</v>
      </c>
      <c r="B618" s="151">
        <v>6</v>
      </c>
      <c r="C618" s="152">
        <v>43</v>
      </c>
      <c r="D618" s="153">
        <f t="shared" si="9"/>
        <v>-37</v>
      </c>
      <c r="E618" s="154">
        <v>-86.04651162790698</v>
      </c>
    </row>
    <row r="619" spans="1:5" ht="21" customHeight="1">
      <c r="A619" s="160" t="s">
        <v>2253</v>
      </c>
      <c r="B619" s="151">
        <v>1432</v>
      </c>
      <c r="C619" s="152">
        <v>1352</v>
      </c>
      <c r="D619" s="153">
        <f t="shared" si="9"/>
        <v>80</v>
      </c>
      <c r="E619" s="154">
        <v>5.9171597633136095</v>
      </c>
    </row>
    <row r="620" spans="1:5" ht="21" customHeight="1">
      <c r="A620" s="160" t="s">
        <v>2254</v>
      </c>
      <c r="B620" s="151">
        <v>295</v>
      </c>
      <c r="C620" s="152">
        <v>242</v>
      </c>
      <c r="D620" s="153">
        <f t="shared" si="9"/>
        <v>53</v>
      </c>
      <c r="E620" s="154">
        <v>21.900826446280991</v>
      </c>
    </row>
    <row r="621" spans="1:5" ht="21" customHeight="1">
      <c r="A621" s="160" t="s">
        <v>2255</v>
      </c>
      <c r="B621" s="151">
        <v>418</v>
      </c>
      <c r="C621" s="152">
        <v>456</v>
      </c>
      <c r="D621" s="153">
        <f t="shared" si="9"/>
        <v>-38</v>
      </c>
      <c r="E621" s="154">
        <v>-8.3333333333333321</v>
      </c>
    </row>
    <row r="622" spans="1:5" ht="21" customHeight="1">
      <c r="A622" s="160" t="s">
        <v>2256</v>
      </c>
      <c r="B622" s="151"/>
      <c r="C622" s="152"/>
      <c r="D622" s="153"/>
      <c r="E622" s="154"/>
    </row>
    <row r="623" spans="1:5" ht="21" customHeight="1">
      <c r="A623" s="160" t="s">
        <v>2257</v>
      </c>
      <c r="B623" s="151">
        <v>719</v>
      </c>
      <c r="C623" s="152">
        <v>653</v>
      </c>
      <c r="D623" s="153">
        <f t="shared" si="9"/>
        <v>66</v>
      </c>
      <c r="E623" s="154">
        <v>10.107197549770291</v>
      </c>
    </row>
    <row r="624" spans="1:5" ht="21" customHeight="1">
      <c r="A624" s="160" t="s">
        <v>2258</v>
      </c>
      <c r="B624" s="151"/>
      <c r="C624" s="152"/>
      <c r="D624" s="153"/>
      <c r="E624" s="154"/>
    </row>
    <row r="625" spans="1:5" ht="21" customHeight="1">
      <c r="A625" s="160" t="s">
        <v>2259</v>
      </c>
      <c r="B625" s="151"/>
      <c r="C625" s="152"/>
      <c r="D625" s="153"/>
      <c r="E625" s="154"/>
    </row>
    <row r="626" spans="1:5" ht="21" customHeight="1">
      <c r="A626" s="160" t="s">
        <v>2260</v>
      </c>
      <c r="B626" s="151"/>
      <c r="C626" s="152"/>
      <c r="D626" s="153"/>
      <c r="E626" s="154"/>
    </row>
    <row r="627" spans="1:5" ht="21" customHeight="1">
      <c r="A627" s="160" t="s">
        <v>2261</v>
      </c>
      <c r="B627" s="151">
        <v>1657</v>
      </c>
      <c r="C627" s="152">
        <v>1699</v>
      </c>
      <c r="D627" s="153">
        <f t="shared" si="9"/>
        <v>-42</v>
      </c>
      <c r="E627" s="154">
        <v>-2.4720423778693346</v>
      </c>
    </row>
    <row r="628" spans="1:5" ht="21" customHeight="1">
      <c r="A628" s="160" t="s">
        <v>1826</v>
      </c>
      <c r="B628" s="151">
        <v>107</v>
      </c>
      <c r="C628" s="152">
        <v>84</v>
      </c>
      <c r="D628" s="153">
        <f t="shared" si="9"/>
        <v>23</v>
      </c>
      <c r="E628" s="154">
        <v>27.380952380952383</v>
      </c>
    </row>
    <row r="629" spans="1:5" ht="21" customHeight="1">
      <c r="A629" s="160" t="s">
        <v>1827</v>
      </c>
      <c r="B629" s="151"/>
      <c r="C629" s="152"/>
      <c r="D629" s="153"/>
      <c r="E629" s="154"/>
    </row>
    <row r="630" spans="1:5" ht="21" customHeight="1">
      <c r="A630" s="160" t="s">
        <v>1828</v>
      </c>
      <c r="B630" s="151"/>
      <c r="C630" s="152"/>
      <c r="D630" s="153"/>
      <c r="E630" s="154"/>
    </row>
    <row r="631" spans="1:5" ht="21" customHeight="1">
      <c r="A631" s="160" t="s">
        <v>2262</v>
      </c>
      <c r="B631" s="151">
        <v>73</v>
      </c>
      <c r="C631" s="152">
        <v>69</v>
      </c>
      <c r="D631" s="153">
        <f t="shared" si="9"/>
        <v>4</v>
      </c>
      <c r="E631" s="154">
        <v>5.7971014492753623</v>
      </c>
    </row>
    <row r="632" spans="1:5" ht="21" customHeight="1">
      <c r="A632" s="160" t="s">
        <v>2263</v>
      </c>
      <c r="B632" s="151">
        <v>191</v>
      </c>
      <c r="C632" s="152">
        <v>106</v>
      </c>
      <c r="D632" s="153">
        <f t="shared" si="9"/>
        <v>85</v>
      </c>
      <c r="E632" s="154">
        <v>80.188679245283026</v>
      </c>
    </row>
    <row r="633" spans="1:5" ht="21" customHeight="1">
      <c r="A633" s="160" t="s">
        <v>2264</v>
      </c>
      <c r="B633" s="151">
        <v>2</v>
      </c>
      <c r="C633" s="152">
        <v>2</v>
      </c>
      <c r="D633" s="153"/>
      <c r="E633" s="154">
        <v>0</v>
      </c>
    </row>
    <row r="634" spans="1:5" ht="21" customHeight="1">
      <c r="A634" s="160" t="s">
        <v>2265</v>
      </c>
      <c r="B634" s="151">
        <v>1064</v>
      </c>
      <c r="C634" s="152">
        <v>1089</v>
      </c>
      <c r="D634" s="153">
        <f t="shared" si="9"/>
        <v>-25</v>
      </c>
      <c r="E634" s="154">
        <v>-2.2956841138659319</v>
      </c>
    </row>
    <row r="635" spans="1:5" ht="21" customHeight="1">
      <c r="A635" s="160" t="s">
        <v>2266</v>
      </c>
      <c r="B635" s="151">
        <v>220</v>
      </c>
      <c r="C635" s="152">
        <v>348</v>
      </c>
      <c r="D635" s="153">
        <f t="shared" si="9"/>
        <v>-128</v>
      </c>
      <c r="E635" s="154">
        <v>-36.781609195402297</v>
      </c>
    </row>
    <row r="636" spans="1:5" ht="21" customHeight="1">
      <c r="A636" s="160" t="s">
        <v>2267</v>
      </c>
      <c r="B636" s="151"/>
      <c r="C636" s="152"/>
      <c r="D636" s="153"/>
      <c r="E636" s="154"/>
    </row>
    <row r="637" spans="1:5" ht="21" customHeight="1">
      <c r="A637" s="160" t="s">
        <v>1826</v>
      </c>
      <c r="B637" s="151"/>
      <c r="C637" s="152"/>
      <c r="D637" s="153"/>
      <c r="E637" s="154"/>
    </row>
    <row r="638" spans="1:5" ht="21" customHeight="1">
      <c r="A638" s="160" t="s">
        <v>1827</v>
      </c>
      <c r="B638" s="151"/>
      <c r="C638" s="152"/>
      <c r="D638" s="153"/>
      <c r="E638" s="154"/>
    </row>
    <row r="639" spans="1:5" ht="21" customHeight="1">
      <c r="A639" s="160" t="s">
        <v>1828</v>
      </c>
      <c r="B639" s="151"/>
      <c r="C639" s="152"/>
      <c r="D639" s="153"/>
      <c r="E639" s="154"/>
    </row>
    <row r="640" spans="1:5" ht="21" customHeight="1">
      <c r="A640" s="160" t="s">
        <v>1835</v>
      </c>
      <c r="B640" s="151"/>
      <c r="C640" s="152"/>
      <c r="D640" s="153"/>
      <c r="E640" s="154"/>
    </row>
    <row r="641" spans="1:5" ht="21" customHeight="1">
      <c r="A641" s="160" t="s">
        <v>2268</v>
      </c>
      <c r="B641" s="151"/>
      <c r="C641" s="152"/>
      <c r="D641" s="153"/>
      <c r="E641" s="154"/>
    </row>
    <row r="642" spans="1:5" ht="21" customHeight="1">
      <c r="A642" s="160" t="s">
        <v>2269</v>
      </c>
      <c r="B642" s="151">
        <v>7815</v>
      </c>
      <c r="C642" s="152">
        <v>8395</v>
      </c>
      <c r="D642" s="153">
        <f t="shared" si="9"/>
        <v>-580</v>
      </c>
      <c r="E642" s="154">
        <v>-6.9088743299583086</v>
      </c>
    </row>
    <row r="643" spans="1:5" ht="21" customHeight="1">
      <c r="A643" s="160" t="s">
        <v>2270</v>
      </c>
      <c r="B643" s="151">
        <v>999</v>
      </c>
      <c r="C643" s="152">
        <v>1016</v>
      </c>
      <c r="D643" s="153">
        <f t="shared" si="9"/>
        <v>-17</v>
      </c>
      <c r="E643" s="154">
        <v>-1.673228346456693</v>
      </c>
    </row>
    <row r="644" spans="1:5" ht="21" customHeight="1">
      <c r="A644" s="160" t="s">
        <v>2271</v>
      </c>
      <c r="B644" s="151">
        <v>6816</v>
      </c>
      <c r="C644" s="152">
        <v>7379</v>
      </c>
      <c r="D644" s="153">
        <f t="shared" si="9"/>
        <v>-563</v>
      </c>
      <c r="E644" s="154">
        <v>-7.6297601300989299</v>
      </c>
    </row>
    <row r="645" spans="1:5" ht="21" customHeight="1">
      <c r="A645" s="160" t="s">
        <v>2272</v>
      </c>
      <c r="B645" s="151">
        <v>165</v>
      </c>
      <c r="C645" s="152">
        <v>219</v>
      </c>
      <c r="D645" s="153">
        <f t="shared" si="9"/>
        <v>-54</v>
      </c>
      <c r="E645" s="154">
        <v>-24.657534246575342</v>
      </c>
    </row>
    <row r="646" spans="1:5" ht="21" customHeight="1">
      <c r="A646" s="160" t="s">
        <v>2273</v>
      </c>
      <c r="B646" s="151">
        <v>100</v>
      </c>
      <c r="C646" s="152">
        <v>100</v>
      </c>
      <c r="D646" s="153"/>
      <c r="E646" s="154">
        <v>0</v>
      </c>
    </row>
    <row r="647" spans="1:5" ht="21" customHeight="1">
      <c r="A647" s="160" t="s">
        <v>2274</v>
      </c>
      <c r="B647" s="151">
        <v>65</v>
      </c>
      <c r="C647" s="152">
        <v>119</v>
      </c>
      <c r="D647" s="153">
        <f t="shared" ref="D647:D706" si="10">B647-C647</f>
        <v>-54</v>
      </c>
      <c r="E647" s="154">
        <v>-45.378151260504204</v>
      </c>
    </row>
    <row r="648" spans="1:5" ht="21" customHeight="1">
      <c r="A648" s="160" t="s">
        <v>2275</v>
      </c>
      <c r="B648" s="151">
        <v>3608</v>
      </c>
      <c r="C648" s="152">
        <v>3596</v>
      </c>
      <c r="D648" s="153">
        <f t="shared" si="10"/>
        <v>12</v>
      </c>
      <c r="E648" s="154">
        <v>0.33370411568409347</v>
      </c>
    </row>
    <row r="649" spans="1:5" ht="21" customHeight="1">
      <c r="A649" s="160" t="s">
        <v>2276</v>
      </c>
      <c r="B649" s="151">
        <v>48</v>
      </c>
      <c r="C649" s="152">
        <v>49</v>
      </c>
      <c r="D649" s="153">
        <f t="shared" si="10"/>
        <v>-1</v>
      </c>
      <c r="E649" s="154">
        <v>-2.0408163265306123</v>
      </c>
    </row>
    <row r="650" spans="1:5" ht="21" customHeight="1">
      <c r="A650" s="160" t="s">
        <v>2277</v>
      </c>
      <c r="B650" s="151">
        <v>3560</v>
      </c>
      <c r="C650" s="152">
        <v>3547</v>
      </c>
      <c r="D650" s="153">
        <f t="shared" si="10"/>
        <v>13</v>
      </c>
      <c r="E650" s="154">
        <v>0.36650690724555962</v>
      </c>
    </row>
    <row r="651" spans="1:5" ht="21" customHeight="1">
      <c r="A651" s="160" t="s">
        <v>2278</v>
      </c>
      <c r="B651" s="151"/>
      <c r="C651" s="152"/>
      <c r="D651" s="153"/>
      <c r="E651" s="154"/>
    </row>
    <row r="652" spans="1:5" ht="21" customHeight="1">
      <c r="A652" s="160" t="s">
        <v>2279</v>
      </c>
      <c r="B652" s="151"/>
      <c r="C652" s="152"/>
      <c r="D652" s="153"/>
      <c r="E652" s="154"/>
    </row>
    <row r="653" spans="1:5" ht="21" customHeight="1">
      <c r="A653" s="160" t="s">
        <v>2280</v>
      </c>
      <c r="B653" s="151"/>
      <c r="C653" s="152"/>
      <c r="D653" s="153"/>
      <c r="E653" s="154"/>
    </row>
    <row r="654" spans="1:5" ht="21" customHeight="1">
      <c r="A654" s="160" t="s">
        <v>2281</v>
      </c>
      <c r="B654" s="151">
        <v>135</v>
      </c>
      <c r="C654" s="152">
        <v>100</v>
      </c>
      <c r="D654" s="153">
        <f t="shared" si="10"/>
        <v>35</v>
      </c>
      <c r="E654" s="154">
        <v>35</v>
      </c>
    </row>
    <row r="655" spans="1:5" ht="21" customHeight="1">
      <c r="A655" s="160" t="s">
        <v>2282</v>
      </c>
      <c r="B655" s="151">
        <v>39</v>
      </c>
      <c r="C655" s="152">
        <v>40</v>
      </c>
      <c r="D655" s="153">
        <f t="shared" si="10"/>
        <v>-1</v>
      </c>
      <c r="E655" s="154">
        <v>-2.5</v>
      </c>
    </row>
    <row r="656" spans="1:5" ht="21" customHeight="1">
      <c r="A656" s="160" t="s">
        <v>2283</v>
      </c>
      <c r="B656" s="151">
        <v>97</v>
      </c>
      <c r="C656" s="152">
        <v>60</v>
      </c>
      <c r="D656" s="153">
        <f t="shared" si="10"/>
        <v>37</v>
      </c>
      <c r="E656" s="154">
        <v>61.666666666666671</v>
      </c>
    </row>
    <row r="657" spans="1:5" ht="21" customHeight="1">
      <c r="A657" s="160" t="s">
        <v>2284</v>
      </c>
      <c r="B657" s="151">
        <v>20889</v>
      </c>
      <c r="C657" s="152">
        <v>13333</v>
      </c>
      <c r="D657" s="153">
        <f t="shared" si="10"/>
        <v>7556</v>
      </c>
      <c r="E657" s="154">
        <v>56.671416785419638</v>
      </c>
    </row>
    <row r="658" spans="1:5" ht="21" customHeight="1">
      <c r="A658" s="160" t="s">
        <v>2285</v>
      </c>
      <c r="B658" s="151">
        <v>4548</v>
      </c>
      <c r="C658" s="152">
        <v>2832</v>
      </c>
      <c r="D658" s="153">
        <f t="shared" si="10"/>
        <v>1716</v>
      </c>
      <c r="E658" s="154">
        <v>60.593220338983059</v>
      </c>
    </row>
    <row r="659" spans="1:5" ht="21" customHeight="1">
      <c r="A659" s="160" t="s">
        <v>2286</v>
      </c>
      <c r="B659" s="151">
        <v>16341</v>
      </c>
      <c r="C659" s="152">
        <v>10501</v>
      </c>
      <c r="D659" s="153">
        <f t="shared" si="10"/>
        <v>5840</v>
      </c>
      <c r="E659" s="154">
        <v>55.613751071326547</v>
      </c>
    </row>
    <row r="660" spans="1:5" ht="21" customHeight="1">
      <c r="A660" s="160" t="s">
        <v>2287</v>
      </c>
      <c r="B660" s="151"/>
      <c r="C660" s="152"/>
      <c r="D660" s="153"/>
      <c r="E660" s="154"/>
    </row>
    <row r="661" spans="1:5" ht="21" customHeight="1">
      <c r="A661" s="160" t="s">
        <v>2288</v>
      </c>
      <c r="B661" s="151">
        <v>88</v>
      </c>
      <c r="C661" s="152"/>
      <c r="D661" s="153">
        <f t="shared" si="10"/>
        <v>88</v>
      </c>
      <c r="E661" s="154"/>
    </row>
    <row r="662" spans="1:5" ht="21" customHeight="1">
      <c r="A662" s="160" t="s">
        <v>2289</v>
      </c>
      <c r="B662" s="151">
        <v>88</v>
      </c>
      <c r="C662" s="152"/>
      <c r="D662" s="153">
        <f t="shared" si="10"/>
        <v>88</v>
      </c>
      <c r="E662" s="154"/>
    </row>
    <row r="663" spans="1:5" ht="21" customHeight="1">
      <c r="A663" s="160" t="s">
        <v>2290</v>
      </c>
      <c r="B663" s="151"/>
      <c r="C663" s="152"/>
      <c r="D663" s="153"/>
      <c r="E663" s="154"/>
    </row>
    <row r="664" spans="1:5" ht="21" customHeight="1">
      <c r="A664" s="160" t="s">
        <v>2291</v>
      </c>
      <c r="B664" s="151"/>
      <c r="C664" s="152"/>
      <c r="D664" s="153"/>
      <c r="E664" s="154"/>
    </row>
    <row r="665" spans="1:5" ht="21" customHeight="1">
      <c r="A665" s="160" t="s">
        <v>2292</v>
      </c>
      <c r="B665" s="151">
        <v>784</v>
      </c>
      <c r="C665" s="152">
        <v>807</v>
      </c>
      <c r="D665" s="153">
        <f t="shared" si="10"/>
        <v>-23</v>
      </c>
      <c r="E665" s="154">
        <v>-2.8500619578686495</v>
      </c>
    </row>
    <row r="666" spans="1:5" ht="21" customHeight="1">
      <c r="A666" s="160" t="s">
        <v>1826</v>
      </c>
      <c r="B666" s="151">
        <v>97</v>
      </c>
      <c r="C666" s="152">
        <v>89</v>
      </c>
      <c r="D666" s="153">
        <f t="shared" si="10"/>
        <v>8</v>
      </c>
      <c r="E666" s="154">
        <v>8.9887640449438209</v>
      </c>
    </row>
    <row r="667" spans="1:5" ht="21" customHeight="1">
      <c r="A667" s="160" t="s">
        <v>1827</v>
      </c>
      <c r="B667" s="151"/>
      <c r="C667" s="152"/>
      <c r="D667" s="153"/>
      <c r="E667" s="154"/>
    </row>
    <row r="668" spans="1:5" ht="21" customHeight="1">
      <c r="A668" s="160" t="s">
        <v>1828</v>
      </c>
      <c r="B668" s="151"/>
      <c r="C668" s="152"/>
      <c r="D668" s="153"/>
      <c r="E668" s="154"/>
    </row>
    <row r="669" spans="1:5" ht="21" customHeight="1">
      <c r="A669" s="160" t="s">
        <v>2293</v>
      </c>
      <c r="B669" s="151"/>
      <c r="C669" s="152"/>
      <c r="D669" s="153"/>
      <c r="E669" s="154"/>
    </row>
    <row r="670" spans="1:5" ht="21" customHeight="1">
      <c r="A670" s="160" t="s">
        <v>2294</v>
      </c>
      <c r="B670" s="151"/>
      <c r="C670" s="152"/>
      <c r="D670" s="153"/>
      <c r="E670" s="154"/>
    </row>
    <row r="671" spans="1:5" ht="21" customHeight="1">
      <c r="A671" s="160" t="s">
        <v>1835</v>
      </c>
      <c r="B671" s="151">
        <v>263</v>
      </c>
      <c r="C671" s="152">
        <v>436</v>
      </c>
      <c r="D671" s="153">
        <f t="shared" si="10"/>
        <v>-173</v>
      </c>
      <c r="E671" s="154">
        <v>-39.678899082568805</v>
      </c>
    </row>
    <row r="672" spans="1:5" ht="21" customHeight="1">
      <c r="A672" s="160" t="s">
        <v>2295</v>
      </c>
      <c r="B672" s="151">
        <v>424</v>
      </c>
      <c r="C672" s="152">
        <v>282</v>
      </c>
      <c r="D672" s="153">
        <f t="shared" si="10"/>
        <v>142</v>
      </c>
      <c r="E672" s="154">
        <v>50.354609929078009</v>
      </c>
    </row>
    <row r="673" spans="1:5" ht="21" customHeight="1">
      <c r="A673" s="160" t="s">
        <v>2296</v>
      </c>
      <c r="B673" s="151"/>
      <c r="C673" s="152"/>
      <c r="D673" s="153"/>
      <c r="E673" s="154"/>
    </row>
    <row r="674" spans="1:5" ht="21" customHeight="1">
      <c r="A674" s="160" t="s">
        <v>2297</v>
      </c>
      <c r="B674" s="151"/>
      <c r="C674" s="152"/>
      <c r="D674" s="153"/>
      <c r="E674" s="154"/>
    </row>
    <row r="675" spans="1:5" ht="21" customHeight="1">
      <c r="A675" s="160" t="s">
        <v>2298</v>
      </c>
      <c r="B675" s="151"/>
      <c r="C675" s="152"/>
      <c r="D675" s="153"/>
      <c r="E675" s="154"/>
    </row>
    <row r="676" spans="1:5" ht="21" customHeight="1">
      <c r="A676" s="160" t="s">
        <v>2299</v>
      </c>
      <c r="B676" s="151">
        <v>631</v>
      </c>
      <c r="C676" s="152">
        <v>7</v>
      </c>
      <c r="D676" s="153">
        <f t="shared" si="10"/>
        <v>624</v>
      </c>
      <c r="E676" s="154">
        <v>8914.2857142857138</v>
      </c>
    </row>
    <row r="677" spans="1:5" ht="21" customHeight="1">
      <c r="A677" s="160" t="s">
        <v>2300</v>
      </c>
      <c r="B677" s="151">
        <v>631</v>
      </c>
      <c r="C677" s="152">
        <v>7</v>
      </c>
      <c r="D677" s="153">
        <f t="shared" si="10"/>
        <v>624</v>
      </c>
      <c r="E677" s="154">
        <v>8914.2857142857138</v>
      </c>
    </row>
    <row r="678" spans="1:5" ht="21" customHeight="1">
      <c r="A678" s="160" t="s">
        <v>2301</v>
      </c>
      <c r="B678" s="151">
        <v>21649</v>
      </c>
      <c r="C678" s="152">
        <v>22161</v>
      </c>
      <c r="D678" s="153">
        <f t="shared" si="10"/>
        <v>-512</v>
      </c>
      <c r="E678" s="154">
        <v>-2.310365055728532</v>
      </c>
    </row>
    <row r="679" spans="1:5" ht="21" customHeight="1">
      <c r="A679" s="160" t="s">
        <v>2302</v>
      </c>
      <c r="B679" s="151">
        <v>1547</v>
      </c>
      <c r="C679" s="152">
        <v>962</v>
      </c>
      <c r="D679" s="153">
        <f t="shared" si="10"/>
        <v>585</v>
      </c>
      <c r="E679" s="154">
        <v>60.810810810810814</v>
      </c>
    </row>
    <row r="680" spans="1:5" ht="21" customHeight="1">
      <c r="A680" s="160" t="s">
        <v>1826</v>
      </c>
      <c r="B680" s="151">
        <v>255</v>
      </c>
      <c r="C680" s="152">
        <v>231</v>
      </c>
      <c r="D680" s="153">
        <f t="shared" si="10"/>
        <v>24</v>
      </c>
      <c r="E680" s="154">
        <v>10.38961038961039</v>
      </c>
    </row>
    <row r="681" spans="1:5" ht="21" customHeight="1">
      <c r="A681" s="160" t="s">
        <v>1827</v>
      </c>
      <c r="B681" s="151"/>
      <c r="C681" s="152"/>
      <c r="D681" s="153"/>
      <c r="E681" s="154"/>
    </row>
    <row r="682" spans="1:5" ht="21" customHeight="1">
      <c r="A682" s="160" t="s">
        <v>1828</v>
      </c>
      <c r="B682" s="151"/>
      <c r="C682" s="152"/>
      <c r="D682" s="153"/>
      <c r="E682" s="154"/>
    </row>
    <row r="683" spans="1:5" ht="21" customHeight="1">
      <c r="A683" s="160" t="s">
        <v>2303</v>
      </c>
      <c r="B683" s="151">
        <v>1291</v>
      </c>
      <c r="C683" s="152">
        <v>731</v>
      </c>
      <c r="D683" s="153">
        <f t="shared" si="10"/>
        <v>560</v>
      </c>
      <c r="E683" s="154">
        <v>76.607387140902873</v>
      </c>
    </row>
    <row r="684" spans="1:5" ht="21" customHeight="1">
      <c r="A684" s="160" t="s">
        <v>2304</v>
      </c>
      <c r="B684" s="151">
        <v>1444</v>
      </c>
      <c r="C684" s="152">
        <v>351</v>
      </c>
      <c r="D684" s="153">
        <f t="shared" si="10"/>
        <v>1093</v>
      </c>
      <c r="E684" s="154">
        <v>311.39601139601137</v>
      </c>
    </row>
    <row r="685" spans="1:5" ht="21" customHeight="1">
      <c r="A685" s="160" t="s">
        <v>2305</v>
      </c>
      <c r="B685" s="151">
        <v>102</v>
      </c>
      <c r="C685" s="152">
        <v>130</v>
      </c>
      <c r="D685" s="153">
        <f t="shared" si="10"/>
        <v>-28</v>
      </c>
      <c r="E685" s="154">
        <v>-21.53846153846154</v>
      </c>
    </row>
    <row r="686" spans="1:5" ht="21" customHeight="1">
      <c r="A686" s="160" t="s">
        <v>2306</v>
      </c>
      <c r="B686" s="151"/>
      <c r="C686" s="152"/>
      <c r="D686" s="153"/>
      <c r="E686" s="154"/>
    </row>
    <row r="687" spans="1:5" ht="21" customHeight="1">
      <c r="A687" s="160" t="s">
        <v>2307</v>
      </c>
      <c r="B687" s="151"/>
      <c r="C687" s="152"/>
      <c r="D687" s="153"/>
      <c r="E687" s="154"/>
    </row>
    <row r="688" spans="1:5" ht="21" customHeight="1">
      <c r="A688" s="160" t="s">
        <v>2308</v>
      </c>
      <c r="B688" s="151"/>
      <c r="C688" s="152"/>
      <c r="D688" s="153"/>
      <c r="E688" s="154"/>
    </row>
    <row r="689" spans="1:5" ht="21" customHeight="1">
      <c r="A689" s="160" t="s">
        <v>2309</v>
      </c>
      <c r="B689" s="151"/>
      <c r="C689" s="152"/>
      <c r="D689" s="153"/>
      <c r="E689" s="154"/>
    </row>
    <row r="690" spans="1:5" ht="21" customHeight="1">
      <c r="A690" s="160" t="s">
        <v>2310</v>
      </c>
      <c r="B690" s="151"/>
      <c r="C690" s="152"/>
      <c r="D690" s="153"/>
      <c r="E690" s="154"/>
    </row>
    <row r="691" spans="1:5" ht="21" customHeight="1">
      <c r="A691" s="160" t="s">
        <v>2311</v>
      </c>
      <c r="B691" s="151"/>
      <c r="C691" s="152"/>
      <c r="D691" s="153"/>
      <c r="E691" s="154"/>
    </row>
    <row r="692" spans="1:5" ht="21" customHeight="1">
      <c r="A692" s="160" t="s">
        <v>2312</v>
      </c>
      <c r="B692" s="151"/>
      <c r="C692" s="152"/>
      <c r="D692" s="153"/>
      <c r="E692" s="154"/>
    </row>
    <row r="693" spans="1:5" ht="21" customHeight="1">
      <c r="A693" s="160" t="s">
        <v>2313</v>
      </c>
      <c r="B693" s="151"/>
      <c r="C693" s="152"/>
      <c r="D693" s="153"/>
      <c r="E693" s="154"/>
    </row>
    <row r="694" spans="1:5" ht="21" customHeight="1">
      <c r="A694" s="160" t="s">
        <v>2314</v>
      </c>
      <c r="B694" s="151"/>
      <c r="C694" s="152"/>
      <c r="D694" s="153"/>
      <c r="E694" s="154"/>
    </row>
    <row r="695" spans="1:5" ht="21" customHeight="1">
      <c r="A695" s="160" t="s">
        <v>2315</v>
      </c>
      <c r="B695" s="151"/>
      <c r="C695" s="152"/>
      <c r="D695" s="153"/>
      <c r="E695" s="154"/>
    </row>
    <row r="696" spans="1:5" ht="21" customHeight="1">
      <c r="A696" s="160" t="s">
        <v>2316</v>
      </c>
      <c r="B696" s="151"/>
      <c r="C696" s="152"/>
      <c r="D696" s="153"/>
      <c r="E696" s="154"/>
    </row>
    <row r="697" spans="1:5" ht="21" customHeight="1">
      <c r="A697" s="160" t="s">
        <v>2317</v>
      </c>
      <c r="B697" s="151"/>
      <c r="C697" s="152"/>
      <c r="D697" s="153"/>
      <c r="E697" s="154"/>
    </row>
    <row r="698" spans="1:5" ht="21" customHeight="1">
      <c r="A698" s="160" t="s">
        <v>2318</v>
      </c>
      <c r="B698" s="151">
        <v>1342</v>
      </c>
      <c r="C698" s="152">
        <v>221</v>
      </c>
      <c r="D698" s="153">
        <f t="shared" si="10"/>
        <v>1121</v>
      </c>
      <c r="E698" s="154">
        <v>507.23981900452486</v>
      </c>
    </row>
    <row r="699" spans="1:5" ht="21" customHeight="1">
      <c r="A699" s="160" t="s">
        <v>2319</v>
      </c>
      <c r="B699" s="151">
        <v>218</v>
      </c>
      <c r="C699" s="152">
        <v>884</v>
      </c>
      <c r="D699" s="153">
        <f t="shared" si="10"/>
        <v>-666</v>
      </c>
      <c r="E699" s="154">
        <v>-75.339366515837099</v>
      </c>
    </row>
    <row r="700" spans="1:5" ht="21" customHeight="1">
      <c r="A700" s="160" t="s">
        <v>2320</v>
      </c>
      <c r="B700" s="151"/>
      <c r="C700" s="152"/>
      <c r="D700" s="153"/>
      <c r="E700" s="154"/>
    </row>
    <row r="701" spans="1:5" ht="21" customHeight="1">
      <c r="A701" s="160" t="s">
        <v>2321</v>
      </c>
      <c r="B701" s="151"/>
      <c r="C701" s="152"/>
      <c r="D701" s="153"/>
      <c r="E701" s="154"/>
    </row>
    <row r="702" spans="1:5" ht="21" customHeight="1">
      <c r="A702" s="160" t="s">
        <v>2322</v>
      </c>
      <c r="B702" s="151">
        <v>218</v>
      </c>
      <c r="C702" s="152">
        <v>884</v>
      </c>
      <c r="D702" s="153">
        <f t="shared" si="10"/>
        <v>-666</v>
      </c>
      <c r="E702" s="154">
        <v>-75.339366515837099</v>
      </c>
    </row>
    <row r="703" spans="1:5" ht="21" customHeight="1">
      <c r="A703" s="160" t="s">
        <v>2323</v>
      </c>
      <c r="B703" s="151">
        <v>7139</v>
      </c>
      <c r="C703" s="152">
        <v>9585</v>
      </c>
      <c r="D703" s="153">
        <f t="shared" si="10"/>
        <v>-2446</v>
      </c>
      <c r="E703" s="154">
        <v>-25.519040166927493</v>
      </c>
    </row>
    <row r="704" spans="1:5" ht="21" customHeight="1">
      <c r="A704" s="160" t="s">
        <v>2324</v>
      </c>
      <c r="B704" s="151">
        <v>184</v>
      </c>
      <c r="C704" s="152">
        <v>636</v>
      </c>
      <c r="D704" s="153">
        <f t="shared" si="10"/>
        <v>-452</v>
      </c>
      <c r="E704" s="154">
        <v>-71.069182389937097</v>
      </c>
    </row>
    <row r="705" spans="1:5" ht="21" customHeight="1">
      <c r="A705" s="160" t="s">
        <v>2325</v>
      </c>
      <c r="B705" s="151">
        <v>3</v>
      </c>
      <c r="C705" s="152">
        <v>202</v>
      </c>
      <c r="D705" s="153">
        <f t="shared" si="10"/>
        <v>-199</v>
      </c>
      <c r="E705" s="154">
        <v>-98.514851485148512</v>
      </c>
    </row>
    <row r="706" spans="1:5" ht="21" customHeight="1">
      <c r="A706" s="160" t="s">
        <v>2326</v>
      </c>
      <c r="B706" s="151">
        <v>370</v>
      </c>
      <c r="C706" s="152">
        <v>353</v>
      </c>
      <c r="D706" s="153">
        <f t="shared" si="10"/>
        <v>17</v>
      </c>
      <c r="E706" s="154">
        <v>4.8158640226628888</v>
      </c>
    </row>
    <row r="707" spans="1:5" ht="21" customHeight="1">
      <c r="A707" s="160" t="s">
        <v>2327</v>
      </c>
      <c r="B707" s="151"/>
      <c r="C707" s="152"/>
      <c r="D707" s="153"/>
      <c r="E707" s="154"/>
    </row>
    <row r="708" spans="1:5" ht="21" customHeight="1">
      <c r="A708" s="160" t="s">
        <v>2328</v>
      </c>
      <c r="B708" s="151"/>
      <c r="C708" s="152"/>
      <c r="D708" s="153"/>
      <c r="E708" s="154"/>
    </row>
    <row r="709" spans="1:5" ht="21" customHeight="1">
      <c r="A709" s="160" t="s">
        <v>2329</v>
      </c>
      <c r="B709" s="151"/>
      <c r="C709" s="152"/>
      <c r="D709" s="153"/>
      <c r="E709" s="154"/>
    </row>
    <row r="710" spans="1:5" ht="21" customHeight="1">
      <c r="A710" s="160" t="s">
        <v>2330</v>
      </c>
      <c r="B710" s="151"/>
      <c r="C710" s="152"/>
      <c r="D710" s="153"/>
      <c r="E710" s="154"/>
    </row>
    <row r="711" spans="1:5" ht="21" customHeight="1">
      <c r="A711" s="160" t="s">
        <v>2331</v>
      </c>
      <c r="B711" s="151">
        <v>3057</v>
      </c>
      <c r="C711" s="152">
        <v>3238</v>
      </c>
      <c r="D711" s="153">
        <f t="shared" ref="D711:D774" si="11">B711-C711</f>
        <v>-181</v>
      </c>
      <c r="E711" s="154">
        <v>-5.589870290302656</v>
      </c>
    </row>
    <row r="712" spans="1:5" ht="21" customHeight="1">
      <c r="A712" s="160" t="s">
        <v>2332</v>
      </c>
      <c r="B712" s="151">
        <v>3479</v>
      </c>
      <c r="C712" s="152">
        <v>5131</v>
      </c>
      <c r="D712" s="153">
        <f t="shared" si="11"/>
        <v>-1652</v>
      </c>
      <c r="E712" s="154">
        <v>-32.196452933151434</v>
      </c>
    </row>
    <row r="713" spans="1:5" ht="21" customHeight="1">
      <c r="A713" s="160" t="s">
        <v>2333</v>
      </c>
      <c r="B713" s="151">
        <v>46</v>
      </c>
      <c r="C713" s="152"/>
      <c r="D713" s="153">
        <f t="shared" si="11"/>
        <v>46</v>
      </c>
      <c r="E713" s="154"/>
    </row>
    <row r="714" spans="1:5" ht="21" customHeight="1">
      <c r="A714" s="160" t="s">
        <v>2334</v>
      </c>
      <c r="B714" s="151"/>
      <c r="C714" s="152">
        <v>25</v>
      </c>
      <c r="D714" s="153">
        <f t="shared" si="11"/>
        <v>-25</v>
      </c>
      <c r="E714" s="154">
        <v>-100</v>
      </c>
    </row>
    <row r="715" spans="1:5" ht="21" customHeight="1">
      <c r="A715" s="160" t="s">
        <v>2335</v>
      </c>
      <c r="B715" s="151">
        <v>474</v>
      </c>
      <c r="C715" s="152"/>
      <c r="D715" s="153">
        <f t="shared" si="11"/>
        <v>474</v>
      </c>
      <c r="E715" s="154"/>
    </row>
    <row r="716" spans="1:5" ht="21" customHeight="1">
      <c r="A716" s="160" t="s">
        <v>2336</v>
      </c>
      <c r="B716" s="151">
        <v>474</v>
      </c>
      <c r="C716" s="152"/>
      <c r="D716" s="153">
        <f t="shared" si="11"/>
        <v>474</v>
      </c>
      <c r="E716" s="154"/>
    </row>
    <row r="717" spans="1:5" ht="21" customHeight="1">
      <c r="A717" s="160" t="s">
        <v>2337</v>
      </c>
      <c r="B717" s="151"/>
      <c r="C717" s="152"/>
      <c r="D717" s="153"/>
      <c r="E717" s="154"/>
    </row>
    <row r="718" spans="1:5" ht="21" customHeight="1">
      <c r="A718" s="160" t="s">
        <v>2338</v>
      </c>
      <c r="B718" s="151">
        <v>564</v>
      </c>
      <c r="C718" s="152">
        <v>4302</v>
      </c>
      <c r="D718" s="153">
        <f t="shared" si="11"/>
        <v>-3738</v>
      </c>
      <c r="E718" s="154">
        <v>-86.889818688981862</v>
      </c>
    </row>
    <row r="719" spans="1:5" ht="21" customHeight="1">
      <c r="A719" s="160" t="s">
        <v>2339</v>
      </c>
      <c r="B719" s="151"/>
      <c r="C719" s="152"/>
      <c r="D719" s="153"/>
      <c r="E719" s="154"/>
    </row>
    <row r="720" spans="1:5" ht="21" customHeight="1">
      <c r="A720" s="160" t="s">
        <v>2340</v>
      </c>
      <c r="B720" s="151">
        <v>562</v>
      </c>
      <c r="C720" s="152">
        <v>4243</v>
      </c>
      <c r="D720" s="153">
        <f t="shared" si="11"/>
        <v>-3681</v>
      </c>
      <c r="E720" s="154">
        <v>-86.754654725430129</v>
      </c>
    </row>
    <row r="721" spans="1:5" ht="21" customHeight="1">
      <c r="A721" s="160" t="s">
        <v>2341</v>
      </c>
      <c r="B721" s="151">
        <v>2</v>
      </c>
      <c r="C721" s="152">
        <v>60</v>
      </c>
      <c r="D721" s="153">
        <f t="shared" si="11"/>
        <v>-58</v>
      </c>
      <c r="E721" s="154">
        <v>-96.666666666666671</v>
      </c>
    </row>
    <row r="722" spans="1:5" ht="21" customHeight="1">
      <c r="A722" s="160" t="s">
        <v>2342</v>
      </c>
      <c r="B722" s="151">
        <v>5554</v>
      </c>
      <c r="C722" s="152">
        <v>4459</v>
      </c>
      <c r="D722" s="153">
        <f t="shared" si="11"/>
        <v>1095</v>
      </c>
      <c r="E722" s="154">
        <v>24.55707557748374</v>
      </c>
    </row>
    <row r="723" spans="1:5" ht="21" customHeight="1">
      <c r="A723" s="160" t="s">
        <v>2343</v>
      </c>
      <c r="B723" s="151">
        <v>971</v>
      </c>
      <c r="C723" s="152">
        <v>778</v>
      </c>
      <c r="D723" s="153">
        <f t="shared" si="11"/>
        <v>193</v>
      </c>
      <c r="E723" s="154">
        <v>24.807197943444731</v>
      </c>
    </row>
    <row r="724" spans="1:5" ht="21" customHeight="1">
      <c r="A724" s="160" t="s">
        <v>2344</v>
      </c>
      <c r="B724" s="151">
        <v>4583</v>
      </c>
      <c r="C724" s="152">
        <v>3681</v>
      </c>
      <c r="D724" s="153">
        <f t="shared" si="11"/>
        <v>902</v>
      </c>
      <c r="E724" s="154">
        <v>24.504210812279272</v>
      </c>
    </row>
    <row r="725" spans="1:5" ht="21" customHeight="1">
      <c r="A725" s="160" t="s">
        <v>2345</v>
      </c>
      <c r="B725" s="151"/>
      <c r="C725" s="152"/>
      <c r="D725" s="153"/>
      <c r="E725" s="154"/>
    </row>
    <row r="726" spans="1:5" ht="21" customHeight="1">
      <c r="A726" s="160" t="s">
        <v>2346</v>
      </c>
      <c r="B726" s="151"/>
      <c r="C726" s="152"/>
      <c r="D726" s="153"/>
      <c r="E726" s="154"/>
    </row>
    <row r="727" spans="1:5" ht="21" customHeight="1">
      <c r="A727" s="160" t="s">
        <v>2347</v>
      </c>
      <c r="B727" s="151">
        <v>2419</v>
      </c>
      <c r="C727" s="152">
        <v>1236</v>
      </c>
      <c r="D727" s="153">
        <f t="shared" si="11"/>
        <v>1183</v>
      </c>
      <c r="E727" s="154">
        <v>95.711974110032358</v>
      </c>
    </row>
    <row r="728" spans="1:5" ht="21" customHeight="1">
      <c r="A728" s="160" t="s">
        <v>2348</v>
      </c>
      <c r="B728" s="151"/>
      <c r="C728" s="152"/>
      <c r="D728" s="153"/>
      <c r="E728" s="154"/>
    </row>
    <row r="729" spans="1:5" ht="21" customHeight="1">
      <c r="A729" s="160" t="s">
        <v>2349</v>
      </c>
      <c r="B729" s="151">
        <v>2419</v>
      </c>
      <c r="C729" s="152">
        <v>1236</v>
      </c>
      <c r="D729" s="153">
        <f t="shared" si="11"/>
        <v>1183</v>
      </c>
      <c r="E729" s="154">
        <v>95.711974110032358</v>
      </c>
    </row>
    <row r="730" spans="1:5" ht="21" customHeight="1">
      <c r="A730" s="160" t="s">
        <v>2350</v>
      </c>
      <c r="B730" s="151"/>
      <c r="C730" s="152"/>
      <c r="D730" s="153"/>
      <c r="E730" s="154"/>
    </row>
    <row r="731" spans="1:5" ht="21" customHeight="1">
      <c r="A731" s="160" t="s">
        <v>2351</v>
      </c>
      <c r="B731" s="151">
        <v>1718</v>
      </c>
      <c r="C731" s="152"/>
      <c r="D731" s="153">
        <f t="shared" si="11"/>
        <v>1718</v>
      </c>
      <c r="E731" s="154"/>
    </row>
    <row r="732" spans="1:5" ht="21" customHeight="1">
      <c r="A732" s="160" t="s">
        <v>2352</v>
      </c>
      <c r="B732" s="151">
        <v>1718</v>
      </c>
      <c r="C732" s="152"/>
      <c r="D732" s="153">
        <f t="shared" si="11"/>
        <v>1718</v>
      </c>
      <c r="E732" s="154"/>
    </row>
    <row r="733" spans="1:5" ht="21" customHeight="1">
      <c r="A733" s="160" t="s">
        <v>2353</v>
      </c>
      <c r="B733" s="151"/>
      <c r="C733" s="152"/>
      <c r="D733" s="153"/>
      <c r="E733" s="154"/>
    </row>
    <row r="734" spans="1:5" ht="21" customHeight="1">
      <c r="A734" s="160" t="s">
        <v>2354</v>
      </c>
      <c r="B734" s="151"/>
      <c r="C734" s="152"/>
      <c r="D734" s="153"/>
      <c r="E734" s="154"/>
    </row>
    <row r="735" spans="1:5" ht="21" customHeight="1">
      <c r="A735" s="160" t="s">
        <v>2355</v>
      </c>
      <c r="B735" s="151">
        <v>65</v>
      </c>
      <c r="C735" s="152">
        <v>16</v>
      </c>
      <c r="D735" s="153">
        <f t="shared" si="11"/>
        <v>49</v>
      </c>
      <c r="E735" s="154">
        <v>306.25</v>
      </c>
    </row>
    <row r="736" spans="1:5" ht="21" customHeight="1">
      <c r="A736" s="160" t="s">
        <v>2356</v>
      </c>
      <c r="B736" s="151">
        <v>65</v>
      </c>
      <c r="C736" s="152">
        <v>16</v>
      </c>
      <c r="D736" s="153">
        <f t="shared" si="11"/>
        <v>49</v>
      </c>
      <c r="E736" s="154">
        <v>306.25</v>
      </c>
    </row>
    <row r="737" spans="1:5" ht="21" customHeight="1">
      <c r="A737" s="160" t="s">
        <v>2357</v>
      </c>
      <c r="B737" s="151"/>
      <c r="C737" s="152"/>
      <c r="D737" s="153"/>
      <c r="E737" s="154"/>
    </row>
    <row r="738" spans="1:5" ht="21" customHeight="1">
      <c r="A738" s="160" t="s">
        <v>2358</v>
      </c>
      <c r="B738" s="151">
        <v>508</v>
      </c>
      <c r="C738" s="152">
        <v>365</v>
      </c>
      <c r="D738" s="153">
        <f t="shared" si="11"/>
        <v>143</v>
      </c>
      <c r="E738" s="154">
        <v>39.178082191780824</v>
      </c>
    </row>
    <row r="739" spans="1:5" ht="21" customHeight="1">
      <c r="A739" s="160" t="s">
        <v>1826</v>
      </c>
      <c r="B739" s="151">
        <v>75</v>
      </c>
      <c r="C739" s="152">
        <v>165</v>
      </c>
      <c r="D739" s="153">
        <f t="shared" si="11"/>
        <v>-90</v>
      </c>
      <c r="E739" s="154">
        <v>-54.54545454545454</v>
      </c>
    </row>
    <row r="740" spans="1:5" ht="21" customHeight="1">
      <c r="A740" s="160" t="s">
        <v>1827</v>
      </c>
      <c r="B740" s="151"/>
      <c r="C740" s="152"/>
      <c r="D740" s="153"/>
      <c r="E740" s="154"/>
    </row>
    <row r="741" spans="1:5" ht="21" customHeight="1">
      <c r="A741" s="160" t="s">
        <v>1828</v>
      </c>
      <c r="B741" s="151"/>
      <c r="C741" s="152"/>
      <c r="D741" s="153"/>
      <c r="E741" s="154"/>
    </row>
    <row r="742" spans="1:5" ht="21" customHeight="1">
      <c r="A742" s="160" t="s">
        <v>1867</v>
      </c>
      <c r="B742" s="151"/>
      <c r="C742" s="152"/>
      <c r="D742" s="153"/>
      <c r="E742" s="154"/>
    </row>
    <row r="743" spans="1:5" ht="21" customHeight="1">
      <c r="A743" s="160" t="s">
        <v>2359</v>
      </c>
      <c r="B743" s="151"/>
      <c r="C743" s="152"/>
      <c r="D743" s="153"/>
      <c r="E743" s="154"/>
    </row>
    <row r="744" spans="1:5" ht="21" customHeight="1">
      <c r="A744" s="160" t="s">
        <v>2360</v>
      </c>
      <c r="B744" s="151"/>
      <c r="C744" s="152"/>
      <c r="D744" s="153"/>
      <c r="E744" s="154"/>
    </row>
    <row r="745" spans="1:5" ht="21" customHeight="1">
      <c r="A745" s="160" t="s">
        <v>1835</v>
      </c>
      <c r="B745" s="151">
        <v>351</v>
      </c>
      <c r="C745" s="152">
        <v>54</v>
      </c>
      <c r="D745" s="153">
        <f t="shared" si="11"/>
        <v>297</v>
      </c>
      <c r="E745" s="154">
        <v>550</v>
      </c>
    </row>
    <row r="746" spans="1:5" ht="21" customHeight="1">
      <c r="A746" s="160" t="s">
        <v>2361</v>
      </c>
      <c r="B746" s="151">
        <v>82</v>
      </c>
      <c r="C746" s="152">
        <v>146</v>
      </c>
      <c r="D746" s="153">
        <f t="shared" si="11"/>
        <v>-64</v>
      </c>
      <c r="E746" s="154">
        <v>-43.835616438356162</v>
      </c>
    </row>
    <row r="747" spans="1:5" ht="21" customHeight="1">
      <c r="A747" s="160" t="s">
        <v>2362</v>
      </c>
      <c r="B747" s="151"/>
      <c r="C747" s="152"/>
      <c r="D747" s="153"/>
      <c r="E747" s="154"/>
    </row>
    <row r="748" spans="1:5" ht="21" customHeight="1">
      <c r="A748" s="160" t="s">
        <v>2363</v>
      </c>
      <c r="B748" s="151"/>
      <c r="C748" s="152"/>
      <c r="D748" s="153"/>
      <c r="E748" s="154"/>
    </row>
    <row r="749" spans="1:5" ht="21" customHeight="1">
      <c r="A749" s="160" t="s">
        <v>2364</v>
      </c>
      <c r="B749" s="151"/>
      <c r="C749" s="152">
        <v>1</v>
      </c>
      <c r="D749" s="153">
        <f t="shared" si="11"/>
        <v>-1</v>
      </c>
      <c r="E749" s="154">
        <v>-100</v>
      </c>
    </row>
    <row r="750" spans="1:5" ht="21" customHeight="1">
      <c r="A750" s="160" t="s">
        <v>2365</v>
      </c>
      <c r="B750" s="151"/>
      <c r="C750" s="152">
        <v>1</v>
      </c>
      <c r="D750" s="153">
        <f t="shared" si="11"/>
        <v>-1</v>
      </c>
      <c r="E750" s="154">
        <v>-100</v>
      </c>
    </row>
    <row r="751" spans="1:5" ht="21" customHeight="1">
      <c r="A751" s="160" t="s">
        <v>2366</v>
      </c>
      <c r="B751" s="151">
        <v>4750</v>
      </c>
      <c r="C751" s="152">
        <v>6863</v>
      </c>
      <c r="D751" s="153">
        <f t="shared" si="11"/>
        <v>-2113</v>
      </c>
      <c r="E751" s="154">
        <v>-30.788285006556897</v>
      </c>
    </row>
    <row r="752" spans="1:5" ht="21" customHeight="1">
      <c r="A752" s="160" t="s">
        <v>2367</v>
      </c>
      <c r="B752" s="151">
        <v>9</v>
      </c>
      <c r="C752" s="152">
        <v>12</v>
      </c>
      <c r="D752" s="153">
        <f t="shared" si="11"/>
        <v>-3</v>
      </c>
      <c r="E752" s="154">
        <v>-25</v>
      </c>
    </row>
    <row r="753" spans="1:5" ht="21" customHeight="1">
      <c r="A753" s="160" t="s">
        <v>1826</v>
      </c>
      <c r="B753" s="151"/>
      <c r="C753" s="152"/>
      <c r="D753" s="153"/>
      <c r="E753" s="154"/>
    </row>
    <row r="754" spans="1:5" ht="21" customHeight="1">
      <c r="A754" s="160" t="s">
        <v>1827</v>
      </c>
      <c r="B754" s="151"/>
      <c r="C754" s="152"/>
      <c r="D754" s="153"/>
      <c r="E754" s="154"/>
    </row>
    <row r="755" spans="1:5" ht="21" customHeight="1">
      <c r="A755" s="160" t="s">
        <v>1828</v>
      </c>
      <c r="B755" s="151"/>
      <c r="C755" s="152"/>
      <c r="D755" s="153"/>
      <c r="E755" s="154"/>
    </row>
    <row r="756" spans="1:5" ht="21" customHeight="1">
      <c r="A756" s="160" t="s">
        <v>2368</v>
      </c>
      <c r="B756" s="151"/>
      <c r="C756" s="152"/>
      <c r="D756" s="153"/>
      <c r="E756" s="154"/>
    </row>
    <row r="757" spans="1:5" ht="21" customHeight="1">
      <c r="A757" s="160" t="s">
        <v>2369</v>
      </c>
      <c r="B757" s="151"/>
      <c r="C757" s="152"/>
      <c r="D757" s="153"/>
      <c r="E757" s="154"/>
    </row>
    <row r="758" spans="1:5" ht="21" customHeight="1">
      <c r="A758" s="160" t="s">
        <v>2370</v>
      </c>
      <c r="B758" s="151"/>
      <c r="C758" s="152"/>
      <c r="D758" s="153"/>
      <c r="E758" s="154"/>
    </row>
    <row r="759" spans="1:5" ht="21" customHeight="1">
      <c r="A759" s="160" t="s">
        <v>2371</v>
      </c>
      <c r="B759" s="151"/>
      <c r="C759" s="152"/>
      <c r="D759" s="153"/>
      <c r="E759" s="154"/>
    </row>
    <row r="760" spans="1:5" ht="21" customHeight="1">
      <c r="A760" s="160" t="s">
        <v>2372</v>
      </c>
      <c r="B760" s="151"/>
      <c r="C760" s="152"/>
      <c r="D760" s="153"/>
      <c r="E760" s="154"/>
    </row>
    <row r="761" spans="1:5" ht="21" customHeight="1">
      <c r="A761" s="160" t="s">
        <v>2373</v>
      </c>
      <c r="B761" s="151">
        <v>9</v>
      </c>
      <c r="C761" s="152">
        <v>12</v>
      </c>
      <c r="D761" s="153">
        <f t="shared" si="11"/>
        <v>-3</v>
      </c>
      <c r="E761" s="154">
        <v>-25</v>
      </c>
    </row>
    <row r="762" spans="1:5" ht="21" customHeight="1">
      <c r="A762" s="160" t="s">
        <v>2374</v>
      </c>
      <c r="B762" s="151"/>
      <c r="C762" s="152"/>
      <c r="D762" s="153"/>
      <c r="E762" s="154"/>
    </row>
    <row r="763" spans="1:5" ht="21" customHeight="1">
      <c r="A763" s="160" t="s">
        <v>2375</v>
      </c>
      <c r="B763" s="151"/>
      <c r="C763" s="152"/>
      <c r="D763" s="153"/>
      <c r="E763" s="154"/>
    </row>
    <row r="764" spans="1:5" ht="21" customHeight="1">
      <c r="A764" s="160" t="s">
        <v>2376</v>
      </c>
      <c r="B764" s="151"/>
      <c r="C764" s="152"/>
      <c r="D764" s="153"/>
      <c r="E764" s="154"/>
    </row>
    <row r="765" spans="1:5" ht="21" customHeight="1">
      <c r="A765" s="160" t="s">
        <v>2377</v>
      </c>
      <c r="B765" s="151"/>
      <c r="C765" s="152"/>
      <c r="D765" s="153"/>
      <c r="E765" s="154"/>
    </row>
    <row r="766" spans="1:5" ht="21" customHeight="1">
      <c r="A766" s="160" t="s">
        <v>2378</v>
      </c>
      <c r="B766" s="151">
        <v>1850</v>
      </c>
      <c r="C766" s="152">
        <v>4298</v>
      </c>
      <c r="D766" s="153">
        <f t="shared" si="11"/>
        <v>-2448</v>
      </c>
      <c r="E766" s="154">
        <v>-56.956724057701258</v>
      </c>
    </row>
    <row r="767" spans="1:5" ht="21" customHeight="1">
      <c r="A767" s="160" t="s">
        <v>2379</v>
      </c>
      <c r="B767" s="151">
        <v>667</v>
      </c>
      <c r="C767" s="152">
        <v>3454</v>
      </c>
      <c r="D767" s="153">
        <f t="shared" si="11"/>
        <v>-2787</v>
      </c>
      <c r="E767" s="154">
        <v>-80.68905616676318</v>
      </c>
    </row>
    <row r="768" spans="1:5" ht="21" customHeight="1">
      <c r="A768" s="160" t="s">
        <v>2380</v>
      </c>
      <c r="B768" s="151">
        <v>344</v>
      </c>
      <c r="C768" s="152">
        <v>845</v>
      </c>
      <c r="D768" s="153">
        <f t="shared" si="11"/>
        <v>-501</v>
      </c>
      <c r="E768" s="154">
        <v>-59.289940828402365</v>
      </c>
    </row>
    <row r="769" spans="1:5" ht="21" customHeight="1">
      <c r="A769" s="160" t="s">
        <v>2381</v>
      </c>
      <c r="B769" s="151"/>
      <c r="C769" s="152"/>
      <c r="D769" s="153"/>
      <c r="E769" s="154"/>
    </row>
    <row r="770" spans="1:5" ht="21" customHeight="1">
      <c r="A770" s="160" t="s">
        <v>2382</v>
      </c>
      <c r="B770" s="151">
        <v>640</v>
      </c>
      <c r="C770" s="152"/>
      <c r="D770" s="153">
        <f t="shared" si="11"/>
        <v>640</v>
      </c>
      <c r="E770" s="154"/>
    </row>
    <row r="771" spans="1:5" ht="21" customHeight="1">
      <c r="A771" s="160" t="s">
        <v>2383</v>
      </c>
      <c r="B771" s="151"/>
      <c r="C771" s="152"/>
      <c r="D771" s="153"/>
      <c r="E771" s="154"/>
    </row>
    <row r="772" spans="1:5" ht="21" customHeight="1">
      <c r="A772" s="160" t="s">
        <v>2384</v>
      </c>
      <c r="B772" s="151"/>
      <c r="C772" s="152"/>
      <c r="D772" s="153"/>
      <c r="E772" s="154"/>
    </row>
    <row r="773" spans="1:5" ht="21" customHeight="1">
      <c r="A773" s="160" t="s">
        <v>2385</v>
      </c>
      <c r="B773" s="151"/>
      <c r="C773" s="152"/>
      <c r="D773" s="153"/>
      <c r="E773" s="154"/>
    </row>
    <row r="774" spans="1:5" ht="21" customHeight="1">
      <c r="A774" s="160" t="s">
        <v>2386</v>
      </c>
      <c r="B774" s="151">
        <v>199</v>
      </c>
      <c r="C774" s="152"/>
      <c r="D774" s="153">
        <f t="shared" si="11"/>
        <v>199</v>
      </c>
      <c r="E774" s="154"/>
    </row>
    <row r="775" spans="1:5" ht="21" customHeight="1">
      <c r="A775" s="160" t="s">
        <v>2387</v>
      </c>
      <c r="B775" s="151">
        <v>1370</v>
      </c>
      <c r="C775" s="152">
        <v>612</v>
      </c>
      <c r="D775" s="153">
        <f t="shared" ref="D775:D833" si="12">B775-C775</f>
        <v>758</v>
      </c>
      <c r="E775" s="154">
        <v>123.85620915032681</v>
      </c>
    </row>
    <row r="776" spans="1:5" ht="21" customHeight="1">
      <c r="A776" s="160" t="s">
        <v>2388</v>
      </c>
      <c r="B776" s="151">
        <v>760</v>
      </c>
      <c r="C776" s="152">
        <v>206</v>
      </c>
      <c r="D776" s="153">
        <f t="shared" si="12"/>
        <v>554</v>
      </c>
      <c r="E776" s="154">
        <v>268.93203883495147</v>
      </c>
    </row>
    <row r="777" spans="1:5" ht="21" customHeight="1">
      <c r="A777" s="160" t="s">
        <v>2389</v>
      </c>
      <c r="B777" s="151">
        <v>216</v>
      </c>
      <c r="C777" s="152">
        <v>50</v>
      </c>
      <c r="D777" s="153">
        <f t="shared" si="12"/>
        <v>166</v>
      </c>
      <c r="E777" s="154">
        <v>332</v>
      </c>
    </row>
    <row r="778" spans="1:5" ht="21" customHeight="1">
      <c r="A778" s="160" t="s">
        <v>2390</v>
      </c>
      <c r="B778" s="151"/>
      <c r="C778" s="152"/>
      <c r="D778" s="153"/>
      <c r="E778" s="154"/>
    </row>
    <row r="779" spans="1:5" ht="21" customHeight="1">
      <c r="A779" s="160" t="s">
        <v>2391</v>
      </c>
      <c r="B779" s="151"/>
      <c r="C779" s="152">
        <v>10</v>
      </c>
      <c r="D779" s="153">
        <f t="shared" si="12"/>
        <v>-10</v>
      </c>
      <c r="E779" s="154">
        <v>-100</v>
      </c>
    </row>
    <row r="780" spans="1:5" ht="21" customHeight="1">
      <c r="A780" s="160" t="s">
        <v>2392</v>
      </c>
      <c r="B780" s="151">
        <v>394</v>
      </c>
      <c r="C780" s="152">
        <v>346</v>
      </c>
      <c r="D780" s="153">
        <f t="shared" si="12"/>
        <v>48</v>
      </c>
      <c r="E780" s="154">
        <v>13.872832369942195</v>
      </c>
    </row>
    <row r="781" spans="1:5" ht="21" customHeight="1">
      <c r="A781" s="160" t="s">
        <v>2393</v>
      </c>
      <c r="B781" s="151"/>
      <c r="C781" s="152"/>
      <c r="D781" s="153"/>
      <c r="E781" s="154"/>
    </row>
    <row r="782" spans="1:5" ht="21" customHeight="1">
      <c r="A782" s="160" t="s">
        <v>2394</v>
      </c>
      <c r="B782" s="151">
        <v>270</v>
      </c>
      <c r="C782" s="152">
        <v>1935</v>
      </c>
      <c r="D782" s="153">
        <f t="shared" si="12"/>
        <v>-1665</v>
      </c>
      <c r="E782" s="154">
        <v>-86.04651162790698</v>
      </c>
    </row>
    <row r="783" spans="1:5" ht="21" customHeight="1">
      <c r="A783" s="160" t="s">
        <v>2395</v>
      </c>
      <c r="B783" s="151"/>
      <c r="C783" s="152"/>
      <c r="D783" s="153"/>
      <c r="E783" s="154"/>
    </row>
    <row r="784" spans="1:5" ht="21" customHeight="1">
      <c r="A784" s="160" t="s">
        <v>2396</v>
      </c>
      <c r="B784" s="151"/>
      <c r="C784" s="152"/>
      <c r="D784" s="153"/>
      <c r="E784" s="154"/>
    </row>
    <row r="785" spans="1:5" ht="21" customHeight="1">
      <c r="A785" s="160" t="s">
        <v>2397</v>
      </c>
      <c r="B785" s="151"/>
      <c r="C785" s="152"/>
      <c r="D785" s="153"/>
      <c r="E785" s="154"/>
    </row>
    <row r="786" spans="1:5" ht="21" customHeight="1">
      <c r="A786" s="160" t="s">
        <v>2398</v>
      </c>
      <c r="B786" s="151">
        <v>270</v>
      </c>
      <c r="C786" s="152">
        <v>1935</v>
      </c>
      <c r="D786" s="153">
        <f t="shared" si="12"/>
        <v>-1665</v>
      </c>
      <c r="E786" s="154">
        <v>-86.04651162790698</v>
      </c>
    </row>
    <row r="787" spans="1:5" ht="21" customHeight="1">
      <c r="A787" s="160" t="s">
        <v>2399</v>
      </c>
      <c r="B787" s="151"/>
      <c r="C787" s="152"/>
      <c r="D787" s="153"/>
      <c r="E787" s="154"/>
    </row>
    <row r="788" spans="1:5" ht="21" customHeight="1">
      <c r="A788" s="160" t="s">
        <v>2400</v>
      </c>
      <c r="B788" s="151"/>
      <c r="C788" s="152"/>
      <c r="D788" s="153"/>
      <c r="E788" s="154"/>
    </row>
    <row r="789" spans="1:5" ht="21" customHeight="1">
      <c r="A789" s="160" t="s">
        <v>2401</v>
      </c>
      <c r="B789" s="151"/>
      <c r="C789" s="152"/>
      <c r="D789" s="153"/>
      <c r="E789" s="154"/>
    </row>
    <row r="790" spans="1:5" ht="21" customHeight="1">
      <c r="A790" s="160" t="s">
        <v>2402</v>
      </c>
      <c r="B790" s="151"/>
      <c r="C790" s="152"/>
      <c r="D790" s="153"/>
      <c r="E790" s="154"/>
    </row>
    <row r="791" spans="1:5" ht="21" customHeight="1">
      <c r="A791" s="160" t="s">
        <v>2403</v>
      </c>
      <c r="B791" s="151"/>
      <c r="C791" s="152"/>
      <c r="D791" s="153"/>
      <c r="E791" s="154"/>
    </row>
    <row r="792" spans="1:5" ht="21" customHeight="1">
      <c r="A792" s="160" t="s">
        <v>2404</v>
      </c>
      <c r="B792" s="151"/>
      <c r="C792" s="152"/>
      <c r="D792" s="153"/>
      <c r="E792" s="154"/>
    </row>
    <row r="793" spans="1:5" ht="21" customHeight="1">
      <c r="A793" s="160" t="s">
        <v>2405</v>
      </c>
      <c r="B793" s="151"/>
      <c r="C793" s="152"/>
      <c r="D793" s="153"/>
      <c r="E793" s="154"/>
    </row>
    <row r="794" spans="1:5" ht="21" customHeight="1">
      <c r="A794" s="160" t="s">
        <v>2406</v>
      </c>
      <c r="B794" s="151"/>
      <c r="C794" s="152"/>
      <c r="D794" s="153"/>
      <c r="E794" s="154"/>
    </row>
    <row r="795" spans="1:5" ht="21" customHeight="1">
      <c r="A795" s="160" t="s">
        <v>2407</v>
      </c>
      <c r="B795" s="151"/>
      <c r="C795" s="152"/>
      <c r="D795" s="153"/>
      <c r="E795" s="154"/>
    </row>
    <row r="796" spans="1:5" ht="21" customHeight="1">
      <c r="A796" s="160" t="s">
        <v>2408</v>
      </c>
      <c r="B796" s="151"/>
      <c r="C796" s="152"/>
      <c r="D796" s="153"/>
      <c r="E796" s="154"/>
    </row>
    <row r="797" spans="1:5" ht="21" customHeight="1">
      <c r="A797" s="160" t="s">
        <v>2409</v>
      </c>
      <c r="B797" s="151"/>
      <c r="C797" s="152"/>
      <c r="D797" s="153"/>
      <c r="E797" s="154"/>
    </row>
    <row r="798" spans="1:5" ht="21" customHeight="1">
      <c r="A798" s="160" t="s">
        <v>2410</v>
      </c>
      <c r="B798" s="151"/>
      <c r="C798" s="152"/>
      <c r="D798" s="153"/>
      <c r="E798" s="154"/>
    </row>
    <row r="799" spans="1:5" ht="21" customHeight="1">
      <c r="A799" s="160" t="s">
        <v>2411</v>
      </c>
      <c r="B799" s="151"/>
      <c r="C799" s="152"/>
      <c r="D799" s="153"/>
      <c r="E799" s="154"/>
    </row>
    <row r="800" spans="1:5" ht="21" customHeight="1">
      <c r="A800" s="160" t="s">
        <v>2412</v>
      </c>
      <c r="B800" s="151"/>
      <c r="C800" s="152"/>
      <c r="D800" s="153"/>
      <c r="E800" s="154"/>
    </row>
    <row r="801" spans="1:5" ht="21" customHeight="1">
      <c r="A801" s="160" t="s">
        <v>2413</v>
      </c>
      <c r="B801" s="151"/>
      <c r="C801" s="152"/>
      <c r="D801" s="153"/>
      <c r="E801" s="154"/>
    </row>
    <row r="802" spans="1:5" ht="21" customHeight="1">
      <c r="A802" s="160" t="s">
        <v>2414</v>
      </c>
      <c r="B802" s="151"/>
      <c r="C802" s="152"/>
      <c r="D802" s="153"/>
      <c r="E802" s="154"/>
    </row>
    <row r="803" spans="1:5" ht="21" customHeight="1">
      <c r="A803" s="160" t="s">
        <v>2415</v>
      </c>
      <c r="B803" s="151"/>
      <c r="C803" s="152"/>
      <c r="D803" s="153"/>
      <c r="E803" s="154"/>
    </row>
    <row r="804" spans="1:5" ht="21" customHeight="1">
      <c r="A804" s="160" t="s">
        <v>2416</v>
      </c>
      <c r="B804" s="151"/>
      <c r="C804" s="152"/>
      <c r="D804" s="153"/>
      <c r="E804" s="154"/>
    </row>
    <row r="805" spans="1:5" ht="21" customHeight="1">
      <c r="A805" s="160" t="s">
        <v>2417</v>
      </c>
      <c r="B805" s="151"/>
      <c r="C805" s="152">
        <v>6</v>
      </c>
      <c r="D805" s="153">
        <f t="shared" si="12"/>
        <v>-6</v>
      </c>
      <c r="E805" s="154">
        <v>-100</v>
      </c>
    </row>
    <row r="806" spans="1:5" ht="21" customHeight="1">
      <c r="A806" s="160" t="s">
        <v>2418</v>
      </c>
      <c r="B806" s="151"/>
      <c r="C806" s="152">
        <v>1</v>
      </c>
      <c r="D806" s="153">
        <f t="shared" si="12"/>
        <v>-1</v>
      </c>
      <c r="E806" s="154">
        <v>-100</v>
      </c>
    </row>
    <row r="807" spans="1:5" ht="21" customHeight="1">
      <c r="A807" s="160" t="s">
        <v>2419</v>
      </c>
      <c r="B807" s="151"/>
      <c r="C807" s="152">
        <v>5</v>
      </c>
      <c r="D807" s="153">
        <f t="shared" si="12"/>
        <v>-5</v>
      </c>
      <c r="E807" s="154">
        <v>-100</v>
      </c>
    </row>
    <row r="808" spans="1:5" ht="21" customHeight="1">
      <c r="A808" s="160" t="s">
        <v>2420</v>
      </c>
      <c r="B808" s="151"/>
      <c r="C808" s="152"/>
      <c r="D808" s="153"/>
      <c r="E808" s="154"/>
    </row>
    <row r="809" spans="1:5" ht="21" customHeight="1">
      <c r="A809" s="160" t="s">
        <v>2421</v>
      </c>
      <c r="B809" s="151"/>
      <c r="C809" s="152"/>
      <c r="D809" s="153"/>
      <c r="E809" s="154"/>
    </row>
    <row r="810" spans="1:5" ht="21" customHeight="1">
      <c r="A810" s="160" t="s">
        <v>2422</v>
      </c>
      <c r="B810" s="151"/>
      <c r="C810" s="152"/>
      <c r="D810" s="153"/>
      <c r="E810" s="154"/>
    </row>
    <row r="811" spans="1:5" ht="21" customHeight="1">
      <c r="A811" s="160" t="s">
        <v>2423</v>
      </c>
      <c r="B811" s="151"/>
      <c r="C811" s="152"/>
      <c r="D811" s="153"/>
      <c r="E811" s="154"/>
    </row>
    <row r="812" spans="1:5" ht="21" customHeight="1">
      <c r="A812" s="160" t="s">
        <v>2424</v>
      </c>
      <c r="B812" s="151"/>
      <c r="C812" s="152"/>
      <c r="D812" s="153"/>
      <c r="E812" s="154"/>
    </row>
    <row r="813" spans="1:5" ht="21" customHeight="1">
      <c r="A813" s="160" t="s">
        <v>2425</v>
      </c>
      <c r="B813" s="151"/>
      <c r="C813" s="152"/>
      <c r="D813" s="153"/>
      <c r="E813" s="154"/>
    </row>
    <row r="814" spans="1:5" ht="21" customHeight="1">
      <c r="A814" s="160" t="s">
        <v>2426</v>
      </c>
      <c r="B814" s="151"/>
      <c r="C814" s="152"/>
      <c r="D814" s="153"/>
      <c r="E814" s="154"/>
    </row>
    <row r="815" spans="1:5" ht="21" customHeight="1">
      <c r="A815" s="160" t="s">
        <v>2427</v>
      </c>
      <c r="B815" s="151"/>
      <c r="C815" s="152"/>
      <c r="D815" s="153"/>
      <c r="E815" s="154"/>
    </row>
    <row r="816" spans="1:5" ht="21" customHeight="1">
      <c r="A816" s="160" t="s">
        <v>1826</v>
      </c>
      <c r="B816" s="151"/>
      <c r="C816" s="152"/>
      <c r="D816" s="153"/>
      <c r="E816" s="154"/>
    </row>
    <row r="817" spans="1:5" ht="21" customHeight="1">
      <c r="A817" s="160" t="s">
        <v>1827</v>
      </c>
      <c r="B817" s="151"/>
      <c r="C817" s="152"/>
      <c r="D817" s="153"/>
      <c r="E817" s="154"/>
    </row>
    <row r="818" spans="1:5" ht="21" customHeight="1">
      <c r="A818" s="160" t="s">
        <v>1828</v>
      </c>
      <c r="B818" s="151"/>
      <c r="C818" s="152"/>
      <c r="D818" s="153"/>
      <c r="E818" s="154"/>
    </row>
    <row r="819" spans="1:5" ht="21" customHeight="1">
      <c r="A819" s="160" t="s">
        <v>2428</v>
      </c>
      <c r="B819" s="151"/>
      <c r="C819" s="152"/>
      <c r="D819" s="153"/>
      <c r="E819" s="154"/>
    </row>
    <row r="820" spans="1:5" ht="21" customHeight="1">
      <c r="A820" s="160" t="s">
        <v>2429</v>
      </c>
      <c r="B820" s="151"/>
      <c r="C820" s="152"/>
      <c r="D820" s="153"/>
      <c r="E820" s="154"/>
    </row>
    <row r="821" spans="1:5" ht="21" customHeight="1">
      <c r="A821" s="160" t="s">
        <v>2430</v>
      </c>
      <c r="B821" s="151"/>
      <c r="C821" s="152"/>
      <c r="D821" s="153"/>
      <c r="E821" s="154"/>
    </row>
    <row r="822" spans="1:5" ht="21" customHeight="1">
      <c r="A822" s="160" t="s">
        <v>1867</v>
      </c>
      <c r="B822" s="151"/>
      <c r="C822" s="152"/>
      <c r="D822" s="153"/>
      <c r="E822" s="154"/>
    </row>
    <row r="823" spans="1:5" ht="21" customHeight="1">
      <c r="A823" s="160" t="s">
        <v>2431</v>
      </c>
      <c r="B823" s="151"/>
      <c r="C823" s="152"/>
      <c r="D823" s="153"/>
      <c r="E823" s="154"/>
    </row>
    <row r="824" spans="1:5" ht="21" customHeight="1">
      <c r="A824" s="160" t="s">
        <v>1835</v>
      </c>
      <c r="B824" s="151"/>
      <c r="C824" s="152"/>
      <c r="D824" s="153"/>
      <c r="E824" s="154"/>
    </row>
    <row r="825" spans="1:5" ht="21" customHeight="1">
      <c r="A825" s="160" t="s">
        <v>2432</v>
      </c>
      <c r="B825" s="151"/>
      <c r="C825" s="152"/>
      <c r="D825" s="153"/>
      <c r="E825" s="154"/>
    </row>
    <row r="826" spans="1:5" ht="21" customHeight="1">
      <c r="A826" s="160" t="s">
        <v>2433</v>
      </c>
      <c r="B826" s="151">
        <v>1251</v>
      </c>
      <c r="C826" s="152"/>
      <c r="D826" s="153">
        <f t="shared" si="12"/>
        <v>1251</v>
      </c>
      <c r="E826" s="154"/>
    </row>
    <row r="827" spans="1:5" ht="21" customHeight="1">
      <c r="A827" s="160" t="s">
        <v>2434</v>
      </c>
      <c r="B827" s="151">
        <v>1251</v>
      </c>
      <c r="C827" s="152"/>
      <c r="D827" s="153">
        <f t="shared" si="12"/>
        <v>1251</v>
      </c>
      <c r="E827" s="154"/>
    </row>
    <row r="828" spans="1:5" ht="21" customHeight="1">
      <c r="A828" s="160" t="s">
        <v>2435</v>
      </c>
      <c r="B828" s="151">
        <v>12359</v>
      </c>
      <c r="C828" s="152">
        <v>10686</v>
      </c>
      <c r="D828" s="153">
        <f t="shared" si="12"/>
        <v>1673</v>
      </c>
      <c r="E828" s="154">
        <v>15.65599850271383</v>
      </c>
    </row>
    <row r="829" spans="1:5" ht="21" customHeight="1">
      <c r="A829" s="160" t="s">
        <v>2436</v>
      </c>
      <c r="B829" s="151">
        <v>5586</v>
      </c>
      <c r="C829" s="152">
        <v>2897</v>
      </c>
      <c r="D829" s="153">
        <f t="shared" si="12"/>
        <v>2689</v>
      </c>
      <c r="E829" s="154">
        <v>92.820158784949953</v>
      </c>
    </row>
    <row r="830" spans="1:5" ht="21" customHeight="1">
      <c r="A830" s="160" t="s">
        <v>1826</v>
      </c>
      <c r="B830" s="151">
        <v>230</v>
      </c>
      <c r="C830" s="152">
        <v>407</v>
      </c>
      <c r="D830" s="153">
        <f t="shared" si="12"/>
        <v>-177</v>
      </c>
      <c r="E830" s="154">
        <v>-43.488943488943491</v>
      </c>
    </row>
    <row r="831" spans="1:5" ht="21" customHeight="1">
      <c r="A831" s="160" t="s">
        <v>1827</v>
      </c>
      <c r="B831" s="151"/>
      <c r="C831" s="152"/>
      <c r="D831" s="153"/>
      <c r="E831" s="154"/>
    </row>
    <row r="832" spans="1:5" ht="21" customHeight="1">
      <c r="A832" s="160" t="s">
        <v>1828</v>
      </c>
      <c r="B832" s="151"/>
      <c r="C832" s="152"/>
      <c r="D832" s="153"/>
      <c r="E832" s="154"/>
    </row>
    <row r="833" spans="1:5" ht="21" customHeight="1">
      <c r="A833" s="160" t="s">
        <v>2437</v>
      </c>
      <c r="B833" s="151">
        <v>2671</v>
      </c>
      <c r="C833" s="152">
        <v>992</v>
      </c>
      <c r="D833" s="153">
        <f t="shared" si="12"/>
        <v>1679</v>
      </c>
      <c r="E833" s="154">
        <v>169.25403225806451</v>
      </c>
    </row>
    <row r="834" spans="1:5" ht="21" customHeight="1">
      <c r="A834" s="160" t="s">
        <v>2438</v>
      </c>
      <c r="B834" s="151"/>
      <c r="C834" s="152"/>
      <c r="D834" s="153"/>
      <c r="E834" s="154"/>
    </row>
    <row r="835" spans="1:5" ht="21" customHeight="1">
      <c r="A835" s="160" t="s">
        <v>2439</v>
      </c>
      <c r="B835" s="151"/>
      <c r="C835" s="152"/>
      <c r="D835" s="153"/>
      <c r="E835" s="154"/>
    </row>
    <row r="836" spans="1:5" ht="21" customHeight="1">
      <c r="A836" s="160" t="s">
        <v>2440</v>
      </c>
      <c r="B836" s="151"/>
      <c r="C836" s="152"/>
      <c r="D836" s="153"/>
      <c r="E836" s="154"/>
    </row>
    <row r="837" spans="1:5" ht="21" customHeight="1">
      <c r="A837" s="160" t="s">
        <v>2441</v>
      </c>
      <c r="B837" s="151"/>
      <c r="C837" s="152"/>
      <c r="D837" s="153"/>
      <c r="E837" s="154"/>
    </row>
    <row r="838" spans="1:5" ht="21" customHeight="1">
      <c r="A838" s="160" t="s">
        <v>2442</v>
      </c>
      <c r="B838" s="151"/>
      <c r="C838" s="152"/>
      <c r="D838" s="153"/>
      <c r="E838" s="154"/>
    </row>
    <row r="839" spans="1:5" ht="21" customHeight="1">
      <c r="A839" s="160" t="s">
        <v>2443</v>
      </c>
      <c r="B839" s="151">
        <v>2685</v>
      </c>
      <c r="C839" s="152">
        <v>1498</v>
      </c>
      <c r="D839" s="153">
        <f t="shared" ref="D839:D901" si="13">B839-C839</f>
        <v>1187</v>
      </c>
      <c r="E839" s="154">
        <v>79.23898531375167</v>
      </c>
    </row>
    <row r="840" spans="1:5" ht="21" customHeight="1">
      <c r="A840" s="160" t="s">
        <v>2444</v>
      </c>
      <c r="B840" s="151">
        <v>65</v>
      </c>
      <c r="C840" s="152">
        <v>426</v>
      </c>
      <c r="D840" s="153">
        <f t="shared" si="13"/>
        <v>-361</v>
      </c>
      <c r="E840" s="154">
        <v>-84.741784037558688</v>
      </c>
    </row>
    <row r="841" spans="1:5" ht="21" customHeight="1">
      <c r="A841" s="160" t="s">
        <v>2445</v>
      </c>
      <c r="B841" s="151">
        <v>65</v>
      </c>
      <c r="C841" s="152">
        <v>426</v>
      </c>
      <c r="D841" s="153">
        <f t="shared" si="13"/>
        <v>-361</v>
      </c>
      <c r="E841" s="154">
        <v>-84.741784037558688</v>
      </c>
    </row>
    <row r="842" spans="1:5" ht="21" customHeight="1">
      <c r="A842" s="160" t="s">
        <v>2446</v>
      </c>
      <c r="B842" s="151">
        <v>4093</v>
      </c>
      <c r="C842" s="152">
        <v>3318</v>
      </c>
      <c r="D842" s="153">
        <f t="shared" si="13"/>
        <v>775</v>
      </c>
      <c r="E842" s="154">
        <v>23.357444243520192</v>
      </c>
    </row>
    <row r="843" spans="1:5" ht="21" customHeight="1">
      <c r="A843" s="160" t="s">
        <v>2447</v>
      </c>
      <c r="B843" s="151"/>
      <c r="C843" s="152"/>
      <c r="D843" s="153"/>
      <c r="E843" s="154"/>
    </row>
    <row r="844" spans="1:5" ht="21" customHeight="1">
      <c r="A844" s="160" t="s">
        <v>2448</v>
      </c>
      <c r="B844" s="151">
        <v>4093</v>
      </c>
      <c r="C844" s="152">
        <v>3318</v>
      </c>
      <c r="D844" s="153">
        <f t="shared" si="13"/>
        <v>775</v>
      </c>
      <c r="E844" s="154">
        <v>23.357444243520192</v>
      </c>
    </row>
    <row r="845" spans="1:5" ht="21" customHeight="1">
      <c r="A845" s="160" t="s">
        <v>2449</v>
      </c>
      <c r="B845" s="151">
        <v>2414</v>
      </c>
      <c r="C845" s="152">
        <v>3865</v>
      </c>
      <c r="D845" s="153">
        <f t="shared" si="13"/>
        <v>-1451</v>
      </c>
      <c r="E845" s="154">
        <v>-37.542043984476066</v>
      </c>
    </row>
    <row r="846" spans="1:5" ht="21" customHeight="1">
      <c r="A846" s="160" t="s">
        <v>2450</v>
      </c>
      <c r="B846" s="151">
        <v>2414</v>
      </c>
      <c r="C846" s="152">
        <v>3865</v>
      </c>
      <c r="D846" s="153">
        <f t="shared" si="13"/>
        <v>-1451</v>
      </c>
      <c r="E846" s="154">
        <v>-37.542043984476066</v>
      </c>
    </row>
    <row r="847" spans="1:5" ht="21" customHeight="1">
      <c r="A847" s="160" t="s">
        <v>2451</v>
      </c>
      <c r="B847" s="151">
        <v>201</v>
      </c>
      <c r="C847" s="152">
        <v>180</v>
      </c>
      <c r="D847" s="153">
        <f t="shared" si="13"/>
        <v>21</v>
      </c>
      <c r="E847" s="154">
        <v>11.666666666666666</v>
      </c>
    </row>
    <row r="848" spans="1:5" ht="21" customHeight="1">
      <c r="A848" s="160" t="s">
        <v>2452</v>
      </c>
      <c r="B848" s="151">
        <v>201</v>
      </c>
      <c r="C848" s="152">
        <v>180</v>
      </c>
      <c r="D848" s="153">
        <f t="shared" si="13"/>
        <v>21</v>
      </c>
      <c r="E848" s="154">
        <v>11.666666666666666</v>
      </c>
    </row>
    <row r="849" spans="1:5" ht="21" customHeight="1">
      <c r="A849" s="160" t="s">
        <v>2453</v>
      </c>
      <c r="B849" s="151"/>
      <c r="C849" s="152"/>
      <c r="D849" s="153"/>
      <c r="E849" s="154"/>
    </row>
    <row r="850" spans="1:5" ht="21" customHeight="1">
      <c r="A850" s="160" t="s">
        <v>2454</v>
      </c>
      <c r="B850" s="151"/>
      <c r="C850" s="152"/>
      <c r="D850" s="153"/>
      <c r="E850" s="154"/>
    </row>
    <row r="851" spans="1:5" ht="21" customHeight="1">
      <c r="A851" s="160" t="s">
        <v>2455</v>
      </c>
      <c r="B851" s="151">
        <v>69225</v>
      </c>
      <c r="C851" s="152">
        <v>72159</v>
      </c>
      <c r="D851" s="153">
        <f t="shared" si="13"/>
        <v>-2934</v>
      </c>
      <c r="E851" s="154">
        <v>-4.066020870577475</v>
      </c>
    </row>
    <row r="852" spans="1:5" ht="21" customHeight="1">
      <c r="A852" s="160" t="s">
        <v>2456</v>
      </c>
      <c r="B852" s="151">
        <v>37594</v>
      </c>
      <c r="C852" s="152">
        <v>36703</v>
      </c>
      <c r="D852" s="153">
        <f t="shared" si="13"/>
        <v>891</v>
      </c>
      <c r="E852" s="154">
        <v>2.4275944745661118</v>
      </c>
    </row>
    <row r="853" spans="1:5" ht="21" customHeight="1">
      <c r="A853" s="160" t="s">
        <v>1826</v>
      </c>
      <c r="B853" s="151">
        <v>1077</v>
      </c>
      <c r="C853" s="152">
        <v>631</v>
      </c>
      <c r="D853" s="153">
        <f t="shared" si="13"/>
        <v>446</v>
      </c>
      <c r="E853" s="154">
        <v>70.681458003169567</v>
      </c>
    </row>
    <row r="854" spans="1:5" ht="21" customHeight="1">
      <c r="A854" s="160" t="s">
        <v>1827</v>
      </c>
      <c r="B854" s="151">
        <v>15</v>
      </c>
      <c r="C854" s="152"/>
      <c r="D854" s="153">
        <f t="shared" si="13"/>
        <v>15</v>
      </c>
      <c r="E854" s="154"/>
    </row>
    <row r="855" spans="1:5" ht="21" customHeight="1">
      <c r="A855" s="160" t="s">
        <v>1828</v>
      </c>
      <c r="B855" s="151"/>
      <c r="C855" s="152"/>
      <c r="D855" s="153"/>
      <c r="E855" s="154"/>
    </row>
    <row r="856" spans="1:5" ht="21" customHeight="1">
      <c r="A856" s="160" t="s">
        <v>1835</v>
      </c>
      <c r="B856" s="151">
        <v>2872</v>
      </c>
      <c r="C856" s="152">
        <v>3674</v>
      </c>
      <c r="D856" s="153">
        <f t="shared" si="13"/>
        <v>-802</v>
      </c>
      <c r="E856" s="154">
        <v>-21.829069134458358</v>
      </c>
    </row>
    <row r="857" spans="1:5" ht="21" customHeight="1">
      <c r="A857" s="160" t="s">
        <v>2457</v>
      </c>
      <c r="B857" s="151"/>
      <c r="C857" s="152"/>
      <c r="D857" s="153"/>
      <c r="E857" s="154"/>
    </row>
    <row r="858" spans="1:5" ht="21" customHeight="1">
      <c r="A858" s="160" t="s">
        <v>2458</v>
      </c>
      <c r="B858" s="151">
        <v>234</v>
      </c>
      <c r="C858" s="152">
        <v>4644</v>
      </c>
      <c r="D858" s="153">
        <f t="shared" si="13"/>
        <v>-4410</v>
      </c>
      <c r="E858" s="154">
        <v>-94.961240310077528</v>
      </c>
    </row>
    <row r="859" spans="1:5" ht="21" customHeight="1">
      <c r="A859" s="160" t="s">
        <v>2459</v>
      </c>
      <c r="B859" s="151">
        <v>304</v>
      </c>
      <c r="C859" s="152">
        <v>444</v>
      </c>
      <c r="D859" s="153">
        <f t="shared" si="13"/>
        <v>-140</v>
      </c>
      <c r="E859" s="154">
        <v>-31.531531531531531</v>
      </c>
    </row>
    <row r="860" spans="1:5" ht="21" customHeight="1">
      <c r="A860" s="160" t="s">
        <v>2460</v>
      </c>
      <c r="B860" s="151"/>
      <c r="C860" s="152">
        <v>82</v>
      </c>
      <c r="D860" s="153">
        <f t="shared" si="13"/>
        <v>-82</v>
      </c>
      <c r="E860" s="154">
        <v>-100</v>
      </c>
    </row>
    <row r="861" spans="1:5" ht="21" customHeight="1">
      <c r="A861" s="160" t="s">
        <v>2461</v>
      </c>
      <c r="B861" s="151"/>
      <c r="C861" s="152"/>
      <c r="D861" s="153"/>
      <c r="E861" s="154"/>
    </row>
    <row r="862" spans="1:5" ht="21" customHeight="1">
      <c r="A862" s="160" t="s">
        <v>2462</v>
      </c>
      <c r="B862" s="151"/>
      <c r="C862" s="152"/>
      <c r="D862" s="153"/>
      <c r="E862" s="154"/>
    </row>
    <row r="863" spans="1:5" ht="21" customHeight="1">
      <c r="A863" s="160" t="s">
        <v>2463</v>
      </c>
      <c r="B863" s="151">
        <v>111</v>
      </c>
      <c r="C863" s="152">
        <v>99</v>
      </c>
      <c r="D863" s="153">
        <f t="shared" si="13"/>
        <v>12</v>
      </c>
      <c r="E863" s="154">
        <v>12.121212121212121</v>
      </c>
    </row>
    <row r="864" spans="1:5" ht="21" customHeight="1">
      <c r="A864" s="160" t="s">
        <v>2464</v>
      </c>
      <c r="B864" s="151"/>
      <c r="C864" s="152"/>
      <c r="D864" s="153"/>
      <c r="E864" s="154"/>
    </row>
    <row r="865" spans="1:5" ht="21" customHeight="1">
      <c r="A865" s="160" t="s">
        <v>2465</v>
      </c>
      <c r="B865" s="151">
        <v>106</v>
      </c>
      <c r="C865" s="152">
        <v>190</v>
      </c>
      <c r="D865" s="153">
        <f t="shared" si="13"/>
        <v>-84</v>
      </c>
      <c r="E865" s="154">
        <v>-44.210526315789473</v>
      </c>
    </row>
    <row r="866" spans="1:5" ht="21" customHeight="1">
      <c r="A866" s="160" t="s">
        <v>2466</v>
      </c>
      <c r="B866" s="151"/>
      <c r="C866" s="152"/>
      <c r="D866" s="153"/>
      <c r="E866" s="154"/>
    </row>
    <row r="867" spans="1:5" ht="21" customHeight="1">
      <c r="A867" s="160" t="s">
        <v>2467</v>
      </c>
      <c r="B867" s="151"/>
      <c r="C867" s="152"/>
      <c r="D867" s="153"/>
      <c r="E867" s="154"/>
    </row>
    <row r="868" spans="1:5" ht="21" customHeight="1">
      <c r="A868" s="160" t="s">
        <v>2468</v>
      </c>
      <c r="B868" s="151">
        <v>8046</v>
      </c>
      <c r="C868" s="152">
        <v>8758</v>
      </c>
      <c r="D868" s="153">
        <f t="shared" si="13"/>
        <v>-712</v>
      </c>
      <c r="E868" s="154">
        <v>-8.1297099794473624</v>
      </c>
    </row>
    <row r="869" spans="1:5" ht="21" customHeight="1">
      <c r="A869" s="160" t="s">
        <v>2469</v>
      </c>
      <c r="B869" s="151">
        <v>175</v>
      </c>
      <c r="C869" s="152"/>
      <c r="D869" s="153">
        <f t="shared" si="13"/>
        <v>175</v>
      </c>
      <c r="E869" s="154"/>
    </row>
    <row r="870" spans="1:5" ht="21" customHeight="1">
      <c r="A870" s="160" t="s">
        <v>2470</v>
      </c>
      <c r="B870" s="151">
        <v>409</v>
      </c>
      <c r="C870" s="152"/>
      <c r="D870" s="153">
        <f t="shared" si="13"/>
        <v>409</v>
      </c>
      <c r="E870" s="154"/>
    </row>
    <row r="871" spans="1:5" ht="21" customHeight="1">
      <c r="A871" s="160" t="s">
        <v>2471</v>
      </c>
      <c r="B871" s="151">
        <v>48</v>
      </c>
      <c r="C871" s="152">
        <v>210</v>
      </c>
      <c r="D871" s="153">
        <f t="shared" si="13"/>
        <v>-162</v>
      </c>
      <c r="E871" s="154">
        <v>-77.142857142857153</v>
      </c>
    </row>
    <row r="872" spans="1:5" ht="21" customHeight="1">
      <c r="A872" s="160" t="s">
        <v>2472</v>
      </c>
      <c r="B872" s="151">
        <v>506</v>
      </c>
      <c r="C872" s="152">
        <v>375</v>
      </c>
      <c r="D872" s="153">
        <f t="shared" si="13"/>
        <v>131</v>
      </c>
      <c r="E872" s="154">
        <v>34.93333333333333</v>
      </c>
    </row>
    <row r="873" spans="1:5" ht="21" customHeight="1">
      <c r="A873" s="160" t="s">
        <v>2473</v>
      </c>
      <c r="B873" s="151"/>
      <c r="C873" s="152"/>
      <c r="D873" s="153"/>
      <c r="E873" s="154"/>
    </row>
    <row r="874" spans="1:5" ht="21" customHeight="1">
      <c r="A874" s="160" t="s">
        <v>2474</v>
      </c>
      <c r="B874" s="151"/>
      <c r="C874" s="152">
        <v>2</v>
      </c>
      <c r="D874" s="153">
        <f t="shared" si="13"/>
        <v>-2</v>
      </c>
      <c r="E874" s="154">
        <v>-100</v>
      </c>
    </row>
    <row r="875" spans="1:5" ht="21" customHeight="1">
      <c r="A875" s="160" t="s">
        <v>2475</v>
      </c>
      <c r="B875" s="151"/>
      <c r="C875" s="152"/>
      <c r="D875" s="153"/>
      <c r="E875" s="154"/>
    </row>
    <row r="876" spans="1:5" ht="21" customHeight="1">
      <c r="A876" s="160" t="s">
        <v>2476</v>
      </c>
      <c r="B876" s="151">
        <v>2209</v>
      </c>
      <c r="C876" s="152">
        <v>4550</v>
      </c>
      <c r="D876" s="153">
        <f t="shared" si="13"/>
        <v>-2341</v>
      </c>
      <c r="E876" s="154">
        <v>-51.450549450549453</v>
      </c>
    </row>
    <row r="877" spans="1:5" ht="21" customHeight="1">
      <c r="A877" s="160" t="s">
        <v>2477</v>
      </c>
      <c r="B877" s="151">
        <v>21482</v>
      </c>
      <c r="C877" s="152">
        <v>13044</v>
      </c>
      <c r="D877" s="153">
        <f t="shared" si="13"/>
        <v>8438</v>
      </c>
      <c r="E877" s="154">
        <v>64.688745783501986</v>
      </c>
    </row>
    <row r="878" spans="1:5" ht="21" customHeight="1">
      <c r="A878" s="160" t="s">
        <v>2478</v>
      </c>
      <c r="B878" s="151">
        <v>6940</v>
      </c>
      <c r="C878" s="152">
        <v>5879</v>
      </c>
      <c r="D878" s="153">
        <f t="shared" si="13"/>
        <v>1061</v>
      </c>
      <c r="E878" s="154">
        <v>18.047286953563532</v>
      </c>
    </row>
    <row r="879" spans="1:5" ht="21" customHeight="1">
      <c r="A879" s="160" t="s">
        <v>1826</v>
      </c>
      <c r="B879" s="151">
        <v>102</v>
      </c>
      <c r="C879" s="152">
        <v>112</v>
      </c>
      <c r="D879" s="153">
        <f t="shared" si="13"/>
        <v>-10</v>
      </c>
      <c r="E879" s="154">
        <v>-8.9285714285714288</v>
      </c>
    </row>
    <row r="880" spans="1:5" ht="21" customHeight="1">
      <c r="A880" s="160" t="s">
        <v>1827</v>
      </c>
      <c r="B880" s="151"/>
      <c r="C880" s="152"/>
      <c r="D880" s="153"/>
      <c r="E880" s="154"/>
    </row>
    <row r="881" spans="1:5" ht="21" customHeight="1">
      <c r="A881" s="160" t="s">
        <v>1828</v>
      </c>
      <c r="B881" s="151"/>
      <c r="C881" s="152"/>
      <c r="D881" s="153"/>
      <c r="E881" s="154"/>
    </row>
    <row r="882" spans="1:5" ht="21" customHeight="1">
      <c r="A882" s="160" t="s">
        <v>2479</v>
      </c>
      <c r="B882" s="151">
        <v>1686</v>
      </c>
      <c r="C882" s="152">
        <v>1554</v>
      </c>
      <c r="D882" s="153">
        <f t="shared" si="13"/>
        <v>132</v>
      </c>
      <c r="E882" s="154">
        <v>8.4942084942084932</v>
      </c>
    </row>
    <row r="883" spans="1:5" ht="21" customHeight="1">
      <c r="A883" s="160" t="s">
        <v>2480</v>
      </c>
      <c r="B883" s="151">
        <v>3597</v>
      </c>
      <c r="C883" s="152">
        <v>1119</v>
      </c>
      <c r="D883" s="153">
        <f t="shared" si="13"/>
        <v>2478</v>
      </c>
      <c r="E883" s="154">
        <v>221.44772117962469</v>
      </c>
    </row>
    <row r="884" spans="1:5" ht="21" customHeight="1">
      <c r="A884" s="160" t="s">
        <v>2481</v>
      </c>
      <c r="B884" s="151"/>
      <c r="C884" s="152"/>
      <c r="D884" s="153"/>
      <c r="E884" s="154"/>
    </row>
    <row r="885" spans="1:5" ht="21" customHeight="1">
      <c r="A885" s="160" t="s">
        <v>2482</v>
      </c>
      <c r="B885" s="151"/>
      <c r="C885" s="152"/>
      <c r="D885" s="153"/>
      <c r="E885" s="154"/>
    </row>
    <row r="886" spans="1:5" ht="21" customHeight="1">
      <c r="A886" s="160" t="s">
        <v>2483</v>
      </c>
      <c r="B886" s="151">
        <v>1158</v>
      </c>
      <c r="C886" s="152">
        <v>2306</v>
      </c>
      <c r="D886" s="153">
        <f t="shared" si="13"/>
        <v>-1148</v>
      </c>
      <c r="E886" s="154">
        <v>-49.78317432784042</v>
      </c>
    </row>
    <row r="887" spans="1:5" ht="21" customHeight="1">
      <c r="A887" s="160" t="s">
        <v>2484</v>
      </c>
      <c r="B887" s="151"/>
      <c r="C887" s="152"/>
      <c r="D887" s="153"/>
      <c r="E887" s="154"/>
    </row>
    <row r="888" spans="1:5" ht="21" customHeight="1">
      <c r="A888" s="160" t="s">
        <v>2485</v>
      </c>
      <c r="B888" s="151"/>
      <c r="C888" s="152"/>
      <c r="D888" s="153"/>
      <c r="E888" s="154"/>
    </row>
    <row r="889" spans="1:5" ht="21" customHeight="1">
      <c r="A889" s="160" t="s">
        <v>2486</v>
      </c>
      <c r="B889" s="151">
        <v>178</v>
      </c>
      <c r="C889" s="152">
        <v>274</v>
      </c>
      <c r="D889" s="153">
        <f t="shared" si="13"/>
        <v>-96</v>
      </c>
      <c r="E889" s="154">
        <v>-35.036496350364963</v>
      </c>
    </row>
    <row r="890" spans="1:5" ht="21" customHeight="1">
      <c r="A890" s="160" t="s">
        <v>2487</v>
      </c>
      <c r="B890" s="151"/>
      <c r="C890" s="152"/>
      <c r="D890" s="153"/>
      <c r="E890" s="154"/>
    </row>
    <row r="891" spans="1:5" ht="21" customHeight="1">
      <c r="A891" s="160" t="s">
        <v>2488</v>
      </c>
      <c r="B891" s="151"/>
      <c r="C891" s="152"/>
      <c r="D891" s="153"/>
      <c r="E891" s="154"/>
    </row>
    <row r="892" spans="1:5" ht="21" customHeight="1">
      <c r="A892" s="160" t="s">
        <v>2489</v>
      </c>
      <c r="B892" s="151"/>
      <c r="C892" s="152"/>
      <c r="D892" s="153"/>
      <c r="E892" s="154"/>
    </row>
    <row r="893" spans="1:5" ht="21" customHeight="1">
      <c r="A893" s="160" t="s">
        <v>2490</v>
      </c>
      <c r="B893" s="151"/>
      <c r="C893" s="152"/>
      <c r="D893" s="153"/>
      <c r="E893" s="154"/>
    </row>
    <row r="894" spans="1:5" ht="21" customHeight="1">
      <c r="A894" s="160" t="s">
        <v>2491</v>
      </c>
      <c r="B894" s="151"/>
      <c r="C894" s="152"/>
      <c r="D894" s="153"/>
      <c r="E894" s="154"/>
    </row>
    <row r="895" spans="1:5" ht="21" customHeight="1">
      <c r="A895" s="160" t="s">
        <v>2492</v>
      </c>
      <c r="B895" s="151"/>
      <c r="C895" s="152"/>
      <c r="D895" s="153"/>
      <c r="E895" s="154"/>
    </row>
    <row r="896" spans="1:5" ht="21" customHeight="1">
      <c r="A896" s="160" t="s">
        <v>2493</v>
      </c>
      <c r="B896" s="151">
        <v>61</v>
      </c>
      <c r="C896" s="152">
        <v>46</v>
      </c>
      <c r="D896" s="153">
        <f t="shared" si="13"/>
        <v>15</v>
      </c>
      <c r="E896" s="154">
        <v>32.608695652173914</v>
      </c>
    </row>
    <row r="897" spans="1:5" ht="21" customHeight="1">
      <c r="A897" s="160" t="s">
        <v>2494</v>
      </c>
      <c r="B897" s="151"/>
      <c r="C897" s="152"/>
      <c r="D897" s="153"/>
      <c r="E897" s="154"/>
    </row>
    <row r="898" spans="1:5" ht="21" customHeight="1">
      <c r="A898" s="160" t="s">
        <v>2463</v>
      </c>
      <c r="B898" s="151"/>
      <c r="C898" s="152"/>
      <c r="D898" s="153"/>
      <c r="E898" s="154"/>
    </row>
    <row r="899" spans="1:5" ht="21" customHeight="1">
      <c r="A899" s="160" t="s">
        <v>2495</v>
      </c>
      <c r="B899" s="151">
        <v>158</v>
      </c>
      <c r="C899" s="152">
        <v>466</v>
      </c>
      <c r="D899" s="153">
        <f t="shared" si="13"/>
        <v>-308</v>
      </c>
      <c r="E899" s="154">
        <v>-66.094420600858371</v>
      </c>
    </row>
    <row r="900" spans="1:5" ht="21" customHeight="1">
      <c r="A900" s="160" t="s">
        <v>2496</v>
      </c>
      <c r="B900" s="151">
        <v>10935</v>
      </c>
      <c r="C900" s="152">
        <v>12231</v>
      </c>
      <c r="D900" s="153">
        <f t="shared" si="13"/>
        <v>-1296</v>
      </c>
      <c r="E900" s="154">
        <v>-10.596026490066226</v>
      </c>
    </row>
    <row r="901" spans="1:5" ht="21" customHeight="1">
      <c r="A901" s="160" t="s">
        <v>1826</v>
      </c>
      <c r="B901" s="151">
        <v>266</v>
      </c>
      <c r="C901" s="152">
        <v>224</v>
      </c>
      <c r="D901" s="153">
        <f t="shared" si="13"/>
        <v>42</v>
      </c>
      <c r="E901" s="154">
        <v>18.75</v>
      </c>
    </row>
    <row r="902" spans="1:5" ht="21" customHeight="1">
      <c r="A902" s="160" t="s">
        <v>1827</v>
      </c>
      <c r="B902" s="151"/>
      <c r="C902" s="152"/>
      <c r="D902" s="153"/>
      <c r="E902" s="154"/>
    </row>
    <row r="903" spans="1:5" ht="21" customHeight="1">
      <c r="A903" s="160" t="s">
        <v>1828</v>
      </c>
      <c r="B903" s="151"/>
      <c r="C903" s="152"/>
      <c r="D903" s="153"/>
      <c r="E903" s="154"/>
    </row>
    <row r="904" spans="1:5" ht="21" customHeight="1">
      <c r="A904" s="160" t="s">
        <v>2497</v>
      </c>
      <c r="B904" s="151">
        <v>1986</v>
      </c>
      <c r="C904" s="152">
        <v>3563</v>
      </c>
      <c r="D904" s="153">
        <f t="shared" ref="D904:D964" si="14">B904-C904</f>
        <v>-1577</v>
      </c>
      <c r="E904" s="154">
        <v>-44.260454673028349</v>
      </c>
    </row>
    <row r="905" spans="1:5" ht="21" customHeight="1">
      <c r="A905" s="160" t="s">
        <v>2498</v>
      </c>
      <c r="B905" s="151">
        <v>1735</v>
      </c>
      <c r="C905" s="152">
        <v>1583</v>
      </c>
      <c r="D905" s="153">
        <f t="shared" si="14"/>
        <v>152</v>
      </c>
      <c r="E905" s="154">
        <v>9.6020214782059377</v>
      </c>
    </row>
    <row r="906" spans="1:5" ht="21" customHeight="1">
      <c r="A906" s="160" t="s">
        <v>2499</v>
      </c>
      <c r="B906" s="151">
        <v>537</v>
      </c>
      <c r="C906" s="152">
        <v>14</v>
      </c>
      <c r="D906" s="153">
        <f t="shared" si="14"/>
        <v>523</v>
      </c>
      <c r="E906" s="154">
        <v>3735.7142857142853</v>
      </c>
    </row>
    <row r="907" spans="1:5" ht="21" customHeight="1">
      <c r="A907" s="160" t="s">
        <v>2500</v>
      </c>
      <c r="B907" s="151"/>
      <c r="C907" s="152"/>
      <c r="D907" s="153"/>
      <c r="E907" s="154"/>
    </row>
    <row r="908" spans="1:5" ht="21" customHeight="1">
      <c r="A908" s="160" t="s">
        <v>2501</v>
      </c>
      <c r="B908" s="151"/>
      <c r="C908" s="152">
        <v>92</v>
      </c>
      <c r="D908" s="153">
        <f t="shared" si="14"/>
        <v>-92</v>
      </c>
      <c r="E908" s="154">
        <v>-100</v>
      </c>
    </row>
    <row r="909" spans="1:5" ht="21" customHeight="1">
      <c r="A909" s="160" t="s">
        <v>2502</v>
      </c>
      <c r="B909" s="151"/>
      <c r="C909" s="152"/>
      <c r="D909" s="153"/>
      <c r="E909" s="154"/>
    </row>
    <row r="910" spans="1:5" ht="21" customHeight="1">
      <c r="A910" s="160" t="s">
        <v>2503</v>
      </c>
      <c r="B910" s="151">
        <v>500</v>
      </c>
      <c r="C910" s="152">
        <v>521</v>
      </c>
      <c r="D910" s="153">
        <f t="shared" si="14"/>
        <v>-21</v>
      </c>
      <c r="E910" s="154">
        <v>-4.0307101727447217</v>
      </c>
    </row>
    <row r="911" spans="1:5" ht="21" customHeight="1">
      <c r="A911" s="160" t="s">
        <v>2504</v>
      </c>
      <c r="B911" s="151"/>
      <c r="C911" s="152"/>
      <c r="D911" s="153"/>
      <c r="E911" s="154"/>
    </row>
    <row r="912" spans="1:5" ht="21" customHeight="1">
      <c r="A912" s="160" t="s">
        <v>2505</v>
      </c>
      <c r="B912" s="151"/>
      <c r="C912" s="152"/>
      <c r="D912" s="153"/>
      <c r="E912" s="154"/>
    </row>
    <row r="913" spans="1:5" ht="21" customHeight="1">
      <c r="A913" s="160" t="s">
        <v>2506</v>
      </c>
      <c r="B913" s="151"/>
      <c r="C913" s="152"/>
      <c r="D913" s="153"/>
      <c r="E913" s="154"/>
    </row>
    <row r="914" spans="1:5" ht="21" customHeight="1">
      <c r="A914" s="160" t="s">
        <v>2507</v>
      </c>
      <c r="B914" s="151">
        <v>10</v>
      </c>
      <c r="C914" s="152">
        <v>54</v>
      </c>
      <c r="D914" s="153">
        <f t="shared" si="14"/>
        <v>-44</v>
      </c>
      <c r="E914" s="154">
        <v>-81.481481481481481</v>
      </c>
    </row>
    <row r="915" spans="1:5" ht="21" customHeight="1">
      <c r="A915" s="160" t="s">
        <v>2508</v>
      </c>
      <c r="B915" s="151">
        <v>8</v>
      </c>
      <c r="C915" s="152"/>
      <c r="D915" s="153">
        <f t="shared" si="14"/>
        <v>8</v>
      </c>
      <c r="E915" s="154"/>
    </row>
    <row r="916" spans="1:5" ht="21" customHeight="1">
      <c r="A916" s="160" t="s">
        <v>2509</v>
      </c>
      <c r="B916" s="151">
        <v>929</v>
      </c>
      <c r="C916" s="152">
        <v>780</v>
      </c>
      <c r="D916" s="153">
        <f t="shared" si="14"/>
        <v>149</v>
      </c>
      <c r="E916" s="154">
        <v>19.102564102564102</v>
      </c>
    </row>
    <row r="917" spans="1:5" ht="21" customHeight="1">
      <c r="A917" s="160" t="s">
        <v>2510</v>
      </c>
      <c r="B917" s="151"/>
      <c r="C917" s="152"/>
      <c r="D917" s="153"/>
      <c r="E917" s="154"/>
    </row>
    <row r="918" spans="1:5" ht="21" customHeight="1">
      <c r="A918" s="160" t="s">
        <v>2511</v>
      </c>
      <c r="B918" s="151"/>
      <c r="C918" s="152"/>
      <c r="D918" s="153"/>
      <c r="E918" s="154"/>
    </row>
    <row r="919" spans="1:5" ht="21" customHeight="1">
      <c r="A919" s="160" t="s">
        <v>2512</v>
      </c>
      <c r="B919" s="151">
        <v>1577</v>
      </c>
      <c r="C919" s="152">
        <v>1262</v>
      </c>
      <c r="D919" s="153">
        <f t="shared" si="14"/>
        <v>315</v>
      </c>
      <c r="E919" s="154">
        <v>24.960380348652933</v>
      </c>
    </row>
    <row r="920" spans="1:5" ht="21" customHeight="1">
      <c r="A920" s="160" t="s">
        <v>2513</v>
      </c>
      <c r="B920" s="151">
        <v>1531</v>
      </c>
      <c r="C920" s="152">
        <v>309</v>
      </c>
      <c r="D920" s="153">
        <f t="shared" si="14"/>
        <v>1222</v>
      </c>
      <c r="E920" s="154">
        <v>395.46925566343043</v>
      </c>
    </row>
    <row r="921" spans="1:5" ht="21" customHeight="1">
      <c r="A921" s="160" t="s">
        <v>2514</v>
      </c>
      <c r="B921" s="151"/>
      <c r="C921" s="152"/>
      <c r="D921" s="153"/>
      <c r="E921" s="154"/>
    </row>
    <row r="922" spans="1:5" ht="21" customHeight="1">
      <c r="A922" s="160" t="s">
        <v>2490</v>
      </c>
      <c r="B922" s="151"/>
      <c r="C922" s="152"/>
      <c r="D922" s="153"/>
      <c r="E922" s="154"/>
    </row>
    <row r="923" spans="1:5" ht="21" customHeight="1">
      <c r="A923" s="160" t="s">
        <v>2515</v>
      </c>
      <c r="B923" s="151"/>
      <c r="C923" s="152"/>
      <c r="D923" s="153"/>
      <c r="E923" s="154"/>
    </row>
    <row r="924" spans="1:5" ht="21" customHeight="1">
      <c r="A924" s="160" t="s">
        <v>2516</v>
      </c>
      <c r="B924" s="151">
        <v>18</v>
      </c>
      <c r="C924" s="152">
        <v>265</v>
      </c>
      <c r="D924" s="153">
        <f t="shared" si="14"/>
        <v>-247</v>
      </c>
      <c r="E924" s="154">
        <v>-93.20754716981132</v>
      </c>
    </row>
    <row r="925" spans="1:5" ht="21" customHeight="1">
      <c r="A925" s="160" t="s">
        <v>2517</v>
      </c>
      <c r="B925" s="151"/>
      <c r="C925" s="152"/>
      <c r="D925" s="153"/>
      <c r="E925" s="154"/>
    </row>
    <row r="926" spans="1:5" ht="21" customHeight="1">
      <c r="A926" s="160" t="s">
        <v>2518</v>
      </c>
      <c r="B926" s="151"/>
      <c r="C926" s="152"/>
      <c r="D926" s="153"/>
      <c r="E926" s="154"/>
    </row>
    <row r="927" spans="1:5" ht="21" customHeight="1">
      <c r="A927" s="160" t="s">
        <v>2519</v>
      </c>
      <c r="B927" s="151">
        <v>1837</v>
      </c>
      <c r="C927" s="152">
        <v>3565</v>
      </c>
      <c r="D927" s="153">
        <f t="shared" si="14"/>
        <v>-1728</v>
      </c>
      <c r="E927" s="154">
        <v>-48.471248246844318</v>
      </c>
    </row>
    <row r="928" spans="1:5" ht="21" customHeight="1">
      <c r="A928" s="160" t="s">
        <v>2520</v>
      </c>
      <c r="B928" s="151">
        <v>6651</v>
      </c>
      <c r="C928" s="152">
        <v>11118</v>
      </c>
      <c r="D928" s="153">
        <f t="shared" si="14"/>
        <v>-4467</v>
      </c>
      <c r="E928" s="154">
        <v>-40.178089584457638</v>
      </c>
    </row>
    <row r="929" spans="1:5" ht="21" customHeight="1">
      <c r="A929" s="160" t="s">
        <v>1826</v>
      </c>
      <c r="B929" s="151">
        <v>107</v>
      </c>
      <c r="C929" s="152">
        <v>112</v>
      </c>
      <c r="D929" s="153">
        <f t="shared" si="14"/>
        <v>-5</v>
      </c>
      <c r="E929" s="154">
        <v>-4.4642857142857144</v>
      </c>
    </row>
    <row r="930" spans="1:5" ht="21" customHeight="1">
      <c r="A930" s="160" t="s">
        <v>1827</v>
      </c>
      <c r="B930" s="151"/>
      <c r="C930" s="152"/>
      <c r="D930" s="153"/>
      <c r="E930" s="154"/>
    </row>
    <row r="931" spans="1:5" ht="21" customHeight="1">
      <c r="A931" s="160" t="s">
        <v>1828</v>
      </c>
      <c r="B931" s="151"/>
      <c r="C931" s="152"/>
      <c r="D931" s="153"/>
      <c r="E931" s="154"/>
    </row>
    <row r="932" spans="1:5" ht="21" customHeight="1">
      <c r="A932" s="160" t="s">
        <v>2521</v>
      </c>
      <c r="B932" s="151">
        <v>11</v>
      </c>
      <c r="C932" s="152"/>
      <c r="D932" s="153">
        <f t="shared" si="14"/>
        <v>11</v>
      </c>
      <c r="E932" s="154"/>
    </row>
    <row r="933" spans="1:5" ht="21" customHeight="1">
      <c r="A933" s="160" t="s">
        <v>2522</v>
      </c>
      <c r="B933" s="151"/>
      <c r="C933" s="152"/>
      <c r="D933" s="153"/>
      <c r="E933" s="154"/>
    </row>
    <row r="934" spans="1:5" ht="21" customHeight="1">
      <c r="A934" s="160" t="s">
        <v>2523</v>
      </c>
      <c r="B934" s="151"/>
      <c r="C934" s="152"/>
      <c r="D934" s="153"/>
      <c r="E934" s="154"/>
    </row>
    <row r="935" spans="1:5" ht="21" customHeight="1">
      <c r="A935" s="160" t="s">
        <v>2524</v>
      </c>
      <c r="B935" s="151"/>
      <c r="C935" s="152"/>
      <c r="D935" s="153"/>
      <c r="E935" s="154"/>
    </row>
    <row r="936" spans="1:5" ht="21" customHeight="1">
      <c r="A936" s="160" t="s">
        <v>2525</v>
      </c>
      <c r="B936" s="151"/>
      <c r="C936" s="152"/>
      <c r="D936" s="153"/>
      <c r="E936" s="154"/>
    </row>
    <row r="937" spans="1:5" ht="21" customHeight="1">
      <c r="A937" s="160" t="s">
        <v>1835</v>
      </c>
      <c r="B937" s="151">
        <v>192</v>
      </c>
      <c r="C937" s="152">
        <v>194</v>
      </c>
      <c r="D937" s="153">
        <f t="shared" si="14"/>
        <v>-2</v>
      </c>
      <c r="E937" s="154">
        <v>-1.0309278350515463</v>
      </c>
    </row>
    <row r="938" spans="1:5" ht="21" customHeight="1">
      <c r="A938" s="160" t="s">
        <v>2526</v>
      </c>
      <c r="B938" s="151">
        <v>6342</v>
      </c>
      <c r="C938" s="152">
        <v>10812</v>
      </c>
      <c r="D938" s="153">
        <f t="shared" si="14"/>
        <v>-4470</v>
      </c>
      <c r="E938" s="154">
        <v>-41.342952275249722</v>
      </c>
    </row>
    <row r="939" spans="1:5" ht="21" customHeight="1">
      <c r="A939" s="160" t="s">
        <v>2527</v>
      </c>
      <c r="B939" s="151">
        <v>1075</v>
      </c>
      <c r="C939" s="152">
        <v>748</v>
      </c>
      <c r="D939" s="153">
        <f t="shared" si="14"/>
        <v>327</v>
      </c>
      <c r="E939" s="154">
        <v>43.716577540106954</v>
      </c>
    </row>
    <row r="940" spans="1:5" ht="21" customHeight="1">
      <c r="A940" s="160" t="s">
        <v>2528</v>
      </c>
      <c r="B940" s="151">
        <v>363</v>
      </c>
      <c r="C940" s="152">
        <v>88</v>
      </c>
      <c r="D940" s="153">
        <f t="shared" si="14"/>
        <v>275</v>
      </c>
      <c r="E940" s="154">
        <v>312.5</v>
      </c>
    </row>
    <row r="941" spans="1:5" ht="21" customHeight="1">
      <c r="A941" s="160" t="s">
        <v>2529</v>
      </c>
      <c r="B941" s="151"/>
      <c r="C941" s="152"/>
      <c r="D941" s="153"/>
      <c r="E941" s="154"/>
    </row>
    <row r="942" spans="1:5" ht="21" customHeight="1">
      <c r="A942" s="160" t="s">
        <v>2530</v>
      </c>
      <c r="B942" s="151">
        <v>130</v>
      </c>
      <c r="C942" s="152">
        <v>303</v>
      </c>
      <c r="D942" s="153">
        <f t="shared" si="14"/>
        <v>-173</v>
      </c>
      <c r="E942" s="154">
        <v>-57.095709570957098</v>
      </c>
    </row>
    <row r="943" spans="1:5" ht="21" customHeight="1">
      <c r="A943" s="160" t="s">
        <v>2531</v>
      </c>
      <c r="B943" s="151">
        <v>70</v>
      </c>
      <c r="C943" s="152">
        <v>30</v>
      </c>
      <c r="D943" s="153">
        <f t="shared" si="14"/>
        <v>40</v>
      </c>
      <c r="E943" s="154">
        <v>133.33333333333331</v>
      </c>
    </row>
    <row r="944" spans="1:5" ht="21" customHeight="1">
      <c r="A944" s="160" t="s">
        <v>2532</v>
      </c>
      <c r="B944" s="151">
        <v>358</v>
      </c>
      <c r="C944" s="152">
        <v>327</v>
      </c>
      <c r="D944" s="153">
        <f t="shared" si="14"/>
        <v>31</v>
      </c>
      <c r="E944" s="154">
        <v>9.4801223241590211</v>
      </c>
    </row>
    <row r="945" spans="1:5" ht="21" customHeight="1">
      <c r="A945" s="160" t="s">
        <v>2533</v>
      </c>
      <c r="B945" s="151">
        <v>155</v>
      </c>
      <c r="C945" s="152"/>
      <c r="D945" s="153">
        <f t="shared" si="14"/>
        <v>155</v>
      </c>
      <c r="E945" s="154"/>
    </row>
    <row r="946" spans="1:5" ht="21" customHeight="1">
      <c r="A946" s="160" t="s">
        <v>2534</v>
      </c>
      <c r="B946" s="151">
        <v>961</v>
      </c>
      <c r="C946" s="152">
        <v>551</v>
      </c>
      <c r="D946" s="153">
        <f t="shared" si="14"/>
        <v>410</v>
      </c>
      <c r="E946" s="154">
        <v>74.410163339382933</v>
      </c>
    </row>
    <row r="947" spans="1:5" ht="21" customHeight="1">
      <c r="A947" s="160" t="s">
        <v>2535</v>
      </c>
      <c r="B947" s="151"/>
      <c r="C947" s="152"/>
      <c r="D947" s="153"/>
      <c r="E947" s="154"/>
    </row>
    <row r="948" spans="1:5" ht="21" customHeight="1">
      <c r="A948" s="160" t="s">
        <v>2536</v>
      </c>
      <c r="B948" s="151">
        <v>528</v>
      </c>
      <c r="C948" s="152">
        <v>218</v>
      </c>
      <c r="D948" s="153">
        <f t="shared" si="14"/>
        <v>310</v>
      </c>
      <c r="E948" s="154">
        <v>142.20183486238531</v>
      </c>
    </row>
    <row r="949" spans="1:5" ht="21" customHeight="1">
      <c r="A949" s="160" t="s">
        <v>2537</v>
      </c>
      <c r="B949" s="151">
        <v>433</v>
      </c>
      <c r="C949" s="152">
        <v>314</v>
      </c>
      <c r="D949" s="153">
        <f t="shared" si="14"/>
        <v>119</v>
      </c>
      <c r="E949" s="154">
        <v>37.898089171974526</v>
      </c>
    </row>
    <row r="950" spans="1:5" ht="21" customHeight="1">
      <c r="A950" s="160" t="s">
        <v>2538</v>
      </c>
      <c r="B950" s="151"/>
      <c r="C950" s="152"/>
      <c r="D950" s="153"/>
      <c r="E950" s="154"/>
    </row>
    <row r="951" spans="1:5" ht="21" customHeight="1">
      <c r="A951" s="160" t="s">
        <v>2539</v>
      </c>
      <c r="B951" s="151"/>
      <c r="C951" s="152">
        <v>19</v>
      </c>
      <c r="D951" s="153">
        <f t="shared" si="14"/>
        <v>-19</v>
      </c>
      <c r="E951" s="154">
        <v>-100</v>
      </c>
    </row>
    <row r="952" spans="1:5" ht="21" customHeight="1">
      <c r="A952" s="160" t="s">
        <v>2540</v>
      </c>
      <c r="B952" s="151">
        <v>4577</v>
      </c>
      <c r="C952" s="152">
        <v>4349</v>
      </c>
      <c r="D952" s="153">
        <f t="shared" si="14"/>
        <v>228</v>
      </c>
      <c r="E952" s="154">
        <v>5.2425845021844104</v>
      </c>
    </row>
    <row r="953" spans="1:5" ht="21" customHeight="1">
      <c r="A953" s="160" t="s">
        <v>2541</v>
      </c>
      <c r="B953" s="151"/>
      <c r="C953" s="152"/>
      <c r="D953" s="153"/>
      <c r="E953" s="154"/>
    </row>
    <row r="954" spans="1:5" ht="21" customHeight="1">
      <c r="A954" s="160" t="s">
        <v>2542</v>
      </c>
      <c r="B954" s="151">
        <v>4577</v>
      </c>
      <c r="C954" s="152">
        <v>4349</v>
      </c>
      <c r="D954" s="153">
        <f t="shared" si="14"/>
        <v>228</v>
      </c>
      <c r="E954" s="154">
        <v>5.2425845021844104</v>
      </c>
    </row>
    <row r="955" spans="1:5" ht="21" customHeight="1">
      <c r="A955" s="160" t="s">
        <v>2543</v>
      </c>
      <c r="B955" s="151">
        <v>492</v>
      </c>
      <c r="C955" s="152">
        <v>580</v>
      </c>
      <c r="D955" s="153">
        <f t="shared" si="14"/>
        <v>-88</v>
      </c>
      <c r="E955" s="154">
        <v>-15.172413793103448</v>
      </c>
    </row>
    <row r="956" spans="1:5" ht="21" customHeight="1">
      <c r="A956" s="160" t="s">
        <v>2544</v>
      </c>
      <c r="B956" s="151"/>
      <c r="C956" s="152"/>
      <c r="D956" s="153"/>
      <c r="E956" s="154"/>
    </row>
    <row r="957" spans="1:5" ht="21" customHeight="1">
      <c r="A957" s="160" t="s">
        <v>2545</v>
      </c>
      <c r="B957" s="151">
        <v>492</v>
      </c>
      <c r="C957" s="152">
        <v>580</v>
      </c>
      <c r="D957" s="153">
        <f t="shared" si="14"/>
        <v>-88</v>
      </c>
      <c r="E957" s="154">
        <v>-15.172413793103448</v>
      </c>
    </row>
    <row r="958" spans="1:5" ht="21" customHeight="1">
      <c r="A958" s="160" t="s">
        <v>2546</v>
      </c>
      <c r="B958" s="151">
        <v>9073</v>
      </c>
      <c r="C958" s="152">
        <v>17710</v>
      </c>
      <c r="D958" s="153">
        <f t="shared" si="14"/>
        <v>-8637</v>
      </c>
      <c r="E958" s="154">
        <v>-48.769057029926593</v>
      </c>
    </row>
    <row r="959" spans="1:5" ht="21" customHeight="1">
      <c r="A959" s="160" t="s">
        <v>2547</v>
      </c>
      <c r="B959" s="151">
        <v>2056</v>
      </c>
      <c r="C959" s="152">
        <v>3076</v>
      </c>
      <c r="D959" s="153">
        <f t="shared" si="14"/>
        <v>-1020</v>
      </c>
      <c r="E959" s="154">
        <v>-33.159947984395316</v>
      </c>
    </row>
    <row r="960" spans="1:5" ht="21" customHeight="1">
      <c r="A960" s="160" t="s">
        <v>1826</v>
      </c>
      <c r="B960" s="151">
        <v>290</v>
      </c>
      <c r="C960" s="152">
        <v>75</v>
      </c>
      <c r="D960" s="153">
        <f t="shared" si="14"/>
        <v>215</v>
      </c>
      <c r="E960" s="154">
        <v>286.66666666666669</v>
      </c>
    </row>
    <row r="961" spans="1:5" ht="21" customHeight="1">
      <c r="A961" s="160" t="s">
        <v>1827</v>
      </c>
      <c r="B961" s="151"/>
      <c r="C961" s="152"/>
      <c r="D961" s="153"/>
      <c r="E961" s="154"/>
    </row>
    <row r="962" spans="1:5" ht="21" customHeight="1">
      <c r="A962" s="160" t="s">
        <v>1828</v>
      </c>
      <c r="B962" s="151"/>
      <c r="C962" s="152"/>
      <c r="D962" s="153"/>
      <c r="E962" s="154"/>
    </row>
    <row r="963" spans="1:5" ht="21" customHeight="1">
      <c r="A963" s="160" t="s">
        <v>2548</v>
      </c>
      <c r="B963" s="151"/>
      <c r="C963" s="152"/>
      <c r="D963" s="153"/>
      <c r="E963" s="154"/>
    </row>
    <row r="964" spans="1:5" ht="21" customHeight="1">
      <c r="A964" s="160" t="s">
        <v>2549</v>
      </c>
      <c r="B964" s="151">
        <v>80</v>
      </c>
      <c r="C964" s="152"/>
      <c r="D964" s="153">
        <f t="shared" si="14"/>
        <v>80</v>
      </c>
      <c r="E964" s="154"/>
    </row>
    <row r="965" spans="1:5" ht="21" customHeight="1">
      <c r="A965" s="160" t="s">
        <v>2550</v>
      </c>
      <c r="B965" s="151"/>
      <c r="C965" s="152"/>
      <c r="D965" s="153"/>
      <c r="E965" s="154"/>
    </row>
    <row r="966" spans="1:5" ht="21" customHeight="1">
      <c r="A966" s="160" t="s">
        <v>2551</v>
      </c>
      <c r="B966" s="151"/>
      <c r="C966" s="152"/>
      <c r="D966" s="153"/>
      <c r="E966" s="154"/>
    </row>
    <row r="967" spans="1:5" ht="21" customHeight="1">
      <c r="A967" s="160" t="s">
        <v>2552</v>
      </c>
      <c r="B967" s="151"/>
      <c r="C967" s="152"/>
      <c r="D967" s="153"/>
      <c r="E967" s="154"/>
    </row>
    <row r="968" spans="1:5" ht="21" customHeight="1">
      <c r="A968" s="160" t="s">
        <v>2553</v>
      </c>
      <c r="B968" s="151">
        <v>475</v>
      </c>
      <c r="C968" s="152">
        <v>674</v>
      </c>
      <c r="D968" s="153">
        <f t="shared" ref="D968:D1016" si="15">B968-C968</f>
        <v>-199</v>
      </c>
      <c r="E968" s="154">
        <v>-29.525222551928781</v>
      </c>
    </row>
    <row r="969" spans="1:5" ht="21" customHeight="1">
      <c r="A969" s="160" t="s">
        <v>2554</v>
      </c>
      <c r="B969" s="151"/>
      <c r="C969" s="152"/>
      <c r="D969" s="153"/>
      <c r="E969" s="154"/>
    </row>
    <row r="970" spans="1:5" ht="21" customHeight="1">
      <c r="A970" s="160" t="s">
        <v>2555</v>
      </c>
      <c r="B970" s="151"/>
      <c r="C970" s="152"/>
      <c r="D970" s="153"/>
      <c r="E970" s="154"/>
    </row>
    <row r="971" spans="1:5" ht="21" customHeight="1">
      <c r="A971" s="160" t="s">
        <v>2556</v>
      </c>
      <c r="B971" s="151"/>
      <c r="C971" s="152"/>
      <c r="D971" s="153"/>
      <c r="E971" s="154"/>
    </row>
    <row r="972" spans="1:5" ht="21" customHeight="1">
      <c r="A972" s="160" t="s">
        <v>2557</v>
      </c>
      <c r="B972" s="151"/>
      <c r="C972" s="152"/>
      <c r="D972" s="153"/>
      <c r="E972" s="154"/>
    </row>
    <row r="973" spans="1:5" ht="21" customHeight="1">
      <c r="A973" s="160" t="s">
        <v>2558</v>
      </c>
      <c r="B973" s="151"/>
      <c r="C973" s="152"/>
      <c r="D973" s="153"/>
      <c r="E973" s="154"/>
    </row>
    <row r="974" spans="1:5" ht="21" customHeight="1">
      <c r="A974" s="160" t="s">
        <v>2559</v>
      </c>
      <c r="B974" s="151"/>
      <c r="C974" s="152"/>
      <c r="D974" s="153"/>
      <c r="E974" s="154"/>
    </row>
    <row r="975" spans="1:5" ht="21" customHeight="1">
      <c r="A975" s="160" t="s">
        <v>2560</v>
      </c>
      <c r="B975" s="151"/>
      <c r="C975" s="152"/>
      <c r="D975" s="153"/>
      <c r="E975" s="154"/>
    </row>
    <row r="976" spans="1:5" ht="21" customHeight="1">
      <c r="A976" s="160" t="s">
        <v>2561</v>
      </c>
      <c r="B976" s="151"/>
      <c r="C976" s="152"/>
      <c r="D976" s="153"/>
      <c r="E976" s="154"/>
    </row>
    <row r="977" spans="1:5" ht="21" customHeight="1">
      <c r="A977" s="160" t="s">
        <v>2562</v>
      </c>
      <c r="B977" s="151"/>
      <c r="C977" s="152"/>
      <c r="D977" s="153"/>
      <c r="E977" s="154"/>
    </row>
    <row r="978" spans="1:5" ht="21" customHeight="1">
      <c r="A978" s="160" t="s">
        <v>2563</v>
      </c>
      <c r="B978" s="151"/>
      <c r="C978" s="152"/>
      <c r="D978" s="153"/>
      <c r="E978" s="154"/>
    </row>
    <row r="979" spans="1:5" ht="21" customHeight="1">
      <c r="A979" s="160" t="s">
        <v>2564</v>
      </c>
      <c r="B979" s="151"/>
      <c r="C979" s="152"/>
      <c r="D979" s="153"/>
      <c r="E979" s="154"/>
    </row>
    <row r="980" spans="1:5" ht="21" customHeight="1">
      <c r="A980" s="160" t="s">
        <v>2565</v>
      </c>
      <c r="B980" s="151">
        <v>1211</v>
      </c>
      <c r="C980" s="152">
        <v>2328</v>
      </c>
      <c r="D980" s="153">
        <f t="shared" si="15"/>
        <v>-1117</v>
      </c>
      <c r="E980" s="154">
        <v>-47.981099656357387</v>
      </c>
    </row>
    <row r="981" spans="1:5" ht="21" customHeight="1">
      <c r="A981" s="160" t="s">
        <v>2566</v>
      </c>
      <c r="B981" s="151"/>
      <c r="C981" s="152"/>
      <c r="D981" s="153"/>
      <c r="E981" s="154"/>
    </row>
    <row r="982" spans="1:5" ht="21" customHeight="1">
      <c r="A982" s="160" t="s">
        <v>1826</v>
      </c>
      <c r="B982" s="151"/>
      <c r="C982" s="152"/>
      <c r="D982" s="153"/>
      <c r="E982" s="154"/>
    </row>
    <row r="983" spans="1:5" ht="21" customHeight="1">
      <c r="A983" s="160" t="s">
        <v>1827</v>
      </c>
      <c r="B983" s="151"/>
      <c r="C983" s="152"/>
      <c r="D983" s="153"/>
      <c r="E983" s="154"/>
    </row>
    <row r="984" spans="1:5" ht="21" customHeight="1">
      <c r="A984" s="160" t="s">
        <v>1828</v>
      </c>
      <c r="B984" s="151"/>
      <c r="C984" s="152"/>
      <c r="D984" s="153"/>
      <c r="E984" s="154"/>
    </row>
    <row r="985" spans="1:5" ht="21" customHeight="1">
      <c r="A985" s="160" t="s">
        <v>2567</v>
      </c>
      <c r="B985" s="151"/>
      <c r="C985" s="152"/>
      <c r="D985" s="153"/>
      <c r="E985" s="154"/>
    </row>
    <row r="986" spans="1:5" ht="21" customHeight="1">
      <c r="A986" s="160" t="s">
        <v>2568</v>
      </c>
      <c r="B986" s="151"/>
      <c r="C986" s="152"/>
      <c r="D986" s="153"/>
      <c r="E986" s="154"/>
    </row>
    <row r="987" spans="1:5" ht="21" customHeight="1">
      <c r="A987" s="160" t="s">
        <v>2569</v>
      </c>
      <c r="B987" s="151"/>
      <c r="C987" s="152"/>
      <c r="D987" s="153"/>
      <c r="E987" s="154"/>
    </row>
    <row r="988" spans="1:5" ht="21" customHeight="1">
      <c r="A988" s="160" t="s">
        <v>2570</v>
      </c>
      <c r="B988" s="151"/>
      <c r="C988" s="152"/>
      <c r="D988" s="153"/>
      <c r="E988" s="154"/>
    </row>
    <row r="989" spans="1:5" ht="21" customHeight="1">
      <c r="A989" s="160" t="s">
        <v>2571</v>
      </c>
      <c r="B989" s="151"/>
      <c r="C989" s="152"/>
      <c r="D989" s="153"/>
      <c r="E989" s="154"/>
    </row>
    <row r="990" spans="1:5" ht="21" customHeight="1">
      <c r="A990" s="160" t="s">
        <v>2572</v>
      </c>
      <c r="B990" s="151"/>
      <c r="C990" s="152"/>
      <c r="D990" s="153"/>
      <c r="E990" s="154"/>
    </row>
    <row r="991" spans="1:5" ht="21" customHeight="1">
      <c r="A991" s="160" t="s">
        <v>2573</v>
      </c>
      <c r="B991" s="151"/>
      <c r="C991" s="152"/>
      <c r="D991" s="153"/>
      <c r="E991" s="154"/>
    </row>
    <row r="992" spans="1:5" ht="21" customHeight="1">
      <c r="A992" s="160" t="s">
        <v>1826</v>
      </c>
      <c r="B992" s="151"/>
      <c r="C992" s="152"/>
      <c r="D992" s="153"/>
      <c r="E992" s="154"/>
    </row>
    <row r="993" spans="1:5" ht="21" customHeight="1">
      <c r="A993" s="160" t="s">
        <v>1827</v>
      </c>
      <c r="B993" s="151"/>
      <c r="C993" s="152"/>
      <c r="D993" s="153"/>
      <c r="E993" s="154"/>
    </row>
    <row r="994" spans="1:5" ht="21" customHeight="1">
      <c r="A994" s="160" t="s">
        <v>1828</v>
      </c>
      <c r="B994" s="151"/>
      <c r="C994" s="152"/>
      <c r="D994" s="153"/>
      <c r="E994" s="154"/>
    </row>
    <row r="995" spans="1:5" ht="21" customHeight="1">
      <c r="A995" s="160" t="s">
        <v>2574</v>
      </c>
      <c r="B995" s="151"/>
      <c r="C995" s="152"/>
      <c r="D995" s="153"/>
      <c r="E995" s="154"/>
    </row>
    <row r="996" spans="1:5" ht="21" customHeight="1">
      <c r="A996" s="160" t="s">
        <v>2575</v>
      </c>
      <c r="B996" s="151"/>
      <c r="C996" s="152"/>
      <c r="D996" s="153"/>
      <c r="E996" s="154"/>
    </row>
    <row r="997" spans="1:5" ht="21" customHeight="1">
      <c r="A997" s="160" t="s">
        <v>2576</v>
      </c>
      <c r="B997" s="151"/>
      <c r="C997" s="152"/>
      <c r="D997" s="153"/>
      <c r="E997" s="154"/>
    </row>
    <row r="998" spans="1:5" ht="21" customHeight="1">
      <c r="A998" s="160" t="s">
        <v>2577</v>
      </c>
      <c r="B998" s="151"/>
      <c r="C998" s="152"/>
      <c r="D998" s="153"/>
      <c r="E998" s="154"/>
    </row>
    <row r="999" spans="1:5" ht="21" customHeight="1">
      <c r="A999" s="160" t="s">
        <v>2578</v>
      </c>
      <c r="B999" s="151"/>
      <c r="C999" s="152"/>
      <c r="D999" s="153"/>
      <c r="E999" s="154"/>
    </row>
    <row r="1000" spans="1:5" ht="21" customHeight="1">
      <c r="A1000" s="160" t="s">
        <v>2579</v>
      </c>
      <c r="B1000" s="151"/>
      <c r="C1000" s="152"/>
      <c r="D1000" s="153"/>
      <c r="E1000" s="154"/>
    </row>
    <row r="1001" spans="1:5" ht="21" customHeight="1">
      <c r="A1001" s="160" t="s">
        <v>2580</v>
      </c>
      <c r="B1001" s="151"/>
      <c r="C1001" s="152"/>
      <c r="D1001" s="153"/>
      <c r="E1001" s="154"/>
    </row>
    <row r="1002" spans="1:5" ht="21" customHeight="1">
      <c r="A1002" s="160" t="s">
        <v>1826</v>
      </c>
      <c r="B1002" s="151"/>
      <c r="C1002" s="152"/>
      <c r="D1002" s="153"/>
      <c r="E1002" s="154"/>
    </row>
    <row r="1003" spans="1:5" ht="21" customHeight="1">
      <c r="A1003" s="160" t="s">
        <v>1827</v>
      </c>
      <c r="B1003" s="151"/>
      <c r="C1003" s="152"/>
      <c r="D1003" s="153"/>
      <c r="E1003" s="154"/>
    </row>
    <row r="1004" spans="1:5" ht="21" customHeight="1">
      <c r="A1004" s="160" t="s">
        <v>1828</v>
      </c>
      <c r="B1004" s="151"/>
      <c r="C1004" s="152"/>
      <c r="D1004" s="153"/>
      <c r="E1004" s="154"/>
    </row>
    <row r="1005" spans="1:5" ht="21" customHeight="1">
      <c r="A1005" s="160" t="s">
        <v>2571</v>
      </c>
      <c r="B1005" s="151"/>
      <c r="C1005" s="152"/>
      <c r="D1005" s="153"/>
      <c r="E1005" s="154"/>
    </row>
    <row r="1006" spans="1:5" ht="21" customHeight="1">
      <c r="A1006" s="160" t="s">
        <v>2581</v>
      </c>
      <c r="B1006" s="151"/>
      <c r="C1006" s="152"/>
      <c r="D1006" s="153"/>
      <c r="E1006" s="154"/>
    </row>
    <row r="1007" spans="1:5" ht="21" customHeight="1">
      <c r="A1007" s="160" t="s">
        <v>2582</v>
      </c>
      <c r="B1007" s="151"/>
      <c r="C1007" s="152"/>
      <c r="D1007" s="153"/>
      <c r="E1007" s="154"/>
    </row>
    <row r="1008" spans="1:5" ht="21" customHeight="1">
      <c r="A1008" s="160" t="s">
        <v>2583</v>
      </c>
      <c r="B1008" s="151">
        <v>3258</v>
      </c>
      <c r="C1008" s="152"/>
      <c r="D1008" s="153">
        <f t="shared" si="15"/>
        <v>3258</v>
      </c>
      <c r="E1008" s="154"/>
    </row>
    <row r="1009" spans="1:5" ht="21" customHeight="1">
      <c r="A1009" s="160" t="s">
        <v>2584</v>
      </c>
      <c r="B1009" s="151"/>
      <c r="C1009" s="152"/>
      <c r="D1009" s="153"/>
      <c r="E1009" s="154"/>
    </row>
    <row r="1010" spans="1:5" ht="21" customHeight="1">
      <c r="A1010" s="160" t="s">
        <v>2585</v>
      </c>
      <c r="B1010" s="151">
        <v>3258</v>
      </c>
      <c r="C1010" s="152"/>
      <c r="D1010" s="153">
        <f t="shared" si="15"/>
        <v>3258</v>
      </c>
      <c r="E1010" s="154"/>
    </row>
    <row r="1011" spans="1:5" ht="21" customHeight="1">
      <c r="A1011" s="160" t="s">
        <v>2586</v>
      </c>
      <c r="B1011" s="151"/>
      <c r="C1011" s="152"/>
      <c r="D1011" s="153"/>
      <c r="E1011" s="154"/>
    </row>
    <row r="1012" spans="1:5" ht="21" customHeight="1">
      <c r="A1012" s="160" t="s">
        <v>2587</v>
      </c>
      <c r="B1012" s="151"/>
      <c r="C1012" s="152"/>
      <c r="D1012" s="153"/>
      <c r="E1012" s="154"/>
    </row>
    <row r="1013" spans="1:5" ht="21" customHeight="1">
      <c r="A1013" s="160" t="s">
        <v>2588</v>
      </c>
      <c r="B1013" s="151">
        <v>3759</v>
      </c>
      <c r="C1013" s="152">
        <v>5547</v>
      </c>
      <c r="D1013" s="153">
        <f t="shared" si="15"/>
        <v>-1788</v>
      </c>
      <c r="E1013" s="154">
        <v>-32.233639805300164</v>
      </c>
    </row>
    <row r="1014" spans="1:5" ht="21" customHeight="1">
      <c r="A1014" s="160" t="s">
        <v>2589</v>
      </c>
      <c r="B1014" s="151"/>
      <c r="C1014" s="152"/>
      <c r="D1014" s="153"/>
      <c r="E1014" s="154"/>
    </row>
    <row r="1015" spans="1:5" ht="21" customHeight="1">
      <c r="A1015" s="160" t="s">
        <v>2590</v>
      </c>
      <c r="B1015" s="151">
        <v>3759</v>
      </c>
      <c r="C1015" s="152">
        <v>5547</v>
      </c>
      <c r="D1015" s="153">
        <f t="shared" si="15"/>
        <v>-1788</v>
      </c>
      <c r="E1015" s="154">
        <v>-32.233639805300164</v>
      </c>
    </row>
    <row r="1016" spans="1:5" ht="21" customHeight="1">
      <c r="A1016" s="160" t="s">
        <v>2591</v>
      </c>
      <c r="B1016" s="151">
        <v>17747</v>
      </c>
      <c r="C1016" s="152">
        <v>192</v>
      </c>
      <c r="D1016" s="153">
        <f t="shared" si="15"/>
        <v>17555</v>
      </c>
      <c r="E1016" s="154">
        <v>9143.2291666666679</v>
      </c>
    </row>
    <row r="1017" spans="1:5" ht="21" customHeight="1">
      <c r="A1017" s="160" t="s">
        <v>2592</v>
      </c>
      <c r="B1017" s="151"/>
      <c r="C1017" s="152"/>
      <c r="D1017" s="153"/>
      <c r="E1017" s="154"/>
    </row>
    <row r="1018" spans="1:5" ht="21" customHeight="1">
      <c r="A1018" s="160" t="s">
        <v>1826</v>
      </c>
      <c r="B1018" s="151"/>
      <c r="C1018" s="152"/>
      <c r="D1018" s="153"/>
      <c r="E1018" s="154"/>
    </row>
    <row r="1019" spans="1:5" ht="21" customHeight="1">
      <c r="A1019" s="160" t="s">
        <v>1827</v>
      </c>
      <c r="B1019" s="151"/>
      <c r="C1019" s="152"/>
      <c r="D1019" s="153"/>
      <c r="E1019" s="154"/>
    </row>
    <row r="1020" spans="1:5" ht="21" customHeight="1">
      <c r="A1020" s="160" t="s">
        <v>1828</v>
      </c>
      <c r="B1020" s="151"/>
      <c r="C1020" s="152"/>
      <c r="D1020" s="153"/>
      <c r="E1020" s="154"/>
    </row>
    <row r="1021" spans="1:5" ht="21" customHeight="1">
      <c r="A1021" s="160" t="s">
        <v>2593</v>
      </c>
      <c r="B1021" s="151"/>
      <c r="C1021" s="152"/>
      <c r="D1021" s="153"/>
      <c r="E1021" s="154"/>
    </row>
    <row r="1022" spans="1:5" ht="21" customHeight="1">
      <c r="A1022" s="160" t="s">
        <v>2594</v>
      </c>
      <c r="B1022" s="151"/>
      <c r="C1022" s="152"/>
      <c r="D1022" s="153"/>
      <c r="E1022" s="154"/>
    </row>
    <row r="1023" spans="1:5" ht="21" customHeight="1">
      <c r="A1023" s="160" t="s">
        <v>2595</v>
      </c>
      <c r="B1023" s="151"/>
      <c r="C1023" s="152"/>
      <c r="D1023" s="153"/>
      <c r="E1023" s="154"/>
    </row>
    <row r="1024" spans="1:5" ht="21" customHeight="1">
      <c r="A1024" s="160" t="s">
        <v>2596</v>
      </c>
      <c r="B1024" s="151"/>
      <c r="C1024" s="152"/>
      <c r="D1024" s="153"/>
      <c r="E1024" s="154"/>
    </row>
    <row r="1025" spans="1:5" ht="21" customHeight="1">
      <c r="A1025" s="160" t="s">
        <v>2597</v>
      </c>
      <c r="B1025" s="151"/>
      <c r="C1025" s="152"/>
      <c r="D1025" s="153"/>
      <c r="E1025" s="154"/>
    </row>
    <row r="1026" spans="1:5" ht="21" customHeight="1">
      <c r="A1026" s="160" t="s">
        <v>2598</v>
      </c>
      <c r="B1026" s="151"/>
      <c r="C1026" s="152"/>
      <c r="D1026" s="153"/>
      <c r="E1026" s="154"/>
    </row>
    <row r="1027" spans="1:5" ht="21" customHeight="1">
      <c r="A1027" s="160" t="s">
        <v>2599</v>
      </c>
      <c r="B1027" s="151"/>
      <c r="C1027" s="152"/>
      <c r="D1027" s="153"/>
      <c r="E1027" s="154"/>
    </row>
    <row r="1028" spans="1:5" ht="21" customHeight="1">
      <c r="A1028" s="160" t="s">
        <v>1826</v>
      </c>
      <c r="B1028" s="151"/>
      <c r="C1028" s="152"/>
      <c r="D1028" s="153"/>
      <c r="E1028" s="154"/>
    </row>
    <row r="1029" spans="1:5" ht="21" customHeight="1">
      <c r="A1029" s="160" t="s">
        <v>1827</v>
      </c>
      <c r="B1029" s="151"/>
      <c r="C1029" s="152"/>
      <c r="D1029" s="153"/>
      <c r="E1029" s="154"/>
    </row>
    <row r="1030" spans="1:5" ht="21" customHeight="1">
      <c r="A1030" s="160" t="s">
        <v>1828</v>
      </c>
      <c r="B1030" s="151"/>
      <c r="C1030" s="152"/>
      <c r="D1030" s="153"/>
      <c r="E1030" s="154"/>
    </row>
    <row r="1031" spans="1:5" ht="21" customHeight="1">
      <c r="A1031" s="160" t="s">
        <v>2600</v>
      </c>
      <c r="B1031" s="151"/>
      <c r="C1031" s="152"/>
      <c r="D1031" s="153"/>
      <c r="E1031" s="154"/>
    </row>
    <row r="1032" spans="1:5" ht="21" customHeight="1">
      <c r="A1032" s="160" t="s">
        <v>2601</v>
      </c>
      <c r="B1032" s="151"/>
      <c r="C1032" s="152"/>
      <c r="D1032" s="153"/>
      <c r="E1032" s="154"/>
    </row>
    <row r="1033" spans="1:5" ht="21" customHeight="1">
      <c r="A1033" s="160" t="s">
        <v>2602</v>
      </c>
      <c r="B1033" s="151"/>
      <c r="C1033" s="152"/>
      <c r="D1033" s="153"/>
      <c r="E1033" s="154"/>
    </row>
    <row r="1034" spans="1:5" ht="21" customHeight="1">
      <c r="A1034" s="160" t="s">
        <v>2603</v>
      </c>
      <c r="B1034" s="151"/>
      <c r="C1034" s="152"/>
      <c r="D1034" s="153"/>
      <c r="E1034" s="154"/>
    </row>
    <row r="1035" spans="1:5" ht="21" customHeight="1">
      <c r="A1035" s="160" t="s">
        <v>2604</v>
      </c>
      <c r="B1035" s="151"/>
      <c r="C1035" s="152"/>
      <c r="D1035" s="153"/>
      <c r="E1035" s="154"/>
    </row>
    <row r="1036" spans="1:5" ht="21" customHeight="1">
      <c r="A1036" s="160" t="s">
        <v>2605</v>
      </c>
      <c r="B1036" s="151"/>
      <c r="C1036" s="152"/>
      <c r="D1036" s="153"/>
      <c r="E1036" s="154"/>
    </row>
    <row r="1037" spans="1:5" ht="21" customHeight="1">
      <c r="A1037" s="160" t="s">
        <v>2606</v>
      </c>
      <c r="B1037" s="151"/>
      <c r="C1037" s="152"/>
      <c r="D1037" s="153"/>
      <c r="E1037" s="154"/>
    </row>
    <row r="1038" spans="1:5" ht="21" customHeight="1">
      <c r="A1038" s="160" t="s">
        <v>2607</v>
      </c>
      <c r="B1038" s="151"/>
      <c r="C1038" s="152"/>
      <c r="D1038" s="153"/>
      <c r="E1038" s="154"/>
    </row>
    <row r="1039" spans="1:5" ht="21" customHeight="1">
      <c r="A1039" s="160" t="s">
        <v>2608</v>
      </c>
      <c r="B1039" s="151"/>
      <c r="C1039" s="152"/>
      <c r="D1039" s="153"/>
      <c r="E1039" s="154"/>
    </row>
    <row r="1040" spans="1:5" ht="21" customHeight="1">
      <c r="A1040" s="160" t="s">
        <v>2609</v>
      </c>
      <c r="B1040" s="151"/>
      <c r="C1040" s="152"/>
      <c r="D1040" s="153"/>
      <c r="E1040" s="154"/>
    </row>
    <row r="1041" spans="1:5" ht="21" customHeight="1">
      <c r="A1041" s="160" t="s">
        <v>2610</v>
      </c>
      <c r="B1041" s="151"/>
      <c r="C1041" s="152"/>
      <c r="D1041" s="153"/>
      <c r="E1041" s="154"/>
    </row>
    <row r="1042" spans="1:5" ht="21" customHeight="1">
      <c r="A1042" s="160" t="s">
        <v>2611</v>
      </c>
      <c r="B1042" s="151"/>
      <c r="C1042" s="152"/>
      <c r="D1042" s="153"/>
      <c r="E1042" s="154"/>
    </row>
    <row r="1043" spans="1:5" ht="21" customHeight="1">
      <c r="A1043" s="160" t="s">
        <v>2612</v>
      </c>
      <c r="B1043" s="151"/>
      <c r="C1043" s="152"/>
      <c r="D1043" s="153"/>
      <c r="E1043" s="154"/>
    </row>
    <row r="1044" spans="1:5" ht="21" customHeight="1">
      <c r="A1044" s="160" t="s">
        <v>1826</v>
      </c>
      <c r="B1044" s="151"/>
      <c r="C1044" s="152"/>
      <c r="D1044" s="153"/>
      <c r="E1044" s="154"/>
    </row>
    <row r="1045" spans="1:5" ht="21" customHeight="1">
      <c r="A1045" s="160" t="s">
        <v>1827</v>
      </c>
      <c r="B1045" s="151"/>
      <c r="C1045" s="152"/>
      <c r="D1045" s="153"/>
      <c r="E1045" s="154"/>
    </row>
    <row r="1046" spans="1:5" ht="21" customHeight="1">
      <c r="A1046" s="160" t="s">
        <v>1828</v>
      </c>
      <c r="B1046" s="151"/>
      <c r="C1046" s="152"/>
      <c r="D1046" s="153"/>
      <c r="E1046" s="154"/>
    </row>
    <row r="1047" spans="1:5" ht="21" customHeight="1">
      <c r="A1047" s="160" t="s">
        <v>2613</v>
      </c>
      <c r="B1047" s="151"/>
      <c r="C1047" s="152"/>
      <c r="D1047" s="153"/>
      <c r="E1047" s="154"/>
    </row>
    <row r="1048" spans="1:5" ht="21" customHeight="1">
      <c r="A1048" s="160" t="s">
        <v>2614</v>
      </c>
      <c r="B1048" s="151">
        <v>110</v>
      </c>
      <c r="C1048" s="152"/>
      <c r="D1048" s="153">
        <f t="shared" ref="D1048:D1091" si="16">B1048-C1048</f>
        <v>110</v>
      </c>
      <c r="E1048" s="154"/>
    </row>
    <row r="1049" spans="1:5" ht="21" customHeight="1">
      <c r="A1049" s="160" t="s">
        <v>1826</v>
      </c>
      <c r="B1049" s="151"/>
      <c r="C1049" s="152"/>
      <c r="D1049" s="153"/>
      <c r="E1049" s="154"/>
    </row>
    <row r="1050" spans="1:5" ht="21" customHeight="1">
      <c r="A1050" s="160" t="s">
        <v>1827</v>
      </c>
      <c r="B1050" s="151"/>
      <c r="C1050" s="152"/>
      <c r="D1050" s="153"/>
      <c r="E1050" s="154"/>
    </row>
    <row r="1051" spans="1:5" ht="21" customHeight="1">
      <c r="A1051" s="160" t="s">
        <v>1828</v>
      </c>
      <c r="B1051" s="151"/>
      <c r="C1051" s="152"/>
      <c r="D1051" s="153"/>
      <c r="E1051" s="154"/>
    </row>
    <row r="1052" spans="1:5" ht="21" customHeight="1">
      <c r="A1052" s="160" t="s">
        <v>2615</v>
      </c>
      <c r="B1052" s="151"/>
      <c r="C1052" s="152"/>
      <c r="D1052" s="153"/>
      <c r="E1052" s="154"/>
    </row>
    <row r="1053" spans="1:5" ht="21" customHeight="1">
      <c r="A1053" s="160" t="s">
        <v>2616</v>
      </c>
      <c r="B1053" s="151"/>
      <c r="C1053" s="152"/>
      <c r="D1053" s="153"/>
      <c r="E1053" s="154"/>
    </row>
    <row r="1054" spans="1:5" ht="21" customHeight="1">
      <c r="A1054" s="160" t="s">
        <v>2617</v>
      </c>
      <c r="B1054" s="151"/>
      <c r="C1054" s="152"/>
      <c r="D1054" s="153"/>
      <c r="E1054" s="154"/>
    </row>
    <row r="1055" spans="1:5" ht="21" customHeight="1">
      <c r="A1055" s="160" t="s">
        <v>2618</v>
      </c>
      <c r="B1055" s="151"/>
      <c r="C1055" s="152"/>
      <c r="D1055" s="153"/>
      <c r="E1055" s="154"/>
    </row>
    <row r="1056" spans="1:5" ht="21" customHeight="1">
      <c r="A1056" s="160" t="s">
        <v>2619</v>
      </c>
      <c r="B1056" s="151"/>
      <c r="C1056" s="152"/>
      <c r="D1056" s="153"/>
      <c r="E1056" s="154"/>
    </row>
    <row r="1057" spans="1:5" ht="21" customHeight="1">
      <c r="A1057" s="160" t="s">
        <v>1835</v>
      </c>
      <c r="B1057" s="151"/>
      <c r="C1057" s="152"/>
      <c r="D1057" s="153"/>
      <c r="E1057" s="154"/>
    </row>
    <row r="1058" spans="1:5" ht="21" customHeight="1">
      <c r="A1058" s="160" t="s">
        <v>2620</v>
      </c>
      <c r="B1058" s="151">
        <v>110</v>
      </c>
      <c r="C1058" s="152"/>
      <c r="D1058" s="153">
        <f t="shared" si="16"/>
        <v>110</v>
      </c>
      <c r="E1058" s="154"/>
    </row>
    <row r="1059" spans="1:5" ht="21" customHeight="1">
      <c r="A1059" s="160" t="s">
        <v>2621</v>
      </c>
      <c r="B1059" s="151"/>
      <c r="C1059" s="152"/>
      <c r="D1059" s="153"/>
      <c r="E1059" s="154"/>
    </row>
    <row r="1060" spans="1:5" ht="21" customHeight="1">
      <c r="A1060" s="160" t="s">
        <v>1826</v>
      </c>
      <c r="B1060" s="151"/>
      <c r="C1060" s="152"/>
      <c r="D1060" s="153"/>
      <c r="E1060" s="154"/>
    </row>
    <row r="1061" spans="1:5" ht="21" customHeight="1">
      <c r="A1061" s="160" t="s">
        <v>1827</v>
      </c>
      <c r="B1061" s="151"/>
      <c r="C1061" s="152"/>
      <c r="D1061" s="153"/>
      <c r="E1061" s="154"/>
    </row>
    <row r="1062" spans="1:5" ht="21" customHeight="1">
      <c r="A1062" s="160" t="s">
        <v>1828</v>
      </c>
      <c r="B1062" s="151"/>
      <c r="C1062" s="152"/>
      <c r="D1062" s="153"/>
      <c r="E1062" s="154"/>
    </row>
    <row r="1063" spans="1:5" ht="21" customHeight="1">
      <c r="A1063" s="160" t="s">
        <v>2622</v>
      </c>
      <c r="B1063" s="151"/>
      <c r="C1063" s="152"/>
      <c r="D1063" s="153"/>
      <c r="E1063" s="154"/>
    </row>
    <row r="1064" spans="1:5" ht="21" customHeight="1">
      <c r="A1064" s="160" t="s">
        <v>2623</v>
      </c>
      <c r="B1064" s="151"/>
      <c r="C1064" s="152"/>
      <c r="D1064" s="153"/>
      <c r="E1064" s="154"/>
    </row>
    <row r="1065" spans="1:5" ht="21" customHeight="1">
      <c r="A1065" s="160" t="s">
        <v>2624</v>
      </c>
      <c r="B1065" s="151"/>
      <c r="C1065" s="152"/>
      <c r="D1065" s="153"/>
      <c r="E1065" s="154"/>
    </row>
    <row r="1066" spans="1:5" ht="21" customHeight="1">
      <c r="A1066" s="160" t="s">
        <v>2625</v>
      </c>
      <c r="B1066" s="151">
        <v>12706</v>
      </c>
      <c r="C1066" s="152"/>
      <c r="D1066" s="153">
        <f t="shared" si="16"/>
        <v>12706</v>
      </c>
      <c r="E1066" s="154"/>
    </row>
    <row r="1067" spans="1:5" ht="21" customHeight="1">
      <c r="A1067" s="160" t="s">
        <v>1826</v>
      </c>
      <c r="B1067" s="151"/>
      <c r="C1067" s="152"/>
      <c r="D1067" s="153"/>
      <c r="E1067" s="154"/>
    </row>
    <row r="1068" spans="1:5" ht="21" customHeight="1">
      <c r="A1068" s="160" t="s">
        <v>1827</v>
      </c>
      <c r="B1068" s="151"/>
      <c r="C1068" s="152"/>
      <c r="D1068" s="153"/>
      <c r="E1068" s="154"/>
    </row>
    <row r="1069" spans="1:5" ht="21" customHeight="1">
      <c r="A1069" s="160" t="s">
        <v>1828</v>
      </c>
      <c r="B1069" s="151"/>
      <c r="C1069" s="152"/>
      <c r="D1069" s="153"/>
      <c r="E1069" s="154"/>
    </row>
    <row r="1070" spans="1:5" ht="21" customHeight="1">
      <c r="A1070" s="160" t="s">
        <v>2626</v>
      </c>
      <c r="B1070" s="151"/>
      <c r="C1070" s="152"/>
      <c r="D1070" s="153"/>
      <c r="E1070" s="154"/>
    </row>
    <row r="1071" spans="1:5" ht="21" customHeight="1">
      <c r="A1071" s="160" t="s">
        <v>2627</v>
      </c>
      <c r="B1071" s="151"/>
      <c r="C1071" s="152"/>
      <c r="D1071" s="153"/>
      <c r="E1071" s="154"/>
    </row>
    <row r="1072" spans="1:5" ht="21" customHeight="1">
      <c r="A1072" s="160" t="s">
        <v>2628</v>
      </c>
      <c r="B1072" s="151"/>
      <c r="C1072" s="152"/>
      <c r="D1072" s="153"/>
      <c r="E1072" s="154"/>
    </row>
    <row r="1073" spans="1:5" ht="21" customHeight="1">
      <c r="A1073" s="160" t="s">
        <v>2629</v>
      </c>
      <c r="B1073" s="151">
        <v>12706</v>
      </c>
      <c r="C1073" s="152"/>
      <c r="D1073" s="153">
        <f t="shared" si="16"/>
        <v>12706</v>
      </c>
      <c r="E1073" s="154"/>
    </row>
    <row r="1074" spans="1:5" ht="21" customHeight="1">
      <c r="A1074" s="160" t="s">
        <v>2630</v>
      </c>
      <c r="B1074" s="151">
        <v>4931</v>
      </c>
      <c r="C1074" s="152">
        <v>192</v>
      </c>
      <c r="D1074" s="153">
        <f t="shared" si="16"/>
        <v>4739</v>
      </c>
      <c r="E1074" s="154">
        <v>2468.229166666667</v>
      </c>
    </row>
    <row r="1075" spans="1:5" ht="21" customHeight="1">
      <c r="A1075" s="160" t="s">
        <v>2631</v>
      </c>
      <c r="B1075" s="151"/>
      <c r="C1075" s="152"/>
      <c r="D1075" s="153"/>
      <c r="E1075" s="154"/>
    </row>
    <row r="1076" spans="1:5" ht="21" customHeight="1">
      <c r="A1076" s="160" t="s">
        <v>2632</v>
      </c>
      <c r="B1076" s="151"/>
      <c r="C1076" s="152"/>
      <c r="D1076" s="153"/>
      <c r="E1076" s="154"/>
    </row>
    <row r="1077" spans="1:5" ht="21" customHeight="1">
      <c r="A1077" s="160" t="s">
        <v>2633</v>
      </c>
      <c r="B1077" s="151"/>
      <c r="C1077" s="152"/>
      <c r="D1077" s="153"/>
      <c r="E1077" s="154"/>
    </row>
    <row r="1078" spans="1:5" ht="21" customHeight="1">
      <c r="A1078" s="160" t="s">
        <v>2634</v>
      </c>
      <c r="B1078" s="151"/>
      <c r="C1078" s="152"/>
      <c r="D1078" s="153"/>
      <c r="E1078" s="154"/>
    </row>
    <row r="1079" spans="1:5" ht="21" customHeight="1">
      <c r="A1079" s="160" t="s">
        <v>2635</v>
      </c>
      <c r="B1079" s="151">
        <v>4931</v>
      </c>
      <c r="C1079" s="152">
        <v>192</v>
      </c>
      <c r="D1079" s="153">
        <f t="shared" si="16"/>
        <v>4739</v>
      </c>
      <c r="E1079" s="154">
        <v>2468.229166666667</v>
      </c>
    </row>
    <row r="1080" spans="1:5" ht="21" customHeight="1">
      <c r="A1080" s="160" t="s">
        <v>2636</v>
      </c>
      <c r="B1080" s="151">
        <v>1330</v>
      </c>
      <c r="C1080" s="152">
        <v>1487</v>
      </c>
      <c r="D1080" s="153">
        <f t="shared" si="16"/>
        <v>-157</v>
      </c>
      <c r="E1080" s="154">
        <v>-10.558170813718897</v>
      </c>
    </row>
    <row r="1081" spans="1:5" ht="21" customHeight="1">
      <c r="A1081" s="160" t="s">
        <v>2637</v>
      </c>
      <c r="B1081" s="151">
        <v>1078</v>
      </c>
      <c r="C1081" s="152">
        <v>1451</v>
      </c>
      <c r="D1081" s="153">
        <f t="shared" si="16"/>
        <v>-373</v>
      </c>
      <c r="E1081" s="154">
        <v>-25.706409372846313</v>
      </c>
    </row>
    <row r="1082" spans="1:5" ht="21" customHeight="1">
      <c r="A1082" s="160" t="s">
        <v>1826</v>
      </c>
      <c r="B1082" s="151">
        <v>123</v>
      </c>
      <c r="C1082" s="152">
        <v>198</v>
      </c>
      <c r="D1082" s="153">
        <f t="shared" si="16"/>
        <v>-75</v>
      </c>
      <c r="E1082" s="154">
        <v>-37.878787878787875</v>
      </c>
    </row>
    <row r="1083" spans="1:5" ht="21" customHeight="1">
      <c r="A1083" s="160" t="s">
        <v>1827</v>
      </c>
      <c r="B1083" s="151"/>
      <c r="C1083" s="152"/>
      <c r="D1083" s="153"/>
      <c r="E1083" s="154"/>
    </row>
    <row r="1084" spans="1:5" ht="21" customHeight="1">
      <c r="A1084" s="160" t="s">
        <v>1828</v>
      </c>
      <c r="B1084" s="151"/>
      <c r="C1084" s="152"/>
      <c r="D1084" s="153"/>
      <c r="E1084" s="154"/>
    </row>
    <row r="1085" spans="1:5" ht="21" customHeight="1">
      <c r="A1085" s="160" t="s">
        <v>2638</v>
      </c>
      <c r="B1085" s="151"/>
      <c r="C1085" s="152"/>
      <c r="D1085" s="153"/>
      <c r="E1085" s="154"/>
    </row>
    <row r="1086" spans="1:5" ht="21" customHeight="1">
      <c r="A1086" s="160" t="s">
        <v>2639</v>
      </c>
      <c r="B1086" s="151"/>
      <c r="C1086" s="152"/>
      <c r="D1086" s="153"/>
      <c r="E1086" s="154"/>
    </row>
    <row r="1087" spans="1:5" ht="21" customHeight="1">
      <c r="A1087" s="160" t="s">
        <v>2640</v>
      </c>
      <c r="B1087" s="151"/>
      <c r="C1087" s="152"/>
      <c r="D1087" s="153"/>
      <c r="E1087" s="154"/>
    </row>
    <row r="1088" spans="1:5" ht="21" customHeight="1">
      <c r="A1088" s="160" t="s">
        <v>2641</v>
      </c>
      <c r="B1088" s="151"/>
      <c r="C1088" s="152"/>
      <c r="D1088" s="153"/>
      <c r="E1088" s="154"/>
    </row>
    <row r="1089" spans="1:5" ht="21" customHeight="1">
      <c r="A1089" s="160" t="s">
        <v>1835</v>
      </c>
      <c r="B1089" s="151"/>
      <c r="C1089" s="152">
        <v>124</v>
      </c>
      <c r="D1089" s="153">
        <f t="shared" si="16"/>
        <v>-124</v>
      </c>
      <c r="E1089" s="154">
        <v>-100</v>
      </c>
    </row>
    <row r="1090" spans="1:5" ht="21" customHeight="1">
      <c r="A1090" s="160" t="s">
        <v>2642</v>
      </c>
      <c r="B1090" s="151">
        <v>954</v>
      </c>
      <c r="C1090" s="152">
        <v>1129</v>
      </c>
      <c r="D1090" s="153">
        <f t="shared" si="16"/>
        <v>-175</v>
      </c>
      <c r="E1090" s="154">
        <v>-15.500442869796279</v>
      </c>
    </row>
    <row r="1091" spans="1:5" ht="21" customHeight="1">
      <c r="A1091" s="160" t="s">
        <v>2643</v>
      </c>
      <c r="B1091" s="151">
        <v>252</v>
      </c>
      <c r="C1091" s="152">
        <v>36</v>
      </c>
      <c r="D1091" s="153">
        <f t="shared" si="16"/>
        <v>216</v>
      </c>
      <c r="E1091" s="154">
        <v>600</v>
      </c>
    </row>
    <row r="1092" spans="1:5" ht="21" customHeight="1">
      <c r="A1092" s="160" t="s">
        <v>1826</v>
      </c>
      <c r="B1092" s="151"/>
      <c r="C1092" s="152"/>
      <c r="D1092" s="153"/>
      <c r="E1092" s="154"/>
    </row>
    <row r="1093" spans="1:5" ht="21" customHeight="1">
      <c r="A1093" s="160" t="s">
        <v>1827</v>
      </c>
      <c r="B1093" s="151"/>
      <c r="C1093" s="152"/>
      <c r="D1093" s="153"/>
      <c r="E1093" s="154"/>
    </row>
    <row r="1094" spans="1:5" ht="21" customHeight="1">
      <c r="A1094" s="160" t="s">
        <v>1828</v>
      </c>
      <c r="B1094" s="151"/>
      <c r="C1094" s="152"/>
      <c r="D1094" s="153"/>
      <c r="E1094" s="154"/>
    </row>
    <row r="1095" spans="1:5" ht="21" customHeight="1">
      <c r="A1095" s="160" t="s">
        <v>2644</v>
      </c>
      <c r="B1095" s="151"/>
      <c r="C1095" s="152"/>
      <c r="D1095" s="153"/>
      <c r="E1095" s="154"/>
    </row>
    <row r="1096" spans="1:5" ht="21" customHeight="1">
      <c r="A1096" s="160" t="s">
        <v>2645</v>
      </c>
      <c r="B1096" s="151">
        <v>252</v>
      </c>
      <c r="C1096" s="152">
        <v>36</v>
      </c>
      <c r="D1096" s="153">
        <f t="shared" ref="D1096:D1146" si="17">B1096-C1096</f>
        <v>216</v>
      </c>
      <c r="E1096" s="154">
        <v>600</v>
      </c>
    </row>
    <row r="1097" spans="1:5" ht="21" customHeight="1">
      <c r="A1097" s="160" t="s">
        <v>2646</v>
      </c>
      <c r="B1097" s="151"/>
      <c r="C1097" s="152"/>
      <c r="D1097" s="153"/>
      <c r="E1097" s="154"/>
    </row>
    <row r="1098" spans="1:5" ht="21" customHeight="1">
      <c r="A1098" s="160" t="s">
        <v>2647</v>
      </c>
      <c r="B1098" s="151"/>
      <c r="C1098" s="152"/>
      <c r="D1098" s="153"/>
      <c r="E1098" s="154"/>
    </row>
    <row r="1099" spans="1:5" ht="21" customHeight="1">
      <c r="A1099" s="160" t="s">
        <v>2648</v>
      </c>
      <c r="B1099" s="151"/>
      <c r="C1099" s="152"/>
      <c r="D1099" s="153"/>
      <c r="E1099" s="154"/>
    </row>
    <row r="1100" spans="1:5" ht="21" customHeight="1">
      <c r="A1100" s="160" t="s">
        <v>2649</v>
      </c>
      <c r="B1100" s="151"/>
      <c r="C1100" s="152">
        <v>6330</v>
      </c>
      <c r="D1100" s="153">
        <f t="shared" si="17"/>
        <v>-6330</v>
      </c>
      <c r="E1100" s="154">
        <v>-100</v>
      </c>
    </row>
    <row r="1101" spans="1:5" ht="21" customHeight="1">
      <c r="A1101" s="160" t="s">
        <v>2650</v>
      </c>
      <c r="B1101" s="151"/>
      <c r="C1101" s="152"/>
      <c r="D1101" s="153"/>
      <c r="E1101" s="154"/>
    </row>
    <row r="1102" spans="1:5" ht="21" customHeight="1">
      <c r="A1102" s="160" t="s">
        <v>1826</v>
      </c>
      <c r="B1102" s="151"/>
      <c r="C1102" s="152"/>
      <c r="D1102" s="153"/>
      <c r="E1102" s="154"/>
    </row>
    <row r="1103" spans="1:5" ht="21" customHeight="1">
      <c r="A1103" s="160" t="s">
        <v>1827</v>
      </c>
      <c r="B1103" s="151"/>
      <c r="C1103" s="152"/>
      <c r="D1103" s="153"/>
      <c r="E1103" s="154"/>
    </row>
    <row r="1104" spans="1:5" ht="21" customHeight="1">
      <c r="A1104" s="160" t="s">
        <v>1828</v>
      </c>
      <c r="B1104" s="151"/>
      <c r="C1104" s="152"/>
      <c r="D1104" s="153"/>
      <c r="E1104" s="154"/>
    </row>
    <row r="1105" spans="1:5" ht="21" customHeight="1">
      <c r="A1105" s="160" t="s">
        <v>2651</v>
      </c>
      <c r="B1105" s="151"/>
      <c r="C1105" s="152"/>
      <c r="D1105" s="153"/>
      <c r="E1105" s="154"/>
    </row>
    <row r="1106" spans="1:5" ht="21" customHeight="1">
      <c r="A1106" s="160" t="s">
        <v>1835</v>
      </c>
      <c r="B1106" s="151"/>
      <c r="C1106" s="152"/>
      <c r="D1106" s="153"/>
      <c r="E1106" s="154"/>
    </row>
    <row r="1107" spans="1:5" ht="21" customHeight="1">
      <c r="A1107" s="160" t="s">
        <v>2652</v>
      </c>
      <c r="B1107" s="151"/>
      <c r="C1107" s="152"/>
      <c r="D1107" s="153"/>
      <c r="E1107" s="154"/>
    </row>
    <row r="1108" spans="1:5" ht="21" customHeight="1">
      <c r="A1108" s="160" t="s">
        <v>2653</v>
      </c>
      <c r="B1108" s="151"/>
      <c r="C1108" s="152"/>
      <c r="D1108" s="153"/>
      <c r="E1108" s="154"/>
    </row>
    <row r="1109" spans="1:5" ht="21" customHeight="1">
      <c r="A1109" s="160" t="s">
        <v>2654</v>
      </c>
      <c r="B1109" s="151"/>
      <c r="C1109" s="152"/>
      <c r="D1109" s="153"/>
      <c r="E1109" s="154"/>
    </row>
    <row r="1110" spans="1:5" ht="21" customHeight="1">
      <c r="A1110" s="160" t="s">
        <v>2655</v>
      </c>
      <c r="B1110" s="151"/>
      <c r="C1110" s="152"/>
      <c r="D1110" s="153"/>
      <c r="E1110" s="154"/>
    </row>
    <row r="1111" spans="1:5" ht="21" customHeight="1">
      <c r="A1111" s="160" t="s">
        <v>2656</v>
      </c>
      <c r="B1111" s="151"/>
      <c r="C1111" s="152"/>
      <c r="D1111" s="153"/>
      <c r="E1111" s="154"/>
    </row>
    <row r="1112" spans="1:5" ht="21" customHeight="1">
      <c r="A1112" s="160" t="s">
        <v>2657</v>
      </c>
      <c r="B1112" s="151"/>
      <c r="C1112" s="152"/>
      <c r="D1112" s="153"/>
      <c r="E1112" s="154"/>
    </row>
    <row r="1113" spans="1:5" ht="21" customHeight="1">
      <c r="A1113" s="160" t="s">
        <v>2658</v>
      </c>
      <c r="B1113" s="151"/>
      <c r="C1113" s="152"/>
      <c r="D1113" s="153"/>
      <c r="E1113" s="154"/>
    </row>
    <row r="1114" spans="1:5" ht="21" customHeight="1">
      <c r="A1114" s="160" t="s">
        <v>2659</v>
      </c>
      <c r="B1114" s="151"/>
      <c r="C1114" s="152"/>
      <c r="D1114" s="153"/>
      <c r="E1114" s="154"/>
    </row>
    <row r="1115" spans="1:5" ht="21" customHeight="1">
      <c r="A1115" s="160" t="s">
        <v>2660</v>
      </c>
      <c r="B1115" s="151"/>
      <c r="C1115" s="152"/>
      <c r="D1115" s="153"/>
      <c r="E1115" s="154"/>
    </row>
    <row r="1116" spans="1:5" ht="21" customHeight="1">
      <c r="A1116" s="160" t="s">
        <v>2661</v>
      </c>
      <c r="B1116" s="151"/>
      <c r="C1116" s="152"/>
      <c r="D1116" s="153"/>
      <c r="E1116" s="154"/>
    </row>
    <row r="1117" spans="1:5" ht="21" customHeight="1">
      <c r="A1117" s="160" t="s">
        <v>2662</v>
      </c>
      <c r="B1117" s="151"/>
      <c r="C1117" s="152"/>
      <c r="D1117" s="153"/>
      <c r="E1117" s="154"/>
    </row>
    <row r="1118" spans="1:5" ht="21" customHeight="1">
      <c r="A1118" s="160" t="s">
        <v>2663</v>
      </c>
      <c r="B1118" s="151"/>
      <c r="C1118" s="152">
        <v>6330</v>
      </c>
      <c r="D1118" s="153">
        <f t="shared" si="17"/>
        <v>-6330</v>
      </c>
      <c r="E1118" s="154">
        <v>-100</v>
      </c>
    </row>
    <row r="1119" spans="1:5" ht="21" customHeight="1">
      <c r="A1119" s="160" t="s">
        <v>2664</v>
      </c>
      <c r="B1119" s="151"/>
      <c r="C1119" s="152"/>
      <c r="D1119" s="153"/>
      <c r="E1119" s="154"/>
    </row>
    <row r="1120" spans="1:5" ht="21" customHeight="1">
      <c r="A1120" s="160" t="s">
        <v>2665</v>
      </c>
      <c r="B1120" s="151"/>
      <c r="C1120" s="152"/>
      <c r="D1120" s="153"/>
      <c r="E1120" s="154"/>
    </row>
    <row r="1121" spans="1:5" ht="21" customHeight="1">
      <c r="A1121" s="160" t="s">
        <v>2666</v>
      </c>
      <c r="B1121" s="151"/>
      <c r="C1121" s="152"/>
      <c r="D1121" s="153"/>
      <c r="E1121" s="154"/>
    </row>
    <row r="1122" spans="1:5" ht="21" customHeight="1">
      <c r="A1122" s="160" t="s">
        <v>2667</v>
      </c>
      <c r="B1122" s="151"/>
      <c r="C1122" s="152"/>
      <c r="D1122" s="153"/>
      <c r="E1122" s="154"/>
    </row>
    <row r="1123" spans="1:5" ht="21" customHeight="1">
      <c r="A1123" s="160" t="s">
        <v>2668</v>
      </c>
      <c r="B1123" s="151"/>
      <c r="C1123" s="152">
        <v>6330</v>
      </c>
      <c r="D1123" s="153">
        <f t="shared" si="17"/>
        <v>-6330</v>
      </c>
      <c r="E1123" s="154">
        <v>-100</v>
      </c>
    </row>
    <row r="1124" spans="1:5" ht="21" customHeight="1">
      <c r="A1124" s="160" t="s">
        <v>2669</v>
      </c>
      <c r="B1124" s="151"/>
      <c r="C1124" s="152"/>
      <c r="D1124" s="153"/>
      <c r="E1124" s="154"/>
    </row>
    <row r="1125" spans="1:5" ht="21" customHeight="1">
      <c r="A1125" s="160" t="s">
        <v>2670</v>
      </c>
      <c r="B1125" s="151"/>
      <c r="C1125" s="152"/>
      <c r="D1125" s="153"/>
      <c r="E1125" s="154"/>
    </row>
    <row r="1126" spans="1:5" ht="21" customHeight="1">
      <c r="A1126" s="160" t="s">
        <v>2671</v>
      </c>
      <c r="B1126" s="151"/>
      <c r="C1126" s="152"/>
      <c r="D1126" s="153"/>
      <c r="E1126" s="154"/>
    </row>
    <row r="1127" spans="1:5" ht="21" customHeight="1">
      <c r="A1127" s="160" t="s">
        <v>2672</v>
      </c>
      <c r="B1127" s="151"/>
      <c r="C1127" s="152"/>
      <c r="D1127" s="153"/>
      <c r="E1127" s="154"/>
    </row>
    <row r="1128" spans="1:5" ht="21" customHeight="1">
      <c r="A1128" s="160" t="s">
        <v>2673</v>
      </c>
      <c r="B1128" s="151"/>
      <c r="C1128" s="152"/>
      <c r="D1128" s="153"/>
      <c r="E1128" s="154"/>
    </row>
    <row r="1129" spans="1:5" ht="21" customHeight="1">
      <c r="A1129" s="160" t="s">
        <v>2674</v>
      </c>
      <c r="B1129" s="151"/>
      <c r="C1129" s="152"/>
      <c r="D1129" s="153"/>
      <c r="E1129" s="154"/>
    </row>
    <row r="1130" spans="1:5" ht="21" customHeight="1">
      <c r="A1130" s="160" t="s">
        <v>2675</v>
      </c>
      <c r="B1130" s="151"/>
      <c r="C1130" s="152"/>
      <c r="D1130" s="153"/>
      <c r="E1130" s="154"/>
    </row>
    <row r="1131" spans="1:5" ht="21" customHeight="1">
      <c r="A1131" s="160" t="s">
        <v>2676</v>
      </c>
      <c r="B1131" s="151"/>
      <c r="C1131" s="152"/>
      <c r="D1131" s="153"/>
      <c r="E1131" s="154"/>
    </row>
    <row r="1132" spans="1:5" ht="21" customHeight="1">
      <c r="A1132" s="160" t="s">
        <v>2677</v>
      </c>
      <c r="B1132" s="151"/>
      <c r="C1132" s="152"/>
      <c r="D1132" s="153"/>
      <c r="E1132" s="154"/>
    </row>
    <row r="1133" spans="1:5" ht="21" customHeight="1">
      <c r="A1133" s="160" t="s">
        <v>2678</v>
      </c>
      <c r="B1133" s="151"/>
      <c r="C1133" s="152"/>
      <c r="D1133" s="153"/>
      <c r="E1133" s="154"/>
    </row>
    <row r="1134" spans="1:5" ht="21" customHeight="1">
      <c r="A1134" s="160" t="s">
        <v>2679</v>
      </c>
      <c r="B1134" s="151"/>
      <c r="C1134" s="152"/>
      <c r="D1134" s="153"/>
      <c r="E1134" s="154"/>
    </row>
    <row r="1135" spans="1:5" ht="21" customHeight="1">
      <c r="A1135" s="160" t="s">
        <v>2680</v>
      </c>
      <c r="B1135" s="151"/>
      <c r="C1135" s="152"/>
      <c r="D1135" s="153"/>
      <c r="E1135" s="154"/>
    </row>
    <row r="1136" spans="1:5" ht="21" customHeight="1">
      <c r="A1136" s="160" t="s">
        <v>2456</v>
      </c>
      <c r="B1136" s="151"/>
      <c r="C1136" s="152"/>
      <c r="D1136" s="153"/>
      <c r="E1136" s="154"/>
    </row>
    <row r="1137" spans="1:5" ht="21" customHeight="1">
      <c r="A1137" s="160" t="s">
        <v>2681</v>
      </c>
      <c r="B1137" s="151"/>
      <c r="C1137" s="152"/>
      <c r="D1137" s="153"/>
      <c r="E1137" s="154"/>
    </row>
    <row r="1138" spans="1:5" ht="21" customHeight="1">
      <c r="A1138" s="160" t="s">
        <v>2682</v>
      </c>
      <c r="B1138" s="151"/>
      <c r="C1138" s="152"/>
      <c r="D1138" s="153"/>
      <c r="E1138" s="154"/>
    </row>
    <row r="1139" spans="1:5" ht="21" customHeight="1">
      <c r="A1139" s="160" t="s">
        <v>182</v>
      </c>
      <c r="B1139" s="151"/>
      <c r="C1139" s="152"/>
      <c r="D1139" s="153"/>
      <c r="E1139" s="154"/>
    </row>
    <row r="1140" spans="1:5" ht="21" customHeight="1">
      <c r="A1140" s="160" t="s">
        <v>2683</v>
      </c>
      <c r="B1140" s="151">
        <v>2025</v>
      </c>
      <c r="C1140" s="152">
        <v>1971</v>
      </c>
      <c r="D1140" s="153">
        <f t="shared" si="17"/>
        <v>54</v>
      </c>
      <c r="E1140" s="154">
        <v>2.7397260273972601</v>
      </c>
    </row>
    <row r="1141" spans="1:5" ht="21" customHeight="1">
      <c r="A1141" s="160" t="s">
        <v>2684</v>
      </c>
      <c r="B1141" s="151">
        <v>1958</v>
      </c>
      <c r="C1141" s="152">
        <v>1880</v>
      </c>
      <c r="D1141" s="153">
        <f t="shared" si="17"/>
        <v>78</v>
      </c>
      <c r="E1141" s="154">
        <v>4.1489361702127656</v>
      </c>
    </row>
    <row r="1142" spans="1:5" ht="21" customHeight="1">
      <c r="A1142" s="160" t="s">
        <v>1826</v>
      </c>
      <c r="B1142" s="151">
        <v>162</v>
      </c>
      <c r="C1142" s="152">
        <v>237</v>
      </c>
      <c r="D1142" s="153">
        <f t="shared" si="17"/>
        <v>-75</v>
      </c>
      <c r="E1142" s="154">
        <v>-31.645569620253166</v>
      </c>
    </row>
    <row r="1143" spans="1:5" ht="21" customHeight="1">
      <c r="A1143" s="160" t="s">
        <v>1827</v>
      </c>
      <c r="B1143" s="151"/>
      <c r="C1143" s="152"/>
      <c r="D1143" s="153"/>
      <c r="E1143" s="154"/>
    </row>
    <row r="1144" spans="1:5" ht="21" customHeight="1">
      <c r="A1144" s="160" t="s">
        <v>1828</v>
      </c>
      <c r="B1144" s="151"/>
      <c r="C1144" s="152"/>
      <c r="D1144" s="153"/>
      <c r="E1144" s="154"/>
    </row>
    <row r="1145" spans="1:5" ht="21" customHeight="1">
      <c r="A1145" s="160" t="s">
        <v>2685</v>
      </c>
      <c r="B1145" s="151"/>
      <c r="C1145" s="152"/>
      <c r="D1145" s="153"/>
      <c r="E1145" s="154"/>
    </row>
    <row r="1146" spans="1:5" ht="21" customHeight="1">
      <c r="A1146" s="160" t="s">
        <v>2686</v>
      </c>
      <c r="B1146" s="151">
        <v>79</v>
      </c>
      <c r="C1146" s="152">
        <v>120</v>
      </c>
      <c r="D1146" s="153">
        <f t="shared" si="17"/>
        <v>-41</v>
      </c>
      <c r="E1146" s="154">
        <v>-34.166666666666664</v>
      </c>
    </row>
    <row r="1147" spans="1:5" ht="21" customHeight="1">
      <c r="A1147" s="160" t="s">
        <v>2687</v>
      </c>
      <c r="B1147" s="151"/>
      <c r="C1147" s="152"/>
      <c r="D1147" s="153"/>
      <c r="E1147" s="154"/>
    </row>
    <row r="1148" spans="1:5" ht="21" customHeight="1">
      <c r="A1148" s="160" t="s">
        <v>2688</v>
      </c>
      <c r="B1148" s="151"/>
      <c r="C1148" s="152"/>
      <c r="D1148" s="153"/>
      <c r="E1148" s="154"/>
    </row>
    <row r="1149" spans="1:5" ht="21" customHeight="1">
      <c r="A1149" s="160" t="s">
        <v>2689</v>
      </c>
      <c r="B1149" s="151"/>
      <c r="C1149" s="152"/>
      <c r="D1149" s="153"/>
      <c r="E1149" s="154"/>
    </row>
    <row r="1150" spans="1:5" ht="21" customHeight="1">
      <c r="A1150" s="160" t="s">
        <v>2690</v>
      </c>
      <c r="B1150" s="151"/>
      <c r="C1150" s="152"/>
      <c r="D1150" s="153"/>
      <c r="E1150" s="154"/>
    </row>
    <row r="1151" spans="1:5" ht="21" customHeight="1">
      <c r="A1151" s="160" t="s">
        <v>2691</v>
      </c>
      <c r="B1151" s="151"/>
      <c r="C1151" s="152"/>
      <c r="D1151" s="153"/>
      <c r="E1151" s="154"/>
    </row>
    <row r="1152" spans="1:5" ht="21" customHeight="1">
      <c r="A1152" s="160" t="s">
        <v>2692</v>
      </c>
      <c r="B1152" s="151"/>
      <c r="C1152" s="152"/>
      <c r="D1152" s="153"/>
      <c r="E1152" s="154"/>
    </row>
    <row r="1153" spans="1:5" ht="21" customHeight="1">
      <c r="A1153" s="160" t="s">
        <v>2693</v>
      </c>
      <c r="B1153" s="151"/>
      <c r="C1153" s="152"/>
      <c r="D1153" s="153"/>
      <c r="E1153" s="154"/>
    </row>
    <row r="1154" spans="1:5" ht="21" customHeight="1">
      <c r="A1154" s="160" t="s">
        <v>2694</v>
      </c>
      <c r="B1154" s="151"/>
      <c r="C1154" s="152"/>
      <c r="D1154" s="153"/>
      <c r="E1154" s="154"/>
    </row>
    <row r="1155" spans="1:5" ht="21" customHeight="1">
      <c r="A1155" s="160" t="s">
        <v>2695</v>
      </c>
      <c r="B1155" s="151"/>
      <c r="C1155" s="152"/>
      <c r="D1155" s="153"/>
      <c r="E1155" s="154"/>
    </row>
    <row r="1156" spans="1:5" ht="21" customHeight="1">
      <c r="A1156" s="160" t="s">
        <v>2696</v>
      </c>
      <c r="B1156" s="151"/>
      <c r="C1156" s="152"/>
      <c r="D1156" s="153"/>
      <c r="E1156" s="154"/>
    </row>
    <row r="1157" spans="1:5" ht="21" customHeight="1">
      <c r="A1157" s="160" t="s">
        <v>2697</v>
      </c>
      <c r="B1157" s="151"/>
      <c r="C1157" s="152"/>
      <c r="D1157" s="153"/>
      <c r="E1157" s="154"/>
    </row>
    <row r="1158" spans="1:5" ht="21" customHeight="1">
      <c r="A1158" s="160" t="s">
        <v>2698</v>
      </c>
      <c r="B1158" s="151"/>
      <c r="C1158" s="152"/>
      <c r="D1158" s="153"/>
      <c r="E1158" s="154"/>
    </row>
    <row r="1159" spans="1:5" ht="21" customHeight="1">
      <c r="A1159" s="160" t="s">
        <v>2699</v>
      </c>
      <c r="B1159" s="151"/>
      <c r="C1159" s="152"/>
      <c r="D1159" s="153"/>
      <c r="E1159" s="154"/>
    </row>
    <row r="1160" spans="1:5" ht="21" customHeight="1">
      <c r="A1160" s="160" t="s">
        <v>2700</v>
      </c>
      <c r="B1160" s="151"/>
      <c r="C1160" s="152"/>
      <c r="D1160" s="153"/>
      <c r="E1160" s="154"/>
    </row>
    <row r="1161" spans="1:5" ht="21" customHeight="1">
      <c r="A1161" s="160" t="s">
        <v>2701</v>
      </c>
      <c r="B1161" s="151"/>
      <c r="C1161" s="152"/>
      <c r="D1161" s="153"/>
      <c r="E1161" s="154"/>
    </row>
    <row r="1162" spans="1:5" ht="21" customHeight="1">
      <c r="A1162" s="160" t="s">
        <v>2702</v>
      </c>
      <c r="B1162" s="151"/>
      <c r="C1162" s="152"/>
      <c r="D1162" s="153"/>
      <c r="E1162" s="154"/>
    </row>
    <row r="1163" spans="1:5" ht="21" customHeight="1">
      <c r="A1163" s="160" t="s">
        <v>2703</v>
      </c>
      <c r="B1163" s="151"/>
      <c r="C1163" s="152"/>
      <c r="D1163" s="153"/>
      <c r="E1163" s="154"/>
    </row>
    <row r="1164" spans="1:5" ht="21" customHeight="1">
      <c r="A1164" s="160" t="s">
        <v>2704</v>
      </c>
      <c r="B1164" s="151"/>
      <c r="C1164" s="152"/>
      <c r="D1164" s="153"/>
      <c r="E1164" s="154"/>
    </row>
    <row r="1165" spans="1:5" ht="21" customHeight="1">
      <c r="A1165" s="160" t="s">
        <v>2705</v>
      </c>
      <c r="B1165" s="151"/>
      <c r="C1165" s="152"/>
      <c r="D1165" s="153"/>
      <c r="E1165" s="154"/>
    </row>
    <row r="1166" spans="1:5" ht="21" customHeight="1">
      <c r="A1166" s="160" t="s">
        <v>1835</v>
      </c>
      <c r="B1166" s="151">
        <v>1302</v>
      </c>
      <c r="C1166" s="152">
        <v>1173</v>
      </c>
      <c r="D1166" s="153">
        <f t="shared" ref="D1166:D1207" si="18">B1166-C1166</f>
        <v>129</v>
      </c>
      <c r="E1166" s="154">
        <v>10.997442455242968</v>
      </c>
    </row>
    <row r="1167" spans="1:5" ht="21" customHeight="1">
      <c r="A1167" s="160" t="s">
        <v>2706</v>
      </c>
      <c r="B1167" s="151">
        <v>415</v>
      </c>
      <c r="C1167" s="152">
        <v>349</v>
      </c>
      <c r="D1167" s="153">
        <f t="shared" si="18"/>
        <v>66</v>
      </c>
      <c r="E1167" s="154">
        <v>18.911174785100286</v>
      </c>
    </row>
    <row r="1168" spans="1:5" ht="21" customHeight="1">
      <c r="A1168" s="160" t="s">
        <v>2707</v>
      </c>
      <c r="B1168" s="151">
        <v>67</v>
      </c>
      <c r="C1168" s="152">
        <v>92</v>
      </c>
      <c r="D1168" s="153">
        <f t="shared" si="18"/>
        <v>-25</v>
      </c>
      <c r="E1168" s="154">
        <v>-27.173913043478258</v>
      </c>
    </row>
    <row r="1169" spans="1:5" ht="21" customHeight="1">
      <c r="A1169" s="160" t="s">
        <v>1826</v>
      </c>
      <c r="B1169" s="151"/>
      <c r="C1169" s="152">
        <v>5</v>
      </c>
      <c r="D1169" s="153">
        <f t="shared" si="18"/>
        <v>-5</v>
      </c>
      <c r="E1169" s="154">
        <v>-100</v>
      </c>
    </row>
    <row r="1170" spans="1:5" ht="21" customHeight="1">
      <c r="A1170" s="160" t="s">
        <v>1827</v>
      </c>
      <c r="B1170" s="151"/>
      <c r="C1170" s="152"/>
      <c r="D1170" s="153"/>
      <c r="E1170" s="154"/>
    </row>
    <row r="1171" spans="1:5" ht="21" customHeight="1">
      <c r="A1171" s="160" t="s">
        <v>1828</v>
      </c>
      <c r="B1171" s="151"/>
      <c r="C1171" s="152"/>
      <c r="D1171" s="153"/>
      <c r="E1171" s="154"/>
    </row>
    <row r="1172" spans="1:5" ht="21" customHeight="1">
      <c r="A1172" s="160" t="s">
        <v>2708</v>
      </c>
      <c r="B1172" s="151">
        <v>67</v>
      </c>
      <c r="C1172" s="152">
        <v>87</v>
      </c>
      <c r="D1172" s="153">
        <f t="shared" si="18"/>
        <v>-20</v>
      </c>
      <c r="E1172" s="154">
        <v>-22.988505747126435</v>
      </c>
    </row>
    <row r="1173" spans="1:5" ht="21" customHeight="1">
      <c r="A1173" s="160" t="s">
        <v>2709</v>
      </c>
      <c r="B1173" s="151"/>
      <c r="C1173" s="152"/>
      <c r="D1173" s="153"/>
      <c r="E1173" s="154"/>
    </row>
    <row r="1174" spans="1:5" ht="21" customHeight="1">
      <c r="A1174" s="160" t="s">
        <v>2710</v>
      </c>
      <c r="B1174" s="151"/>
      <c r="C1174" s="152"/>
      <c r="D1174" s="153"/>
      <c r="E1174" s="154"/>
    </row>
    <row r="1175" spans="1:5" ht="21" customHeight="1">
      <c r="A1175" s="160" t="s">
        <v>2711</v>
      </c>
      <c r="B1175" s="151"/>
      <c r="C1175" s="152"/>
      <c r="D1175" s="153"/>
      <c r="E1175" s="154"/>
    </row>
    <row r="1176" spans="1:5" ht="21" customHeight="1">
      <c r="A1176" s="160" t="s">
        <v>2712</v>
      </c>
      <c r="B1176" s="151"/>
      <c r="C1176" s="152"/>
      <c r="D1176" s="153"/>
      <c r="E1176" s="154"/>
    </row>
    <row r="1177" spans="1:5" ht="21" customHeight="1">
      <c r="A1177" s="160" t="s">
        <v>2713</v>
      </c>
      <c r="B1177" s="151"/>
      <c r="C1177" s="152"/>
      <c r="D1177" s="153"/>
      <c r="E1177" s="154"/>
    </row>
    <row r="1178" spans="1:5" ht="21" customHeight="1">
      <c r="A1178" s="160" t="s">
        <v>2714</v>
      </c>
      <c r="B1178" s="151"/>
      <c r="C1178" s="152"/>
      <c r="D1178" s="153"/>
      <c r="E1178" s="154"/>
    </row>
    <row r="1179" spans="1:5" ht="21" customHeight="1">
      <c r="A1179" s="160" t="s">
        <v>2715</v>
      </c>
      <c r="B1179" s="151"/>
      <c r="C1179" s="152"/>
      <c r="D1179" s="153"/>
      <c r="E1179" s="154"/>
    </row>
    <row r="1180" spans="1:5" ht="21" customHeight="1">
      <c r="A1180" s="160" t="s">
        <v>2716</v>
      </c>
      <c r="B1180" s="151"/>
      <c r="C1180" s="152"/>
      <c r="D1180" s="153"/>
      <c r="E1180" s="154"/>
    </row>
    <row r="1181" spans="1:5" ht="21" customHeight="1">
      <c r="A1181" s="160" t="s">
        <v>2717</v>
      </c>
      <c r="B1181" s="151"/>
      <c r="C1181" s="152"/>
      <c r="D1181" s="153"/>
      <c r="E1181" s="154"/>
    </row>
    <row r="1182" spans="1:5" ht="21" customHeight="1">
      <c r="A1182" s="160" t="s">
        <v>2718</v>
      </c>
      <c r="B1182" s="151"/>
      <c r="C1182" s="152"/>
      <c r="D1182" s="153"/>
      <c r="E1182" s="154"/>
    </row>
    <row r="1183" spans="1:5" ht="21" customHeight="1">
      <c r="A1183" s="160" t="s">
        <v>2719</v>
      </c>
      <c r="B1183" s="151"/>
      <c r="C1183" s="152"/>
      <c r="D1183" s="153"/>
      <c r="E1183" s="154"/>
    </row>
    <row r="1184" spans="1:5" ht="21" customHeight="1">
      <c r="A1184" s="160" t="s">
        <v>2720</v>
      </c>
      <c r="B1184" s="151"/>
      <c r="C1184" s="152"/>
      <c r="D1184" s="153"/>
      <c r="E1184" s="154"/>
    </row>
    <row r="1185" spans="1:5" ht="21" customHeight="1">
      <c r="A1185" s="160" t="s">
        <v>2721</v>
      </c>
      <c r="B1185" s="151">
        <v>31725</v>
      </c>
      <c r="C1185" s="152">
        <v>31227</v>
      </c>
      <c r="D1185" s="153">
        <f t="shared" si="18"/>
        <v>498</v>
      </c>
      <c r="E1185" s="154">
        <v>1.5947737534825632</v>
      </c>
    </row>
    <row r="1186" spans="1:5" ht="21" customHeight="1">
      <c r="A1186" s="160" t="s">
        <v>2722</v>
      </c>
      <c r="B1186" s="151">
        <v>18470</v>
      </c>
      <c r="C1186" s="152">
        <v>19770</v>
      </c>
      <c r="D1186" s="153">
        <f t="shared" si="18"/>
        <v>-1300</v>
      </c>
      <c r="E1186" s="154">
        <v>-6.5756196256954986</v>
      </c>
    </row>
    <row r="1187" spans="1:5" ht="21" customHeight="1">
      <c r="A1187" s="160" t="s">
        <v>2723</v>
      </c>
      <c r="B1187" s="151"/>
      <c r="C1187" s="152"/>
      <c r="D1187" s="153"/>
      <c r="E1187" s="154"/>
    </row>
    <row r="1188" spans="1:5" ht="21" customHeight="1">
      <c r="A1188" s="160" t="s">
        <v>2724</v>
      </c>
      <c r="B1188" s="151"/>
      <c r="C1188" s="152"/>
      <c r="D1188" s="153"/>
      <c r="E1188" s="154"/>
    </row>
    <row r="1189" spans="1:5" ht="21" customHeight="1">
      <c r="A1189" s="160" t="s">
        <v>2725</v>
      </c>
      <c r="B1189" s="151">
        <v>15661</v>
      </c>
      <c r="C1189" s="152">
        <v>15117</v>
      </c>
      <c r="D1189" s="153">
        <f t="shared" si="18"/>
        <v>544</v>
      </c>
      <c r="E1189" s="154">
        <v>3.5985976053449762</v>
      </c>
    </row>
    <row r="1190" spans="1:5" ht="21" customHeight="1">
      <c r="A1190" s="160" t="s">
        <v>2726</v>
      </c>
      <c r="B1190" s="151"/>
      <c r="C1190" s="152"/>
      <c r="D1190" s="153"/>
      <c r="E1190" s="154"/>
    </row>
    <row r="1191" spans="1:5" ht="21" customHeight="1">
      <c r="A1191" s="160" t="s">
        <v>2727</v>
      </c>
      <c r="B1191" s="151">
        <v>488</v>
      </c>
      <c r="C1191" s="152">
        <v>790</v>
      </c>
      <c r="D1191" s="153">
        <f t="shared" si="18"/>
        <v>-302</v>
      </c>
      <c r="E1191" s="154">
        <v>-38.22784810126582</v>
      </c>
    </row>
    <row r="1192" spans="1:5" ht="21" customHeight="1">
      <c r="A1192" s="160" t="s">
        <v>2728</v>
      </c>
      <c r="B1192" s="151">
        <v>10</v>
      </c>
      <c r="C1192" s="152"/>
      <c r="D1192" s="153">
        <f t="shared" si="18"/>
        <v>10</v>
      </c>
      <c r="E1192" s="154"/>
    </row>
    <row r="1193" spans="1:5" ht="21" customHeight="1">
      <c r="A1193" s="160" t="s">
        <v>2729</v>
      </c>
      <c r="B1193" s="151">
        <v>13</v>
      </c>
      <c r="C1193" s="152">
        <v>16</v>
      </c>
      <c r="D1193" s="153">
        <f t="shared" si="18"/>
        <v>-3</v>
      </c>
      <c r="E1193" s="154">
        <v>-18.75</v>
      </c>
    </row>
    <row r="1194" spans="1:5" ht="21" customHeight="1">
      <c r="A1194" s="160" t="s">
        <v>2730</v>
      </c>
      <c r="B1194" s="151">
        <v>2298</v>
      </c>
      <c r="C1194" s="152">
        <v>3848</v>
      </c>
      <c r="D1194" s="153">
        <f t="shared" si="18"/>
        <v>-1550</v>
      </c>
      <c r="E1194" s="154">
        <v>-40.280665280665282</v>
      </c>
    </row>
    <row r="1195" spans="1:5" ht="21" customHeight="1">
      <c r="A1195" s="160" t="s">
        <v>2731</v>
      </c>
      <c r="B1195" s="151"/>
      <c r="C1195" s="152"/>
      <c r="D1195" s="153"/>
      <c r="E1195" s="154"/>
    </row>
    <row r="1196" spans="1:5" ht="21" customHeight="1">
      <c r="A1196" s="160" t="s">
        <v>2732</v>
      </c>
      <c r="B1196" s="151"/>
      <c r="C1196" s="152"/>
      <c r="D1196" s="153"/>
      <c r="E1196" s="154"/>
    </row>
    <row r="1197" spans="1:5" ht="21" customHeight="1">
      <c r="A1197" s="160" t="s">
        <v>2733</v>
      </c>
      <c r="B1197" s="151"/>
      <c r="C1197" s="152"/>
      <c r="D1197" s="153"/>
      <c r="E1197" s="154"/>
    </row>
    <row r="1198" spans="1:5" ht="21" customHeight="1">
      <c r="A1198" s="160" t="s">
        <v>2734</v>
      </c>
      <c r="B1198" s="151">
        <v>8965</v>
      </c>
      <c r="C1198" s="152">
        <v>8370</v>
      </c>
      <c r="D1198" s="153">
        <f t="shared" si="18"/>
        <v>595</v>
      </c>
      <c r="E1198" s="154">
        <v>7.1087216248506575</v>
      </c>
    </row>
    <row r="1199" spans="1:5" ht="21" customHeight="1">
      <c r="A1199" s="160" t="s">
        <v>2735</v>
      </c>
      <c r="B1199" s="151">
        <v>8965</v>
      </c>
      <c r="C1199" s="152">
        <v>8370</v>
      </c>
      <c r="D1199" s="153">
        <f t="shared" si="18"/>
        <v>595</v>
      </c>
      <c r="E1199" s="154">
        <v>7.1087216248506575</v>
      </c>
    </row>
    <row r="1200" spans="1:5" ht="21" customHeight="1">
      <c r="A1200" s="160" t="s">
        <v>2736</v>
      </c>
      <c r="B1200" s="151"/>
      <c r="C1200" s="152"/>
      <c r="D1200" s="153"/>
      <c r="E1200" s="154"/>
    </row>
    <row r="1201" spans="1:5" ht="21" customHeight="1">
      <c r="A1201" s="160" t="s">
        <v>2737</v>
      </c>
      <c r="B1201" s="151"/>
      <c r="C1201" s="152"/>
      <c r="D1201" s="153"/>
      <c r="E1201" s="154"/>
    </row>
    <row r="1202" spans="1:5" ht="21" customHeight="1">
      <c r="A1202" s="160" t="s">
        <v>2738</v>
      </c>
      <c r="B1202" s="151">
        <v>4290</v>
      </c>
      <c r="C1202" s="152">
        <v>3087</v>
      </c>
      <c r="D1202" s="153">
        <f t="shared" si="18"/>
        <v>1203</v>
      </c>
      <c r="E1202" s="154">
        <v>38.969873663751216</v>
      </c>
    </row>
    <row r="1203" spans="1:5" ht="21" customHeight="1">
      <c r="A1203" s="160" t="s">
        <v>2739</v>
      </c>
      <c r="B1203" s="151"/>
      <c r="C1203" s="152"/>
      <c r="D1203" s="153"/>
      <c r="E1203" s="154"/>
    </row>
    <row r="1204" spans="1:5" ht="21" customHeight="1">
      <c r="A1204" s="160" t="s">
        <v>2740</v>
      </c>
      <c r="B1204" s="151"/>
      <c r="C1204" s="152"/>
      <c r="D1204" s="153"/>
      <c r="E1204" s="154"/>
    </row>
    <row r="1205" spans="1:5" ht="21" customHeight="1">
      <c r="A1205" s="160" t="s">
        <v>2741</v>
      </c>
      <c r="B1205" s="151">
        <v>4290</v>
      </c>
      <c r="C1205" s="152">
        <v>3087</v>
      </c>
      <c r="D1205" s="153">
        <f t="shared" si="18"/>
        <v>1203</v>
      </c>
      <c r="E1205" s="154">
        <v>38.969873663751216</v>
      </c>
    </row>
    <row r="1206" spans="1:5" ht="21" customHeight="1">
      <c r="A1206" s="160" t="s">
        <v>2742</v>
      </c>
      <c r="B1206" s="151">
        <v>76</v>
      </c>
      <c r="C1206" s="152">
        <v>177</v>
      </c>
      <c r="D1206" s="153">
        <f t="shared" si="18"/>
        <v>-101</v>
      </c>
      <c r="E1206" s="154">
        <v>-57.062146892655363</v>
      </c>
    </row>
    <row r="1207" spans="1:5" ht="21" customHeight="1">
      <c r="A1207" s="160" t="s">
        <v>2743</v>
      </c>
      <c r="B1207" s="151">
        <v>52</v>
      </c>
      <c r="C1207" s="152">
        <v>157</v>
      </c>
      <c r="D1207" s="153">
        <f t="shared" si="18"/>
        <v>-105</v>
      </c>
      <c r="E1207" s="154">
        <v>-66.878980891719735</v>
      </c>
    </row>
    <row r="1208" spans="1:5" ht="21" customHeight="1">
      <c r="A1208" s="160" t="s">
        <v>1826</v>
      </c>
      <c r="B1208" s="151"/>
      <c r="C1208" s="152"/>
      <c r="D1208" s="153"/>
      <c r="E1208" s="154"/>
    </row>
    <row r="1209" spans="1:5" ht="21" customHeight="1">
      <c r="A1209" s="160" t="s">
        <v>1827</v>
      </c>
      <c r="B1209" s="151"/>
      <c r="C1209" s="152"/>
      <c r="D1209" s="153"/>
      <c r="E1209" s="154"/>
    </row>
    <row r="1210" spans="1:5" ht="21" customHeight="1">
      <c r="A1210" s="160" t="s">
        <v>1828</v>
      </c>
      <c r="B1210" s="151"/>
      <c r="C1210" s="152"/>
      <c r="D1210" s="153"/>
      <c r="E1210" s="154"/>
    </row>
    <row r="1211" spans="1:5" ht="21" customHeight="1">
      <c r="A1211" s="160" t="s">
        <v>2744</v>
      </c>
      <c r="B1211" s="151"/>
      <c r="C1211" s="152"/>
      <c r="D1211" s="153"/>
      <c r="E1211" s="154"/>
    </row>
    <row r="1212" spans="1:5" ht="21" customHeight="1">
      <c r="A1212" s="160" t="s">
        <v>2745</v>
      </c>
      <c r="B1212" s="151"/>
      <c r="C1212" s="152"/>
      <c r="D1212" s="153"/>
      <c r="E1212" s="154"/>
    </row>
    <row r="1213" spans="1:5" ht="21" customHeight="1">
      <c r="A1213" s="160" t="s">
        <v>2746</v>
      </c>
      <c r="B1213" s="151"/>
      <c r="C1213" s="152"/>
      <c r="D1213" s="153"/>
      <c r="E1213" s="154"/>
    </row>
    <row r="1214" spans="1:5" ht="21" customHeight="1">
      <c r="A1214" s="160" t="s">
        <v>2747</v>
      </c>
      <c r="B1214" s="151"/>
      <c r="C1214" s="152"/>
      <c r="D1214" s="153"/>
      <c r="E1214" s="154"/>
    </row>
    <row r="1215" spans="1:5" ht="21" customHeight="1">
      <c r="A1215" s="160" t="s">
        <v>2748</v>
      </c>
      <c r="B1215" s="151">
        <v>52</v>
      </c>
      <c r="C1215" s="152">
        <v>52</v>
      </c>
      <c r="D1215" s="153"/>
      <c r="E1215" s="154">
        <v>0</v>
      </c>
    </row>
    <row r="1216" spans="1:5" ht="21" customHeight="1">
      <c r="A1216" s="160" t="s">
        <v>2749</v>
      </c>
      <c r="B1216" s="151"/>
      <c r="C1216" s="152"/>
      <c r="D1216" s="153"/>
      <c r="E1216" s="154"/>
    </row>
    <row r="1217" spans="1:5" ht="21" customHeight="1">
      <c r="A1217" s="160" t="s">
        <v>2750</v>
      </c>
      <c r="B1217" s="151"/>
      <c r="C1217" s="152"/>
      <c r="D1217" s="153"/>
      <c r="E1217" s="154"/>
    </row>
    <row r="1218" spans="1:5" ht="21" customHeight="1">
      <c r="A1218" s="160" t="s">
        <v>2751</v>
      </c>
      <c r="B1218" s="151"/>
      <c r="C1218" s="152"/>
      <c r="D1218" s="153"/>
      <c r="E1218" s="154"/>
    </row>
    <row r="1219" spans="1:5" ht="21" customHeight="1">
      <c r="A1219" s="160" t="s">
        <v>2752</v>
      </c>
      <c r="B1219" s="151"/>
      <c r="C1219" s="152"/>
      <c r="D1219" s="153"/>
      <c r="E1219" s="154"/>
    </row>
    <row r="1220" spans="1:5" ht="21" customHeight="1">
      <c r="A1220" s="160" t="s">
        <v>2753</v>
      </c>
      <c r="B1220" s="151"/>
      <c r="C1220" s="152"/>
      <c r="D1220" s="153"/>
      <c r="E1220" s="154"/>
    </row>
    <row r="1221" spans="1:5" ht="21" customHeight="1">
      <c r="A1221" s="160" t="s">
        <v>2754</v>
      </c>
      <c r="B1221" s="151"/>
      <c r="C1221" s="152"/>
      <c r="D1221" s="153"/>
      <c r="E1221" s="154"/>
    </row>
    <row r="1222" spans="1:5" ht="21" customHeight="1">
      <c r="A1222" s="160" t="s">
        <v>2755</v>
      </c>
      <c r="B1222" s="151"/>
      <c r="C1222" s="152"/>
      <c r="D1222" s="153"/>
      <c r="E1222" s="154"/>
    </row>
    <row r="1223" spans="1:5" ht="21" customHeight="1">
      <c r="A1223" s="160" t="s">
        <v>1835</v>
      </c>
      <c r="B1223" s="151"/>
      <c r="C1223" s="152"/>
      <c r="D1223" s="153"/>
      <c r="E1223" s="154"/>
    </row>
    <row r="1224" spans="1:5" ht="21" customHeight="1">
      <c r="A1224" s="160" t="s">
        <v>2756</v>
      </c>
      <c r="B1224" s="151"/>
      <c r="C1224" s="152">
        <v>105</v>
      </c>
      <c r="D1224" s="153">
        <f t="shared" ref="D1224:D1278" si="19">B1224-C1224</f>
        <v>-105</v>
      </c>
      <c r="E1224" s="154">
        <v>-100</v>
      </c>
    </row>
    <row r="1225" spans="1:5" ht="21" customHeight="1">
      <c r="A1225" s="160" t="s">
        <v>2757</v>
      </c>
      <c r="B1225" s="151"/>
      <c r="C1225" s="152"/>
      <c r="D1225" s="153"/>
      <c r="E1225" s="154"/>
    </row>
    <row r="1226" spans="1:5" ht="21" customHeight="1">
      <c r="A1226" s="160" t="s">
        <v>2758</v>
      </c>
      <c r="B1226" s="151"/>
      <c r="C1226" s="152"/>
      <c r="D1226" s="153"/>
      <c r="E1226" s="154"/>
    </row>
    <row r="1227" spans="1:5" ht="21" customHeight="1">
      <c r="A1227" s="160" t="s">
        <v>2759</v>
      </c>
      <c r="B1227" s="151"/>
      <c r="C1227" s="152"/>
      <c r="D1227" s="153"/>
      <c r="E1227" s="154"/>
    </row>
    <row r="1228" spans="1:5" ht="21" customHeight="1">
      <c r="A1228" s="160" t="s">
        <v>2760</v>
      </c>
      <c r="B1228" s="151"/>
      <c r="C1228" s="152"/>
      <c r="D1228" s="153"/>
      <c r="E1228" s="154"/>
    </row>
    <row r="1229" spans="1:5" ht="21" customHeight="1">
      <c r="A1229" s="160" t="s">
        <v>2761</v>
      </c>
      <c r="B1229" s="151"/>
      <c r="C1229" s="152"/>
      <c r="D1229" s="153"/>
      <c r="E1229" s="154"/>
    </row>
    <row r="1230" spans="1:5" ht="21" customHeight="1">
      <c r="A1230" s="160" t="s">
        <v>2762</v>
      </c>
      <c r="B1230" s="151"/>
      <c r="C1230" s="152"/>
      <c r="D1230" s="153"/>
      <c r="E1230" s="154"/>
    </row>
    <row r="1231" spans="1:5" ht="21" customHeight="1">
      <c r="A1231" s="160" t="s">
        <v>2763</v>
      </c>
      <c r="B1231" s="151"/>
      <c r="C1231" s="152"/>
      <c r="D1231" s="153"/>
      <c r="E1231" s="154"/>
    </row>
    <row r="1232" spans="1:5" ht="21" customHeight="1">
      <c r="A1232" s="160" t="s">
        <v>2764</v>
      </c>
      <c r="B1232" s="151"/>
      <c r="C1232" s="152"/>
      <c r="D1232" s="153"/>
      <c r="E1232" s="154"/>
    </row>
    <row r="1233" spans="1:5" ht="21" customHeight="1">
      <c r="A1233" s="160" t="s">
        <v>2765</v>
      </c>
      <c r="B1233" s="151"/>
      <c r="C1233" s="152"/>
      <c r="D1233" s="153"/>
      <c r="E1233" s="154"/>
    </row>
    <row r="1234" spans="1:5" ht="21" customHeight="1">
      <c r="A1234" s="160" t="s">
        <v>2766</v>
      </c>
      <c r="B1234" s="151"/>
      <c r="C1234" s="152"/>
      <c r="D1234" s="153"/>
      <c r="E1234" s="154"/>
    </row>
    <row r="1235" spans="1:5" ht="21" customHeight="1">
      <c r="A1235" s="160" t="s">
        <v>2767</v>
      </c>
      <c r="B1235" s="151"/>
      <c r="C1235" s="152"/>
      <c r="D1235" s="153"/>
      <c r="E1235" s="154"/>
    </row>
    <row r="1236" spans="1:5" ht="21" customHeight="1">
      <c r="A1236" s="160" t="s">
        <v>2768</v>
      </c>
      <c r="B1236" s="151"/>
      <c r="C1236" s="152"/>
      <c r="D1236" s="153"/>
      <c r="E1236" s="154"/>
    </row>
    <row r="1237" spans="1:5" ht="21" customHeight="1">
      <c r="A1237" s="160" t="s">
        <v>2769</v>
      </c>
      <c r="B1237" s="151">
        <v>24</v>
      </c>
      <c r="C1237" s="152">
        <v>20</v>
      </c>
      <c r="D1237" s="153">
        <f t="shared" si="19"/>
        <v>4</v>
      </c>
      <c r="E1237" s="154">
        <v>20</v>
      </c>
    </row>
    <row r="1238" spans="1:5" ht="21" customHeight="1">
      <c r="A1238" s="160" t="s">
        <v>2770</v>
      </c>
      <c r="B1238" s="151"/>
      <c r="C1238" s="152"/>
      <c r="D1238" s="153"/>
      <c r="E1238" s="154"/>
    </row>
    <row r="1239" spans="1:5" ht="21" customHeight="1">
      <c r="A1239" s="160" t="s">
        <v>2771</v>
      </c>
      <c r="B1239" s="151"/>
      <c r="C1239" s="152"/>
      <c r="D1239" s="153"/>
      <c r="E1239" s="154"/>
    </row>
    <row r="1240" spans="1:5" ht="21" customHeight="1">
      <c r="A1240" s="160" t="s">
        <v>2772</v>
      </c>
      <c r="B1240" s="151"/>
      <c r="C1240" s="152"/>
      <c r="D1240" s="153"/>
      <c r="E1240" s="154"/>
    </row>
    <row r="1241" spans="1:5" ht="21" customHeight="1">
      <c r="A1241" s="160" t="s">
        <v>2773</v>
      </c>
      <c r="B1241" s="151"/>
      <c r="C1241" s="152"/>
      <c r="D1241" s="153"/>
      <c r="E1241" s="154"/>
    </row>
    <row r="1242" spans="1:5" ht="21" customHeight="1">
      <c r="A1242" s="160" t="s">
        <v>2774</v>
      </c>
      <c r="B1242" s="151"/>
      <c r="C1242" s="152"/>
      <c r="D1242" s="153"/>
      <c r="E1242" s="154"/>
    </row>
    <row r="1243" spans="1:5" ht="21" customHeight="1">
      <c r="A1243" s="160" t="s">
        <v>2775</v>
      </c>
      <c r="B1243" s="151"/>
      <c r="C1243" s="152"/>
      <c r="D1243" s="153"/>
      <c r="E1243" s="154"/>
    </row>
    <row r="1244" spans="1:5" ht="21" customHeight="1">
      <c r="A1244" s="160" t="s">
        <v>2776</v>
      </c>
      <c r="B1244" s="151"/>
      <c r="C1244" s="152"/>
      <c r="D1244" s="153"/>
      <c r="E1244" s="154"/>
    </row>
    <row r="1245" spans="1:5" ht="21" customHeight="1">
      <c r="A1245" s="160" t="s">
        <v>2777</v>
      </c>
      <c r="B1245" s="151"/>
      <c r="C1245" s="152"/>
      <c r="D1245" s="153"/>
      <c r="E1245" s="154"/>
    </row>
    <row r="1246" spans="1:5" ht="21" customHeight="1">
      <c r="A1246" s="160" t="s">
        <v>2778</v>
      </c>
      <c r="B1246" s="151">
        <v>24</v>
      </c>
      <c r="C1246" s="152">
        <v>20</v>
      </c>
      <c r="D1246" s="153">
        <f t="shared" si="19"/>
        <v>4</v>
      </c>
      <c r="E1246" s="154">
        <v>20</v>
      </c>
    </row>
    <row r="1247" spans="1:5" ht="21" customHeight="1">
      <c r="A1247" s="160" t="s">
        <v>2779</v>
      </c>
      <c r="B1247" s="151"/>
      <c r="C1247" s="152"/>
      <c r="D1247" s="153"/>
      <c r="E1247" s="154"/>
    </row>
    <row r="1248" spans="1:5" ht="21" customHeight="1">
      <c r="A1248" s="160" t="s">
        <v>2780</v>
      </c>
      <c r="B1248" s="151"/>
      <c r="C1248" s="152"/>
      <c r="D1248" s="153"/>
      <c r="E1248" s="154"/>
    </row>
    <row r="1249" spans="1:5" ht="21" customHeight="1">
      <c r="A1249" s="160" t="s">
        <v>2781</v>
      </c>
      <c r="B1249" s="151"/>
      <c r="C1249" s="152"/>
      <c r="D1249" s="153"/>
      <c r="E1249" s="154"/>
    </row>
    <row r="1250" spans="1:5" ht="21" customHeight="1">
      <c r="A1250" s="160" t="s">
        <v>2782</v>
      </c>
      <c r="B1250" s="151">
        <v>2087</v>
      </c>
      <c r="C1250" s="152">
        <v>1911</v>
      </c>
      <c r="D1250" s="153">
        <f t="shared" si="19"/>
        <v>176</v>
      </c>
      <c r="E1250" s="154">
        <v>9.2098377812663532</v>
      </c>
    </row>
    <row r="1251" spans="1:5" ht="21" customHeight="1">
      <c r="A1251" s="160" t="s">
        <v>2783</v>
      </c>
      <c r="B1251" s="151">
        <v>954</v>
      </c>
      <c r="C1251" s="152">
        <v>913</v>
      </c>
      <c r="D1251" s="153">
        <f t="shared" si="19"/>
        <v>41</v>
      </c>
      <c r="E1251" s="154">
        <v>4.4906900328587076</v>
      </c>
    </row>
    <row r="1252" spans="1:5" ht="21" customHeight="1">
      <c r="A1252" s="160" t="s">
        <v>1826</v>
      </c>
      <c r="B1252" s="151">
        <v>183</v>
      </c>
      <c r="C1252" s="152">
        <v>142</v>
      </c>
      <c r="D1252" s="153">
        <f t="shared" si="19"/>
        <v>41</v>
      </c>
      <c r="E1252" s="154">
        <v>28.87323943661972</v>
      </c>
    </row>
    <row r="1253" spans="1:5" ht="21" customHeight="1">
      <c r="A1253" s="160" t="s">
        <v>1827</v>
      </c>
      <c r="B1253" s="151"/>
      <c r="C1253" s="152"/>
      <c r="D1253" s="153"/>
      <c r="E1253" s="154"/>
    </row>
    <row r="1254" spans="1:5" ht="21" customHeight="1">
      <c r="A1254" s="160" t="s">
        <v>1828</v>
      </c>
      <c r="B1254" s="151"/>
      <c r="C1254" s="152"/>
      <c r="D1254" s="153"/>
      <c r="E1254" s="154"/>
    </row>
    <row r="1255" spans="1:5" ht="21" customHeight="1">
      <c r="A1255" s="160" t="s">
        <v>2784</v>
      </c>
      <c r="B1255" s="151">
        <v>78</v>
      </c>
      <c r="C1255" s="152">
        <v>15</v>
      </c>
      <c r="D1255" s="153">
        <f t="shared" si="19"/>
        <v>63</v>
      </c>
      <c r="E1255" s="154">
        <v>420</v>
      </c>
    </row>
    <row r="1256" spans="1:5" ht="21" customHeight="1">
      <c r="A1256" s="160" t="s">
        <v>2785</v>
      </c>
      <c r="B1256" s="151"/>
      <c r="C1256" s="152"/>
      <c r="D1256" s="153"/>
      <c r="E1256" s="154"/>
    </row>
    <row r="1257" spans="1:5" ht="21" customHeight="1">
      <c r="A1257" s="160" t="s">
        <v>2786</v>
      </c>
      <c r="B1257" s="151">
        <v>449</v>
      </c>
      <c r="C1257" s="152">
        <v>123</v>
      </c>
      <c r="D1257" s="153">
        <f t="shared" si="19"/>
        <v>326</v>
      </c>
      <c r="E1257" s="154">
        <v>265.04065040650408</v>
      </c>
    </row>
    <row r="1258" spans="1:5" ht="21" customHeight="1">
      <c r="A1258" s="160" t="s">
        <v>2787</v>
      </c>
      <c r="B1258" s="151">
        <v>25</v>
      </c>
      <c r="C1258" s="152">
        <v>511</v>
      </c>
      <c r="D1258" s="153">
        <f t="shared" si="19"/>
        <v>-486</v>
      </c>
      <c r="E1258" s="154">
        <v>-95.107632093933461</v>
      </c>
    </row>
    <row r="1259" spans="1:5" ht="21" customHeight="1">
      <c r="A1259" s="160" t="s">
        <v>2788</v>
      </c>
      <c r="B1259" s="151"/>
      <c r="C1259" s="152"/>
      <c r="D1259" s="153"/>
      <c r="E1259" s="154"/>
    </row>
    <row r="1260" spans="1:5" ht="21" customHeight="1">
      <c r="A1260" s="160" t="s">
        <v>1835</v>
      </c>
      <c r="B1260" s="151">
        <v>199</v>
      </c>
      <c r="C1260" s="152">
        <v>119</v>
      </c>
      <c r="D1260" s="153">
        <f t="shared" si="19"/>
        <v>80</v>
      </c>
      <c r="E1260" s="154">
        <v>67.226890756302524</v>
      </c>
    </row>
    <row r="1261" spans="1:5" ht="21" customHeight="1">
      <c r="A1261" s="160" t="s">
        <v>2789</v>
      </c>
      <c r="B1261" s="151">
        <v>21</v>
      </c>
      <c r="C1261" s="152">
        <v>2</v>
      </c>
      <c r="D1261" s="153">
        <f t="shared" si="19"/>
        <v>19</v>
      </c>
      <c r="E1261" s="154">
        <v>950</v>
      </c>
    </row>
    <row r="1262" spans="1:5" ht="21" customHeight="1">
      <c r="A1262" s="160" t="s">
        <v>2790</v>
      </c>
      <c r="B1262" s="151">
        <v>549</v>
      </c>
      <c r="C1262" s="152">
        <v>545</v>
      </c>
      <c r="D1262" s="153">
        <f t="shared" si="19"/>
        <v>4</v>
      </c>
      <c r="E1262" s="154">
        <v>0.73394495412844041</v>
      </c>
    </row>
    <row r="1263" spans="1:5" ht="21" customHeight="1">
      <c r="A1263" s="160" t="s">
        <v>1826</v>
      </c>
      <c r="B1263" s="151"/>
      <c r="C1263" s="152"/>
      <c r="D1263" s="153"/>
      <c r="E1263" s="154"/>
    </row>
    <row r="1264" spans="1:5" ht="21" customHeight="1">
      <c r="A1264" s="160" t="s">
        <v>1827</v>
      </c>
      <c r="B1264" s="151"/>
      <c r="C1264" s="152"/>
      <c r="D1264" s="153"/>
      <c r="E1264" s="154"/>
    </row>
    <row r="1265" spans="1:5" ht="21" customHeight="1">
      <c r="A1265" s="160" t="s">
        <v>1828</v>
      </c>
      <c r="B1265" s="151"/>
      <c r="C1265" s="152"/>
      <c r="D1265" s="153"/>
      <c r="E1265" s="154"/>
    </row>
    <row r="1266" spans="1:5" ht="21" customHeight="1">
      <c r="A1266" s="160" t="s">
        <v>2791</v>
      </c>
      <c r="B1266" s="151"/>
      <c r="C1266" s="152"/>
      <c r="D1266" s="153"/>
      <c r="E1266" s="154"/>
    </row>
    <row r="1267" spans="1:5" ht="21" customHeight="1">
      <c r="A1267" s="160" t="s">
        <v>1835</v>
      </c>
      <c r="B1267" s="151"/>
      <c r="C1267" s="152"/>
      <c r="D1267" s="153"/>
      <c r="E1267" s="154"/>
    </row>
    <row r="1268" spans="1:5" ht="21" customHeight="1">
      <c r="A1268" s="160" t="s">
        <v>2792</v>
      </c>
      <c r="B1268" s="151">
        <v>549</v>
      </c>
      <c r="C1268" s="152">
        <v>545</v>
      </c>
      <c r="D1268" s="153">
        <f t="shared" si="19"/>
        <v>4</v>
      </c>
      <c r="E1268" s="154">
        <v>0.73394495412844041</v>
      </c>
    </row>
    <row r="1269" spans="1:5" ht="21" customHeight="1">
      <c r="A1269" s="160" t="s">
        <v>2793</v>
      </c>
      <c r="B1269" s="151"/>
      <c r="C1269" s="152">
        <v>99</v>
      </c>
      <c r="D1269" s="153">
        <f t="shared" si="19"/>
        <v>-99</v>
      </c>
      <c r="E1269" s="154">
        <v>-100</v>
      </c>
    </row>
    <row r="1270" spans="1:5" ht="21" customHeight="1">
      <c r="A1270" s="160" t="s">
        <v>1826</v>
      </c>
      <c r="B1270" s="151"/>
      <c r="C1270" s="152"/>
      <c r="D1270" s="153"/>
      <c r="E1270" s="154"/>
    </row>
    <row r="1271" spans="1:5" ht="21" customHeight="1">
      <c r="A1271" s="160" t="s">
        <v>1827</v>
      </c>
      <c r="B1271" s="151"/>
      <c r="C1271" s="152"/>
      <c r="D1271" s="153"/>
      <c r="E1271" s="154"/>
    </row>
    <row r="1272" spans="1:5" ht="21" customHeight="1">
      <c r="A1272" s="160" t="s">
        <v>1828</v>
      </c>
      <c r="B1272" s="151"/>
      <c r="C1272" s="152"/>
      <c r="D1272" s="153"/>
      <c r="E1272" s="154"/>
    </row>
    <row r="1273" spans="1:5" ht="21" customHeight="1">
      <c r="A1273" s="160" t="s">
        <v>2794</v>
      </c>
      <c r="B1273" s="151"/>
      <c r="C1273" s="152"/>
      <c r="D1273" s="153"/>
      <c r="E1273" s="154"/>
    </row>
    <row r="1274" spans="1:5" ht="21" customHeight="1">
      <c r="A1274" s="160" t="s">
        <v>2795</v>
      </c>
      <c r="B1274" s="151"/>
      <c r="C1274" s="152"/>
      <c r="D1274" s="153"/>
      <c r="E1274" s="154"/>
    </row>
    <row r="1275" spans="1:5" ht="21" customHeight="1">
      <c r="A1275" s="160" t="s">
        <v>1835</v>
      </c>
      <c r="B1275" s="151"/>
      <c r="C1275" s="152">
        <v>99</v>
      </c>
      <c r="D1275" s="153">
        <f t="shared" si="19"/>
        <v>-99</v>
      </c>
      <c r="E1275" s="154">
        <v>-100</v>
      </c>
    </row>
    <row r="1276" spans="1:5" ht="21" customHeight="1">
      <c r="A1276" s="160" t="s">
        <v>2796</v>
      </c>
      <c r="B1276" s="151"/>
      <c r="C1276" s="152"/>
      <c r="D1276" s="153"/>
      <c r="E1276" s="154"/>
    </row>
    <row r="1277" spans="1:5" ht="21" customHeight="1">
      <c r="A1277" s="160" t="s">
        <v>2797</v>
      </c>
      <c r="B1277" s="151">
        <v>1</v>
      </c>
      <c r="C1277" s="152">
        <v>88</v>
      </c>
      <c r="D1277" s="153">
        <f t="shared" si="19"/>
        <v>-87</v>
      </c>
      <c r="E1277" s="154">
        <v>-98.86363636363636</v>
      </c>
    </row>
    <row r="1278" spans="1:5" ht="21" customHeight="1">
      <c r="A1278" s="160" t="s">
        <v>1826</v>
      </c>
      <c r="B1278" s="151"/>
      <c r="C1278" s="152">
        <v>24</v>
      </c>
      <c r="D1278" s="153">
        <f t="shared" si="19"/>
        <v>-24</v>
      </c>
      <c r="E1278" s="154">
        <v>-100</v>
      </c>
    </row>
    <row r="1279" spans="1:5" ht="21" customHeight="1">
      <c r="A1279" s="160" t="s">
        <v>1827</v>
      </c>
      <c r="B1279" s="151"/>
      <c r="C1279" s="152"/>
      <c r="D1279" s="153"/>
      <c r="E1279" s="154"/>
    </row>
    <row r="1280" spans="1:5" ht="21" customHeight="1">
      <c r="A1280" s="160" t="s">
        <v>1828</v>
      </c>
      <c r="B1280" s="151"/>
      <c r="C1280" s="152"/>
      <c r="D1280" s="153"/>
      <c r="E1280" s="154"/>
    </row>
    <row r="1281" spans="1:5" ht="21" customHeight="1">
      <c r="A1281" s="160" t="s">
        <v>2798</v>
      </c>
      <c r="B1281" s="151"/>
      <c r="C1281" s="152"/>
      <c r="D1281" s="153"/>
      <c r="E1281" s="154"/>
    </row>
    <row r="1282" spans="1:5" ht="21" customHeight="1">
      <c r="A1282" s="160" t="s">
        <v>2799</v>
      </c>
      <c r="B1282" s="151"/>
      <c r="C1282" s="152"/>
      <c r="D1282" s="153"/>
      <c r="E1282" s="154"/>
    </row>
    <row r="1283" spans="1:5" ht="21" customHeight="1">
      <c r="A1283" s="160" t="s">
        <v>2800</v>
      </c>
      <c r="B1283" s="151"/>
      <c r="C1283" s="152"/>
      <c r="D1283" s="153"/>
      <c r="E1283" s="154"/>
    </row>
    <row r="1284" spans="1:5" ht="21" customHeight="1">
      <c r="A1284" s="160" t="s">
        <v>2801</v>
      </c>
      <c r="B1284" s="151"/>
      <c r="C1284" s="152"/>
      <c r="D1284" s="153"/>
      <c r="E1284" s="154"/>
    </row>
    <row r="1285" spans="1:5" ht="21" customHeight="1">
      <c r="A1285" s="160" t="s">
        <v>2802</v>
      </c>
      <c r="B1285" s="151"/>
      <c r="C1285" s="152"/>
      <c r="D1285" s="153"/>
      <c r="E1285" s="154"/>
    </row>
    <row r="1286" spans="1:5" ht="21" customHeight="1">
      <c r="A1286" s="160" t="s">
        <v>2803</v>
      </c>
      <c r="B1286" s="151"/>
      <c r="C1286" s="152"/>
      <c r="D1286" s="153"/>
      <c r="E1286" s="154"/>
    </row>
    <row r="1287" spans="1:5" ht="21" customHeight="1">
      <c r="A1287" s="160" t="s">
        <v>2804</v>
      </c>
      <c r="B1287" s="151"/>
      <c r="C1287" s="152"/>
      <c r="D1287" s="153"/>
      <c r="E1287" s="154"/>
    </row>
    <row r="1288" spans="1:5" ht="21" customHeight="1">
      <c r="A1288" s="160" t="s">
        <v>2805</v>
      </c>
      <c r="B1288" s="151">
        <v>1</v>
      </c>
      <c r="C1288" s="152">
        <v>64</v>
      </c>
      <c r="D1288" s="153">
        <f t="shared" ref="D1288:D1318" si="20">B1288-C1288</f>
        <v>-63</v>
      </c>
      <c r="E1288" s="154">
        <v>-98.4375</v>
      </c>
    </row>
    <row r="1289" spans="1:5" ht="21" customHeight="1">
      <c r="A1289" s="160" t="s">
        <v>2806</v>
      </c>
      <c r="B1289" s="151"/>
      <c r="C1289" s="152"/>
      <c r="D1289" s="153"/>
      <c r="E1289" s="154"/>
    </row>
    <row r="1290" spans="1:5" ht="21" customHeight="1">
      <c r="A1290" s="160" t="s">
        <v>2807</v>
      </c>
      <c r="B1290" s="151">
        <v>122</v>
      </c>
      <c r="C1290" s="152">
        <v>216</v>
      </c>
      <c r="D1290" s="153">
        <f t="shared" si="20"/>
        <v>-94</v>
      </c>
      <c r="E1290" s="154">
        <v>-43.518518518518519</v>
      </c>
    </row>
    <row r="1291" spans="1:5" ht="21" customHeight="1">
      <c r="A1291" s="160" t="s">
        <v>2808</v>
      </c>
      <c r="B1291" s="151"/>
      <c r="C1291" s="152"/>
      <c r="D1291" s="153"/>
      <c r="E1291" s="154"/>
    </row>
    <row r="1292" spans="1:5" ht="21" customHeight="1">
      <c r="A1292" s="160" t="s">
        <v>2809</v>
      </c>
      <c r="B1292" s="151"/>
      <c r="C1292" s="152">
        <v>63</v>
      </c>
      <c r="D1292" s="153">
        <f t="shared" si="20"/>
        <v>-63</v>
      </c>
      <c r="E1292" s="154">
        <v>-100</v>
      </c>
    </row>
    <row r="1293" spans="1:5" ht="21" customHeight="1">
      <c r="A1293" s="160" t="s">
        <v>2810</v>
      </c>
      <c r="B1293" s="151">
        <v>122</v>
      </c>
      <c r="C1293" s="152">
        <v>153</v>
      </c>
      <c r="D1293" s="153">
        <f t="shared" si="20"/>
        <v>-31</v>
      </c>
      <c r="E1293" s="154">
        <v>-20.261437908496731</v>
      </c>
    </row>
    <row r="1294" spans="1:5" ht="21" customHeight="1">
      <c r="A1294" s="160" t="s">
        <v>2811</v>
      </c>
      <c r="B1294" s="151">
        <v>461</v>
      </c>
      <c r="C1294" s="152">
        <v>50</v>
      </c>
      <c r="D1294" s="153">
        <f t="shared" si="20"/>
        <v>411</v>
      </c>
      <c r="E1294" s="154">
        <v>822.00000000000011</v>
      </c>
    </row>
    <row r="1295" spans="1:5" ht="21" customHeight="1">
      <c r="A1295" s="160" t="s">
        <v>2812</v>
      </c>
      <c r="B1295" s="151">
        <v>461</v>
      </c>
      <c r="C1295" s="152">
        <v>50</v>
      </c>
      <c r="D1295" s="153">
        <f t="shared" si="20"/>
        <v>411</v>
      </c>
      <c r="E1295" s="154">
        <v>822.00000000000011</v>
      </c>
    </row>
    <row r="1296" spans="1:5" ht="21" customHeight="1">
      <c r="A1296" s="160" t="s">
        <v>2813</v>
      </c>
      <c r="B1296" s="151"/>
      <c r="C1296" s="152"/>
      <c r="D1296" s="153"/>
      <c r="E1296" s="154"/>
    </row>
    <row r="1297" spans="1:5" ht="21" customHeight="1">
      <c r="A1297" s="160" t="s">
        <v>2814</v>
      </c>
      <c r="B1297" s="151"/>
      <c r="C1297" s="152"/>
      <c r="D1297" s="153"/>
      <c r="E1297" s="154"/>
    </row>
    <row r="1298" spans="1:5" ht="21" customHeight="1">
      <c r="A1298" s="160" t="s">
        <v>2815</v>
      </c>
      <c r="B1298" s="151"/>
      <c r="C1298" s="152"/>
      <c r="D1298" s="153"/>
      <c r="E1298" s="154"/>
    </row>
    <row r="1299" spans="1:5" ht="21" customHeight="1">
      <c r="A1299" s="160" t="s">
        <v>2816</v>
      </c>
      <c r="B1299" s="151"/>
      <c r="C1299" s="152"/>
      <c r="D1299" s="153"/>
      <c r="E1299" s="154"/>
    </row>
    <row r="1300" spans="1:5" ht="21" customHeight="1">
      <c r="A1300" s="160" t="s">
        <v>865</v>
      </c>
      <c r="B1300" s="151">
        <v>12156</v>
      </c>
      <c r="C1300" s="152">
        <v>250</v>
      </c>
      <c r="D1300" s="153">
        <f t="shared" si="20"/>
        <v>11906</v>
      </c>
      <c r="E1300" s="154">
        <v>4762.4000000000005</v>
      </c>
    </row>
    <row r="1301" spans="1:5" ht="21" customHeight="1">
      <c r="A1301" s="160" t="s">
        <v>182</v>
      </c>
      <c r="B1301" s="151">
        <v>12156</v>
      </c>
      <c r="C1301" s="152">
        <v>250</v>
      </c>
      <c r="D1301" s="153">
        <f t="shared" si="20"/>
        <v>11906</v>
      </c>
      <c r="E1301" s="154">
        <v>4762.4000000000005</v>
      </c>
    </row>
    <row r="1302" spans="1:5" ht="21" customHeight="1">
      <c r="A1302" s="160" t="s">
        <v>1977</v>
      </c>
      <c r="B1302" s="151">
        <v>12156</v>
      </c>
      <c r="C1302" s="152">
        <v>250</v>
      </c>
      <c r="D1302" s="153">
        <f t="shared" si="20"/>
        <v>11906</v>
      </c>
      <c r="E1302" s="154">
        <v>4762.4000000000005</v>
      </c>
    </row>
    <row r="1303" spans="1:5" ht="21" customHeight="1">
      <c r="A1303" s="160" t="s">
        <v>2817</v>
      </c>
      <c r="B1303" s="151">
        <v>4166</v>
      </c>
      <c r="C1303" s="152">
        <v>2794</v>
      </c>
      <c r="D1303" s="153">
        <f t="shared" si="20"/>
        <v>1372</v>
      </c>
      <c r="E1303" s="154">
        <v>49.105225483178238</v>
      </c>
    </row>
    <row r="1304" spans="1:5" ht="21" customHeight="1">
      <c r="A1304" s="160" t="s">
        <v>2818</v>
      </c>
      <c r="B1304" s="151"/>
      <c r="C1304" s="152"/>
      <c r="D1304" s="153"/>
      <c r="E1304" s="154"/>
    </row>
    <row r="1305" spans="1:5" ht="21" customHeight="1">
      <c r="A1305" s="160" t="s">
        <v>2819</v>
      </c>
      <c r="B1305" s="151"/>
      <c r="C1305" s="152"/>
      <c r="D1305" s="153"/>
      <c r="E1305" s="154"/>
    </row>
    <row r="1306" spans="1:5" ht="21" customHeight="1">
      <c r="A1306" s="160" t="s">
        <v>2820</v>
      </c>
      <c r="B1306" s="151"/>
      <c r="C1306" s="152"/>
      <c r="D1306" s="153"/>
      <c r="E1306" s="154"/>
    </row>
    <row r="1307" spans="1:5" ht="21" customHeight="1">
      <c r="A1307" s="160" t="s">
        <v>2821</v>
      </c>
      <c r="B1307" s="151"/>
      <c r="C1307" s="152"/>
      <c r="D1307" s="153"/>
      <c r="E1307" s="154"/>
    </row>
    <row r="1308" spans="1:5" ht="21" customHeight="1">
      <c r="A1308" s="160" t="s">
        <v>2822</v>
      </c>
      <c r="B1308" s="151"/>
      <c r="C1308" s="152"/>
      <c r="D1308" s="153"/>
      <c r="E1308" s="154"/>
    </row>
    <row r="1309" spans="1:5" ht="21" customHeight="1">
      <c r="A1309" s="160" t="s">
        <v>2823</v>
      </c>
      <c r="B1309" s="151"/>
      <c r="C1309" s="152"/>
      <c r="D1309" s="153"/>
      <c r="E1309" s="154"/>
    </row>
    <row r="1310" spans="1:5" ht="21" customHeight="1">
      <c r="A1310" s="160" t="s">
        <v>2824</v>
      </c>
      <c r="B1310" s="151">
        <v>4166</v>
      </c>
      <c r="C1310" s="152">
        <v>2794</v>
      </c>
      <c r="D1310" s="153">
        <f t="shared" si="20"/>
        <v>1372</v>
      </c>
      <c r="E1310" s="154">
        <v>49.105225483178238</v>
      </c>
    </row>
    <row r="1311" spans="1:5" ht="21" customHeight="1">
      <c r="A1311" s="160" t="s">
        <v>2825</v>
      </c>
      <c r="B1311" s="151">
        <v>2156</v>
      </c>
      <c r="C1311" s="152">
        <v>2069</v>
      </c>
      <c r="D1311" s="153">
        <f t="shared" si="20"/>
        <v>87</v>
      </c>
      <c r="E1311" s="154">
        <v>4.2049299178347033</v>
      </c>
    </row>
    <row r="1312" spans="1:5" ht="21" customHeight="1">
      <c r="A1312" s="160" t="s">
        <v>2826</v>
      </c>
      <c r="B1312" s="151"/>
      <c r="C1312" s="152">
        <v>7</v>
      </c>
      <c r="D1312" s="153">
        <f t="shared" si="20"/>
        <v>-7</v>
      </c>
      <c r="E1312" s="154">
        <v>-100</v>
      </c>
    </row>
    <row r="1313" spans="1:5" ht="21" customHeight="1">
      <c r="A1313" s="160" t="s">
        <v>2827</v>
      </c>
      <c r="B1313" s="151">
        <v>2010</v>
      </c>
      <c r="C1313" s="152">
        <v>718</v>
      </c>
      <c r="D1313" s="153">
        <f t="shared" si="20"/>
        <v>1292</v>
      </c>
      <c r="E1313" s="154">
        <v>179.9442896935933</v>
      </c>
    </row>
    <row r="1314" spans="1:5" ht="21" customHeight="1">
      <c r="A1314" s="160" t="s">
        <v>2828</v>
      </c>
      <c r="B1314" s="151"/>
      <c r="C1314" s="152"/>
      <c r="D1314" s="153"/>
      <c r="E1314" s="154"/>
    </row>
    <row r="1315" spans="1:5" ht="21" customHeight="1">
      <c r="A1315" s="160" t="s">
        <v>2829</v>
      </c>
      <c r="B1315" s="151">
        <v>16</v>
      </c>
      <c r="C1315" s="152">
        <v>6</v>
      </c>
      <c r="D1315" s="153">
        <f t="shared" si="20"/>
        <v>10</v>
      </c>
      <c r="E1315" s="154">
        <v>166.66666666666669</v>
      </c>
    </row>
    <row r="1316" spans="1:5" ht="21" customHeight="1">
      <c r="A1316" s="160" t="s">
        <v>2830</v>
      </c>
      <c r="B1316" s="151"/>
      <c r="C1316" s="152"/>
      <c r="D1316" s="153"/>
      <c r="E1316" s="154"/>
    </row>
    <row r="1317" spans="1:5" ht="21" customHeight="1">
      <c r="A1317" s="160" t="s">
        <v>2831</v>
      </c>
      <c r="B1317" s="151"/>
      <c r="C1317" s="152"/>
      <c r="D1317" s="153"/>
      <c r="E1317" s="154"/>
    </row>
    <row r="1318" spans="1:5" ht="21" customHeight="1">
      <c r="A1318" s="160" t="s">
        <v>2832</v>
      </c>
      <c r="B1318" s="151">
        <v>16</v>
      </c>
      <c r="C1318" s="152">
        <v>6</v>
      </c>
      <c r="D1318" s="153">
        <f t="shared" si="20"/>
        <v>10</v>
      </c>
      <c r="E1318" s="154">
        <v>166.66666666666669</v>
      </c>
    </row>
  </sheetData>
  <mergeCells count="6">
    <mergeCell ref="A4:A5"/>
    <mergeCell ref="B4:B5"/>
    <mergeCell ref="C4:C5"/>
    <mergeCell ref="D4:E4"/>
    <mergeCell ref="A2:E2"/>
    <mergeCell ref="A3:D3"/>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zoomScale="78" zoomScaleNormal="78" workbookViewId="0">
      <pane ySplit="5" topLeftCell="A6" activePane="bottomLeft" state="frozen"/>
      <selection pane="bottomLeft" activeCell="K15" sqref="K15"/>
    </sheetView>
  </sheetViews>
  <sheetFormatPr defaultColWidth="10" defaultRowHeight="13.5"/>
  <cols>
    <col min="1" max="1" width="53.75" customWidth="1"/>
    <col min="2" max="3" width="28.375" customWidth="1"/>
    <col min="4" max="5" width="17.125" customWidth="1"/>
  </cols>
  <sheetData>
    <row r="1" spans="1:6" ht="26.1" customHeight="1">
      <c r="A1" s="164" t="s">
        <v>3147</v>
      </c>
      <c r="B1" s="162"/>
    </row>
    <row r="2" spans="1:6" ht="57" customHeight="1">
      <c r="A2" s="186" t="s">
        <v>3145</v>
      </c>
      <c r="B2" s="186"/>
      <c r="C2" s="186"/>
      <c r="D2" s="186"/>
      <c r="E2" s="186"/>
    </row>
    <row r="3" spans="1:6" ht="29.25" customHeight="1">
      <c r="A3" s="184"/>
      <c r="B3" s="184"/>
      <c r="C3" s="184"/>
      <c r="D3" s="184"/>
      <c r="E3" s="170" t="s">
        <v>3146</v>
      </c>
    </row>
    <row r="4" spans="1:6" ht="38.25" customHeight="1">
      <c r="A4" s="181" t="s">
        <v>3140</v>
      </c>
      <c r="B4" s="181" t="s">
        <v>3083</v>
      </c>
      <c r="C4" s="181" t="s">
        <v>3141</v>
      </c>
      <c r="D4" s="185" t="s">
        <v>3142</v>
      </c>
      <c r="E4" s="185"/>
      <c r="F4" s="25"/>
    </row>
    <row r="5" spans="1:6" ht="38.25" customHeight="1">
      <c r="A5" s="181"/>
      <c r="B5" s="181"/>
      <c r="C5" s="181"/>
      <c r="D5" s="163" t="s">
        <v>3143</v>
      </c>
      <c r="E5" s="163" t="s">
        <v>3144</v>
      </c>
      <c r="F5" s="25"/>
    </row>
    <row r="6" spans="1:6" s="25" customFormat="1" ht="21" customHeight="1">
      <c r="A6" s="169" t="s">
        <v>3084</v>
      </c>
      <c r="B6" s="165">
        <v>140395.145923</v>
      </c>
      <c r="C6" s="166">
        <v>126329.042743</v>
      </c>
      <c r="D6" s="166">
        <f>B6-C6</f>
        <v>14066.103180000006</v>
      </c>
      <c r="E6" s="167">
        <f>ROUND(D6/C6*100,1)</f>
        <v>11.1</v>
      </c>
      <c r="F6" s="168"/>
    </row>
    <row r="7" spans="1:6" s="25" customFormat="1" ht="21" customHeight="1">
      <c r="A7" s="169" t="s">
        <v>3085</v>
      </c>
      <c r="B7" s="165">
        <v>21657.048725000001</v>
      </c>
      <c r="C7" s="166">
        <v>21815.468374</v>
      </c>
      <c r="D7" s="166">
        <f t="shared" ref="D7:D59" si="0">B7-C7</f>
        <v>-158.41964899999948</v>
      </c>
      <c r="E7" s="167">
        <f t="shared" ref="E7:E59" si="1">ROUND(D7/C7*100,1)</f>
        <v>-0.7</v>
      </c>
    </row>
    <row r="8" spans="1:6" s="25" customFormat="1" ht="21" customHeight="1">
      <c r="A8" s="169" t="s">
        <v>3086</v>
      </c>
      <c r="B8" s="165">
        <v>15992.463879000001</v>
      </c>
      <c r="C8" s="166">
        <v>16911.091938000001</v>
      </c>
      <c r="D8" s="166">
        <f t="shared" si="0"/>
        <v>-918.62805900000058</v>
      </c>
      <c r="E8" s="167">
        <f t="shared" si="1"/>
        <v>-5.4</v>
      </c>
    </row>
    <row r="9" spans="1:6" s="25" customFormat="1" ht="21" customHeight="1">
      <c r="A9" s="169" t="s">
        <v>3087</v>
      </c>
      <c r="B9" s="165">
        <v>4002.6749140000002</v>
      </c>
      <c r="C9" s="166">
        <v>3370.7645360000001</v>
      </c>
      <c r="D9" s="166">
        <f t="shared" si="0"/>
        <v>631.91037800000004</v>
      </c>
      <c r="E9" s="167">
        <f t="shared" si="1"/>
        <v>18.7</v>
      </c>
    </row>
    <row r="10" spans="1:6" s="25" customFormat="1" ht="21" customHeight="1">
      <c r="A10" s="169" t="s">
        <v>916</v>
      </c>
      <c r="B10" s="165">
        <v>1456.8668</v>
      </c>
      <c r="C10" s="166">
        <v>1533.6119000000001</v>
      </c>
      <c r="D10" s="166">
        <f t="shared" si="0"/>
        <v>-76.745100000000093</v>
      </c>
      <c r="E10" s="167">
        <f t="shared" si="1"/>
        <v>-5</v>
      </c>
    </row>
    <row r="11" spans="1:6" s="25" customFormat="1" ht="21" customHeight="1">
      <c r="A11" s="169" t="s">
        <v>3088</v>
      </c>
      <c r="B11" s="165">
        <v>205.04313200000001</v>
      </c>
      <c r="C11" s="166"/>
      <c r="D11" s="166">
        <f t="shared" si="0"/>
        <v>205.04313200000001</v>
      </c>
      <c r="E11" s="167"/>
    </row>
    <row r="12" spans="1:6" s="25" customFormat="1" ht="21" customHeight="1">
      <c r="A12" s="169" t="s">
        <v>3089</v>
      </c>
      <c r="B12" s="165">
        <v>4756.6618719999997</v>
      </c>
      <c r="C12" s="166">
        <v>3192.2605490000001</v>
      </c>
      <c r="D12" s="166">
        <f t="shared" si="0"/>
        <v>1564.4013229999996</v>
      </c>
      <c r="E12" s="167">
        <f t="shared" si="1"/>
        <v>49</v>
      </c>
    </row>
    <row r="13" spans="1:6" s="25" customFormat="1" ht="21" customHeight="1">
      <c r="A13" s="169" t="s">
        <v>3090</v>
      </c>
      <c r="B13" s="165">
        <v>2992.1626249999999</v>
      </c>
      <c r="C13" s="166">
        <v>2338.452597</v>
      </c>
      <c r="D13" s="166">
        <f t="shared" si="0"/>
        <v>653.71002799999997</v>
      </c>
      <c r="E13" s="167">
        <f t="shared" si="1"/>
        <v>28</v>
      </c>
    </row>
    <row r="14" spans="1:6" s="25" customFormat="1" ht="21" customHeight="1">
      <c r="A14" s="169" t="s">
        <v>3091</v>
      </c>
      <c r="B14" s="165">
        <v>3.7</v>
      </c>
      <c r="C14" s="166">
        <v>3</v>
      </c>
      <c r="D14" s="166">
        <f t="shared" si="0"/>
        <v>0.70000000000000018</v>
      </c>
      <c r="E14" s="167">
        <f t="shared" si="1"/>
        <v>23.3</v>
      </c>
    </row>
    <row r="15" spans="1:6" s="25" customFormat="1" ht="21" customHeight="1">
      <c r="A15" s="169" t="s">
        <v>3092</v>
      </c>
      <c r="B15" s="165">
        <v>4.2699999999999996</v>
      </c>
      <c r="C15" s="166">
        <v>16.5</v>
      </c>
      <c r="D15" s="166">
        <f t="shared" si="0"/>
        <v>-12.23</v>
      </c>
      <c r="E15" s="167">
        <f t="shared" si="1"/>
        <v>-74.099999999999994</v>
      </c>
    </row>
    <row r="16" spans="1:6" s="25" customFormat="1" ht="21" customHeight="1">
      <c r="A16" s="169" t="s">
        <v>3093</v>
      </c>
      <c r="B16" s="165">
        <v>5.3615680000000001</v>
      </c>
      <c r="C16" s="166">
        <v>60</v>
      </c>
      <c r="D16" s="166">
        <f t="shared" si="0"/>
        <v>-54.638432000000002</v>
      </c>
      <c r="E16" s="167">
        <f t="shared" si="1"/>
        <v>-91.1</v>
      </c>
    </row>
    <row r="17" spans="1:5" s="25" customFormat="1" ht="21" customHeight="1">
      <c r="A17" s="169" t="s">
        <v>3094</v>
      </c>
      <c r="B17" s="165">
        <v>401.22449699999999</v>
      </c>
      <c r="C17" s="166">
        <v>64.975543000000002</v>
      </c>
      <c r="D17" s="166">
        <f t="shared" si="0"/>
        <v>336.24895399999997</v>
      </c>
      <c r="E17" s="167">
        <f t="shared" si="1"/>
        <v>517.5</v>
      </c>
    </row>
    <row r="18" spans="1:5" s="25" customFormat="1" ht="21" customHeight="1">
      <c r="A18" s="169" t="s">
        <v>3095</v>
      </c>
      <c r="B18" s="165">
        <v>5.6</v>
      </c>
      <c r="C18" s="166"/>
      <c r="D18" s="166">
        <f t="shared" si="0"/>
        <v>5.6</v>
      </c>
      <c r="E18" s="167"/>
    </row>
    <row r="19" spans="1:5" s="25" customFormat="1" ht="21" customHeight="1">
      <c r="A19" s="169" t="s">
        <v>3096</v>
      </c>
      <c r="B19" s="165"/>
      <c r="C19" s="166"/>
      <c r="D19" s="166"/>
      <c r="E19" s="167"/>
    </row>
    <row r="20" spans="1:5" s="25" customFormat="1" ht="21" customHeight="1">
      <c r="A20" s="169" t="s">
        <v>3097</v>
      </c>
      <c r="B20" s="165">
        <v>540.00810200000001</v>
      </c>
      <c r="C20" s="166">
        <v>501.582019</v>
      </c>
      <c r="D20" s="166">
        <f t="shared" si="0"/>
        <v>38.426083000000006</v>
      </c>
      <c r="E20" s="167">
        <f t="shared" si="1"/>
        <v>7.7</v>
      </c>
    </row>
    <row r="21" spans="1:5" s="25" customFormat="1" ht="21" customHeight="1">
      <c r="A21" s="169" t="s">
        <v>3098</v>
      </c>
      <c r="B21" s="165">
        <v>112.518824</v>
      </c>
      <c r="C21" s="166">
        <v>47.749000000000002</v>
      </c>
      <c r="D21" s="166">
        <f t="shared" si="0"/>
        <v>64.769824</v>
      </c>
      <c r="E21" s="167">
        <f t="shared" si="1"/>
        <v>135.6</v>
      </c>
    </row>
    <row r="22" spans="1:5" s="25" customFormat="1" ht="21" customHeight="1">
      <c r="A22" s="169" t="s">
        <v>3099</v>
      </c>
      <c r="B22" s="165">
        <v>691.81625599999995</v>
      </c>
      <c r="C22" s="166">
        <v>160.00138999999999</v>
      </c>
      <c r="D22" s="166">
        <f t="shared" si="0"/>
        <v>531.81486599999994</v>
      </c>
      <c r="E22" s="167">
        <f t="shared" si="1"/>
        <v>332.4</v>
      </c>
    </row>
    <row r="23" spans="1:5" s="25" customFormat="1" ht="21" customHeight="1">
      <c r="A23" s="169" t="s">
        <v>3100</v>
      </c>
      <c r="B23" s="165">
        <v>48.76</v>
      </c>
      <c r="C23" s="166">
        <v>22</v>
      </c>
      <c r="D23" s="166">
        <f t="shared" si="0"/>
        <v>26.759999999999998</v>
      </c>
      <c r="E23" s="167">
        <f t="shared" si="1"/>
        <v>121.6</v>
      </c>
    </row>
    <row r="24" spans="1:5" s="25" customFormat="1" ht="21" customHeight="1">
      <c r="A24" s="169" t="s">
        <v>3101</v>
      </c>
      <c r="B24" s="165"/>
      <c r="C24" s="166"/>
      <c r="D24" s="166"/>
      <c r="E24" s="167"/>
    </row>
    <row r="25" spans="1:5" s="25" customFormat="1" ht="21" customHeight="1">
      <c r="A25" s="169" t="s">
        <v>3030</v>
      </c>
      <c r="B25" s="165"/>
      <c r="C25" s="166"/>
      <c r="D25" s="166"/>
      <c r="E25" s="167"/>
    </row>
    <row r="26" spans="1:5" s="25" customFormat="1" ht="21" customHeight="1">
      <c r="A26" s="169" t="s">
        <v>3102</v>
      </c>
      <c r="B26" s="165">
        <v>31.6</v>
      </c>
      <c r="C26" s="166"/>
      <c r="D26" s="166">
        <f t="shared" si="0"/>
        <v>31.6</v>
      </c>
      <c r="E26" s="167"/>
    </row>
    <row r="27" spans="1:5" s="25" customFormat="1" ht="21" customHeight="1">
      <c r="A27" s="169" t="s">
        <v>3103</v>
      </c>
      <c r="B27" s="165"/>
      <c r="C27" s="166"/>
      <c r="D27" s="166"/>
      <c r="E27" s="167"/>
    </row>
    <row r="28" spans="1:5" s="25" customFormat="1" ht="21" customHeight="1">
      <c r="A28" s="169" t="s">
        <v>3104</v>
      </c>
      <c r="B28" s="165">
        <v>17.16</v>
      </c>
      <c r="C28" s="166">
        <v>22</v>
      </c>
      <c r="D28" s="166">
        <f t="shared" si="0"/>
        <v>-4.84</v>
      </c>
      <c r="E28" s="167">
        <f t="shared" si="1"/>
        <v>-22</v>
      </c>
    </row>
    <row r="29" spans="1:5" s="25" customFormat="1" ht="21" customHeight="1">
      <c r="A29" s="169" t="s">
        <v>3105</v>
      </c>
      <c r="B29" s="165"/>
      <c r="C29" s="166"/>
      <c r="D29" s="166"/>
      <c r="E29" s="167"/>
    </row>
    <row r="30" spans="1:5" s="25" customFormat="1" ht="21" customHeight="1">
      <c r="A30" s="169" t="s">
        <v>3106</v>
      </c>
      <c r="B30" s="165"/>
      <c r="C30" s="166"/>
      <c r="D30" s="166"/>
      <c r="E30" s="167"/>
    </row>
    <row r="31" spans="1:5" s="25" customFormat="1" ht="21" customHeight="1">
      <c r="A31" s="169" t="s">
        <v>3107</v>
      </c>
      <c r="B31" s="165"/>
      <c r="C31" s="166"/>
      <c r="D31" s="166"/>
      <c r="E31" s="167"/>
    </row>
    <row r="32" spans="1:5" s="25" customFormat="1" ht="21" customHeight="1">
      <c r="A32" s="169" t="s">
        <v>3101</v>
      </c>
      <c r="B32" s="165"/>
      <c r="C32" s="166"/>
      <c r="D32" s="166"/>
      <c r="E32" s="167"/>
    </row>
    <row r="33" spans="1:5" s="25" customFormat="1" ht="21" customHeight="1">
      <c r="A33" s="169" t="s">
        <v>3030</v>
      </c>
      <c r="B33" s="165"/>
      <c r="C33" s="166"/>
      <c r="D33" s="166"/>
      <c r="E33" s="167"/>
    </row>
    <row r="34" spans="1:5" s="25" customFormat="1" ht="21" customHeight="1">
      <c r="A34" s="169" t="s">
        <v>3102</v>
      </c>
      <c r="B34" s="165"/>
      <c r="C34" s="166"/>
      <c r="D34" s="166"/>
      <c r="E34" s="167"/>
    </row>
    <row r="35" spans="1:5" s="25" customFormat="1" ht="21" customHeight="1">
      <c r="A35" s="169" t="s">
        <v>3104</v>
      </c>
      <c r="B35" s="165"/>
      <c r="C35" s="166"/>
      <c r="D35" s="166"/>
      <c r="E35" s="167"/>
    </row>
    <row r="36" spans="1:5" s="25" customFormat="1" ht="21" customHeight="1">
      <c r="A36" s="169" t="s">
        <v>3105</v>
      </c>
      <c r="B36" s="165"/>
      <c r="C36" s="166"/>
      <c r="D36" s="166"/>
      <c r="E36" s="167"/>
    </row>
    <row r="37" spans="1:5" s="25" customFormat="1" ht="21" customHeight="1">
      <c r="A37" s="169" t="s">
        <v>3106</v>
      </c>
      <c r="B37" s="165"/>
      <c r="C37" s="166"/>
      <c r="D37" s="166"/>
      <c r="E37" s="167"/>
    </row>
    <row r="38" spans="1:5" s="25" customFormat="1" ht="21" customHeight="1">
      <c r="A38" s="169" t="s">
        <v>3108</v>
      </c>
      <c r="B38" s="165">
        <v>112702.324234</v>
      </c>
      <c r="C38" s="166">
        <v>96230.776947000006</v>
      </c>
      <c r="D38" s="166">
        <f t="shared" si="0"/>
        <v>16471.547286999994</v>
      </c>
      <c r="E38" s="167">
        <f t="shared" si="1"/>
        <v>17.100000000000001</v>
      </c>
    </row>
    <row r="39" spans="1:5" s="25" customFormat="1" ht="21" customHeight="1">
      <c r="A39" s="169" t="s">
        <v>3109</v>
      </c>
      <c r="B39" s="165">
        <v>109983.37890500001</v>
      </c>
      <c r="C39" s="166">
        <v>94591.277753999995</v>
      </c>
      <c r="D39" s="166">
        <f t="shared" si="0"/>
        <v>15392.10115100001</v>
      </c>
      <c r="E39" s="167">
        <f t="shared" si="1"/>
        <v>16.3</v>
      </c>
    </row>
    <row r="40" spans="1:5" s="25" customFormat="1" ht="21" customHeight="1">
      <c r="A40" s="169" t="s">
        <v>3110</v>
      </c>
      <c r="B40" s="165">
        <v>2718.9453290000001</v>
      </c>
      <c r="C40" s="166">
        <v>1639.4991930000001</v>
      </c>
      <c r="D40" s="166">
        <f t="shared" si="0"/>
        <v>1079.446136</v>
      </c>
      <c r="E40" s="167">
        <f t="shared" si="1"/>
        <v>65.8</v>
      </c>
    </row>
    <row r="41" spans="1:5" s="25" customFormat="1" ht="21" customHeight="1">
      <c r="A41" s="169" t="s">
        <v>3111</v>
      </c>
      <c r="B41" s="165"/>
      <c r="C41" s="166"/>
      <c r="D41" s="166"/>
      <c r="E41" s="167"/>
    </row>
    <row r="42" spans="1:5" s="25" customFormat="1" ht="21" customHeight="1">
      <c r="A42" s="169" t="s">
        <v>3112</v>
      </c>
      <c r="B42" s="165">
        <v>188.44239999999999</v>
      </c>
      <c r="C42" s="166">
        <v>0.72</v>
      </c>
      <c r="D42" s="166">
        <f t="shared" si="0"/>
        <v>187.72239999999999</v>
      </c>
      <c r="E42" s="167">
        <f t="shared" si="1"/>
        <v>26072.6</v>
      </c>
    </row>
    <row r="43" spans="1:5" s="25" customFormat="1" ht="21" customHeight="1">
      <c r="A43" s="169" t="s">
        <v>3113</v>
      </c>
      <c r="B43" s="165">
        <v>188.44239999999999</v>
      </c>
      <c r="C43" s="166">
        <v>0.72</v>
      </c>
      <c r="D43" s="166">
        <f t="shared" si="0"/>
        <v>187.72239999999999</v>
      </c>
      <c r="E43" s="167">
        <f t="shared" si="1"/>
        <v>26072.6</v>
      </c>
    </row>
    <row r="44" spans="1:5" s="25" customFormat="1" ht="21" customHeight="1">
      <c r="A44" s="169" t="s">
        <v>3114</v>
      </c>
      <c r="B44" s="165"/>
      <c r="C44" s="166"/>
      <c r="D44" s="166"/>
      <c r="E44" s="167"/>
    </row>
    <row r="45" spans="1:5" s="25" customFormat="1" ht="21" customHeight="1">
      <c r="A45" s="169" t="s">
        <v>3115</v>
      </c>
      <c r="B45" s="165">
        <v>14</v>
      </c>
      <c r="C45" s="166">
        <v>0</v>
      </c>
      <c r="D45" s="166">
        <f t="shared" si="0"/>
        <v>14</v>
      </c>
      <c r="E45" s="167"/>
    </row>
    <row r="46" spans="1:5" s="25" customFormat="1" ht="21" customHeight="1">
      <c r="A46" s="169" t="s">
        <v>3116</v>
      </c>
      <c r="B46" s="165"/>
      <c r="C46" s="166"/>
      <c r="D46" s="166"/>
      <c r="E46" s="167"/>
    </row>
    <row r="47" spans="1:5" s="25" customFormat="1" ht="21" customHeight="1">
      <c r="A47" s="169" t="s">
        <v>3117</v>
      </c>
      <c r="B47" s="165"/>
      <c r="C47" s="166"/>
      <c r="D47" s="166"/>
      <c r="E47" s="167"/>
    </row>
    <row r="48" spans="1:5" s="25" customFormat="1" ht="21" customHeight="1">
      <c r="A48" s="169" t="s">
        <v>3118</v>
      </c>
      <c r="B48" s="165">
        <v>14</v>
      </c>
      <c r="C48" s="166"/>
      <c r="D48" s="166">
        <f t="shared" si="0"/>
        <v>14</v>
      </c>
      <c r="E48" s="167"/>
    </row>
    <row r="49" spans="1:5" s="25" customFormat="1" ht="21" customHeight="1">
      <c r="A49" s="169" t="s">
        <v>3119</v>
      </c>
      <c r="B49" s="165"/>
      <c r="C49" s="166"/>
      <c r="D49" s="166"/>
      <c r="E49" s="167"/>
    </row>
    <row r="50" spans="1:5" s="25" customFormat="1" ht="21" customHeight="1">
      <c r="A50" s="169" t="s">
        <v>3120</v>
      </c>
      <c r="B50" s="165"/>
      <c r="C50" s="166"/>
      <c r="D50" s="166"/>
      <c r="E50" s="167"/>
    </row>
    <row r="51" spans="1:5" s="25" customFormat="1" ht="21" customHeight="1">
      <c r="A51" s="169" t="s">
        <v>3121</v>
      </c>
      <c r="B51" s="165"/>
      <c r="C51" s="166"/>
      <c r="D51" s="166"/>
      <c r="E51" s="167"/>
    </row>
    <row r="52" spans="1:5" s="25" customFormat="1" ht="21" customHeight="1">
      <c r="A52" s="169" t="s">
        <v>3122</v>
      </c>
      <c r="B52" s="165"/>
      <c r="C52" s="166"/>
      <c r="D52" s="166"/>
      <c r="E52" s="167"/>
    </row>
    <row r="53" spans="1:5" s="25" customFormat="1" ht="21" customHeight="1">
      <c r="A53" s="169" t="s">
        <v>3123</v>
      </c>
      <c r="B53" s="165"/>
      <c r="C53" s="166"/>
      <c r="D53" s="166"/>
      <c r="E53" s="167"/>
    </row>
    <row r="54" spans="1:5" s="25" customFormat="1" ht="21" customHeight="1">
      <c r="A54" s="169" t="s">
        <v>3124</v>
      </c>
      <c r="B54" s="165">
        <v>1027.908692</v>
      </c>
      <c r="C54" s="166">
        <v>5067.8168729999998</v>
      </c>
      <c r="D54" s="166">
        <f t="shared" si="0"/>
        <v>-4039.9081809999998</v>
      </c>
      <c r="E54" s="167">
        <f t="shared" si="1"/>
        <v>-79.7</v>
      </c>
    </row>
    <row r="55" spans="1:5" s="25" customFormat="1" ht="21" customHeight="1">
      <c r="A55" s="169" t="s">
        <v>3125</v>
      </c>
      <c r="B55" s="165">
        <v>856.92349200000001</v>
      </c>
      <c r="C55" s="166">
        <v>871.80936399999996</v>
      </c>
      <c r="D55" s="166">
        <f t="shared" si="0"/>
        <v>-14.885871999999949</v>
      </c>
      <c r="E55" s="167">
        <f t="shared" si="1"/>
        <v>-1.7</v>
      </c>
    </row>
    <row r="56" spans="1:5" s="25" customFormat="1" ht="21" customHeight="1">
      <c r="A56" s="169" t="s">
        <v>3126</v>
      </c>
      <c r="B56" s="165"/>
      <c r="C56" s="166"/>
      <c r="D56" s="166"/>
      <c r="E56" s="167"/>
    </row>
    <row r="57" spans="1:5" s="25" customFormat="1" ht="21" customHeight="1">
      <c r="A57" s="169" t="s">
        <v>3127</v>
      </c>
      <c r="B57" s="165"/>
      <c r="C57" s="166">
        <v>3918.4139289999998</v>
      </c>
      <c r="D57" s="166">
        <f t="shared" si="0"/>
        <v>-3918.4139289999998</v>
      </c>
      <c r="E57" s="167">
        <f t="shared" si="1"/>
        <v>-100</v>
      </c>
    </row>
    <row r="58" spans="1:5" s="25" customFormat="1" ht="21" customHeight="1">
      <c r="A58" s="169" t="s">
        <v>3128</v>
      </c>
      <c r="B58" s="165">
        <v>127.18819999999999</v>
      </c>
      <c r="C58" s="166">
        <v>316.80757999999997</v>
      </c>
      <c r="D58" s="166">
        <f t="shared" si="0"/>
        <v>-189.61937999999998</v>
      </c>
      <c r="E58" s="167">
        <f t="shared" si="1"/>
        <v>-59.9</v>
      </c>
    </row>
    <row r="59" spans="1:5" s="25" customFormat="1" ht="21" customHeight="1">
      <c r="A59" s="169" t="s">
        <v>3129</v>
      </c>
      <c r="B59" s="165">
        <v>43.796999999999997</v>
      </c>
      <c r="C59" s="166">
        <v>-39.213999999999999</v>
      </c>
      <c r="D59" s="166">
        <f t="shared" si="0"/>
        <v>83.010999999999996</v>
      </c>
      <c r="E59" s="167">
        <f t="shared" si="1"/>
        <v>-211.7</v>
      </c>
    </row>
    <row r="60" spans="1:5" s="25" customFormat="1" ht="21" customHeight="1">
      <c r="A60" s="169" t="s">
        <v>3130</v>
      </c>
      <c r="B60" s="165"/>
      <c r="C60" s="166"/>
      <c r="D60" s="166"/>
      <c r="E60" s="167"/>
    </row>
    <row r="61" spans="1:5" s="25" customFormat="1" ht="21" customHeight="1">
      <c r="A61" s="169" t="s">
        <v>3131</v>
      </c>
      <c r="B61" s="165"/>
      <c r="C61" s="166"/>
      <c r="D61" s="166"/>
      <c r="E61" s="167"/>
    </row>
    <row r="62" spans="1:5" s="25" customFormat="1" ht="21" customHeight="1">
      <c r="A62" s="169" t="s">
        <v>2212</v>
      </c>
      <c r="B62" s="165"/>
      <c r="C62" s="166"/>
      <c r="D62" s="166"/>
      <c r="E62" s="167"/>
    </row>
    <row r="63" spans="1:5" s="25" customFormat="1" ht="21" customHeight="1">
      <c r="A63" s="169" t="s">
        <v>420</v>
      </c>
      <c r="B63" s="165"/>
      <c r="C63" s="166"/>
      <c r="D63" s="166"/>
      <c r="E63" s="167"/>
    </row>
    <row r="64" spans="1:5" s="25" customFormat="1" ht="21" customHeight="1">
      <c r="A64" s="169" t="s">
        <v>3132</v>
      </c>
      <c r="B64" s="165"/>
      <c r="C64" s="166"/>
      <c r="D64" s="166"/>
      <c r="E64" s="167"/>
    </row>
    <row r="65" spans="1:5" s="25" customFormat="1" ht="21" customHeight="1">
      <c r="A65" s="169" t="s">
        <v>3133</v>
      </c>
      <c r="B65" s="165"/>
      <c r="C65" s="166"/>
      <c r="D65" s="166"/>
      <c r="E65" s="167"/>
    </row>
    <row r="66" spans="1:5" s="25" customFormat="1" ht="21" customHeight="1">
      <c r="A66" s="169" t="s">
        <v>3134</v>
      </c>
      <c r="B66" s="165"/>
      <c r="C66" s="166"/>
      <c r="D66" s="166"/>
      <c r="E66" s="167"/>
    </row>
    <row r="67" spans="1:5" s="25" customFormat="1" ht="21" customHeight="1">
      <c r="A67" s="169" t="s">
        <v>3135</v>
      </c>
      <c r="B67" s="165"/>
      <c r="C67" s="166"/>
      <c r="D67" s="166"/>
      <c r="E67" s="167"/>
    </row>
    <row r="68" spans="1:5" s="25" customFormat="1" ht="21" customHeight="1">
      <c r="A68" s="169" t="s">
        <v>3136</v>
      </c>
      <c r="B68" s="165"/>
      <c r="C68" s="166"/>
      <c r="D68" s="166"/>
      <c r="E68" s="167"/>
    </row>
    <row r="69" spans="1:5" s="25" customFormat="1" ht="21" customHeight="1">
      <c r="A69" s="169" t="s">
        <v>865</v>
      </c>
      <c r="B69" s="165"/>
      <c r="C69" s="166"/>
      <c r="D69" s="166"/>
      <c r="E69" s="167"/>
    </row>
    <row r="70" spans="1:5" s="25" customFormat="1" ht="21" customHeight="1">
      <c r="A70" s="169" t="s">
        <v>154</v>
      </c>
      <c r="B70" s="165"/>
      <c r="C70" s="166"/>
      <c r="D70" s="166"/>
      <c r="E70" s="167"/>
    </row>
    <row r="71" spans="1:5" s="25" customFormat="1" ht="21" customHeight="1">
      <c r="A71" s="169" t="s">
        <v>3137</v>
      </c>
      <c r="B71" s="165"/>
      <c r="C71" s="166"/>
      <c r="D71" s="166"/>
      <c r="E71" s="167"/>
    </row>
    <row r="72" spans="1:5" s="25" customFormat="1" ht="21" customHeight="1">
      <c r="A72" s="169" t="s">
        <v>3138</v>
      </c>
      <c r="B72" s="165"/>
      <c r="C72" s="166"/>
      <c r="D72" s="166"/>
      <c r="E72" s="167"/>
    </row>
    <row r="73" spans="1:5" s="25" customFormat="1" ht="21" customHeight="1">
      <c r="A73" s="169" t="s">
        <v>3139</v>
      </c>
      <c r="B73" s="165"/>
      <c r="C73" s="166"/>
      <c r="D73" s="166"/>
      <c r="E73" s="167"/>
    </row>
    <row r="74" spans="1:5" s="25" customFormat="1" ht="21" customHeight="1">
      <c r="A74" s="169" t="s">
        <v>182</v>
      </c>
      <c r="B74" s="165"/>
      <c r="C74" s="166"/>
      <c r="D74" s="166"/>
      <c r="E74" s="167"/>
    </row>
  </sheetData>
  <mergeCells count="6">
    <mergeCell ref="A4:A5"/>
    <mergeCell ref="B4:B5"/>
    <mergeCell ref="C4:C5"/>
    <mergeCell ref="D4:E4"/>
    <mergeCell ref="A2:E2"/>
    <mergeCell ref="A3:D3"/>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zoomScale="80" zoomScaleNormal="80" workbookViewId="0">
      <selection activeCell="B13" sqref="B13"/>
    </sheetView>
  </sheetViews>
  <sheetFormatPr defaultColWidth="9" defaultRowHeight="13.5"/>
  <cols>
    <col min="1" max="1" width="39.75" bestFit="1" customWidth="1"/>
    <col min="2" max="2" width="27.125" customWidth="1"/>
    <col min="3" max="3" width="20.5" bestFit="1" customWidth="1"/>
    <col min="4" max="5" width="19.125" customWidth="1"/>
  </cols>
  <sheetData>
    <row r="1" spans="1:5" ht="28.9" customHeight="1">
      <c r="A1" s="119" t="s">
        <v>1804</v>
      </c>
    </row>
    <row r="2" spans="1:5" ht="14.45" customHeight="1">
      <c r="A2" s="176" t="s">
        <v>1763</v>
      </c>
      <c r="B2" s="176"/>
      <c r="C2" s="176"/>
      <c r="D2" s="176"/>
      <c r="E2" s="176"/>
    </row>
    <row r="3" spans="1:5" ht="14.45" customHeight="1">
      <c r="A3" s="176"/>
      <c r="B3" s="176"/>
      <c r="C3" s="176"/>
      <c r="D3" s="176"/>
      <c r="E3" s="176"/>
    </row>
    <row r="4" spans="1:5" ht="14.45" customHeight="1">
      <c r="A4" s="176"/>
      <c r="B4" s="176"/>
      <c r="C4" s="176"/>
      <c r="D4" s="176"/>
      <c r="E4" s="176"/>
    </row>
    <row r="5" spans="1:5" ht="22.15" customHeight="1">
      <c r="A5" s="37"/>
      <c r="B5" s="37"/>
      <c r="C5" s="37"/>
      <c r="D5" s="37"/>
      <c r="E5" s="37"/>
    </row>
    <row r="6" spans="1:5" ht="20.25">
      <c r="A6" s="187" t="s">
        <v>1005</v>
      </c>
      <c r="B6" s="187"/>
      <c r="C6" s="187"/>
      <c r="D6" s="187"/>
      <c r="E6" s="187"/>
    </row>
    <row r="7" spans="1:5" ht="31.9" customHeight="1">
      <c r="A7" s="178" t="s">
        <v>1</v>
      </c>
      <c r="B7" s="188" t="s">
        <v>1563</v>
      </c>
      <c r="C7" s="178" t="s">
        <v>1268</v>
      </c>
      <c r="D7" s="178" t="s">
        <v>1774</v>
      </c>
      <c r="E7" s="178"/>
    </row>
    <row r="8" spans="1:5" ht="31.9" customHeight="1">
      <c r="A8" s="178"/>
      <c r="B8" s="189"/>
      <c r="C8" s="178"/>
      <c r="D8" s="9" t="s">
        <v>2</v>
      </c>
      <c r="E8" s="9" t="s">
        <v>3</v>
      </c>
    </row>
    <row r="9" spans="1:5" ht="34.15" customHeight="1">
      <c r="A9" s="15" t="s">
        <v>1006</v>
      </c>
      <c r="B9" s="106">
        <v>113891</v>
      </c>
      <c r="C9" s="73">
        <v>110294</v>
      </c>
      <c r="D9" s="10">
        <f>B9-C9</f>
        <v>3597</v>
      </c>
      <c r="E9" s="11">
        <f>D9/C9*100</f>
        <v>3.2612834787023774</v>
      </c>
    </row>
    <row r="10" spans="1:5" ht="34.15" customHeight="1">
      <c r="A10" s="15" t="s">
        <v>1195</v>
      </c>
      <c r="B10" s="106">
        <v>356196</v>
      </c>
      <c r="C10" s="73">
        <v>356529</v>
      </c>
      <c r="D10" s="10">
        <f>B10-C10</f>
        <v>-333</v>
      </c>
      <c r="E10" s="11">
        <f>D10/C10*100</f>
        <v>-9.3400536842725285E-2</v>
      </c>
    </row>
    <row r="11" spans="1:5" ht="34.15" customHeight="1">
      <c r="A11" s="16" t="s">
        <v>1007</v>
      </c>
      <c r="B11" s="86">
        <v>9790</v>
      </c>
      <c r="C11" s="10">
        <v>9790</v>
      </c>
      <c r="D11" s="10"/>
      <c r="E11" s="11"/>
    </row>
    <row r="12" spans="1:5" ht="34.15" customHeight="1">
      <c r="A12" s="16" t="s">
        <v>1008</v>
      </c>
      <c r="B12" s="86">
        <v>309654</v>
      </c>
      <c r="C12" s="10">
        <v>297253</v>
      </c>
      <c r="D12" s="10">
        <f>B12-C12</f>
        <v>12401</v>
      </c>
      <c r="E12" s="11">
        <f>D12/C12*100</f>
        <v>4.1718670627378023</v>
      </c>
    </row>
    <row r="13" spans="1:5" ht="34.15" customHeight="1">
      <c r="A13" s="16" t="s">
        <v>1009</v>
      </c>
      <c r="B13" s="86">
        <v>36752</v>
      </c>
      <c r="C13" s="10">
        <v>49386</v>
      </c>
      <c r="D13" s="10">
        <f>B13-C13</f>
        <v>-12634</v>
      </c>
      <c r="E13" s="11">
        <f>D13/C13*100</f>
        <v>-25.582148787105659</v>
      </c>
    </row>
    <row r="14" spans="1:5" ht="34.15" customHeight="1">
      <c r="A14" s="15" t="s">
        <v>1010</v>
      </c>
      <c r="B14" s="106"/>
      <c r="C14" s="10"/>
      <c r="D14" s="10"/>
      <c r="E14" s="11"/>
    </row>
    <row r="15" spans="1:5" ht="34.15" customHeight="1">
      <c r="A15" s="16" t="s">
        <v>1011</v>
      </c>
      <c r="B15" s="86"/>
      <c r="C15" s="10"/>
      <c r="D15" s="10"/>
      <c r="E15" s="11"/>
    </row>
    <row r="16" spans="1:5" ht="34.15" customHeight="1">
      <c r="A16" s="16" t="s">
        <v>1012</v>
      </c>
      <c r="B16" s="86"/>
      <c r="C16" s="10"/>
      <c r="D16" s="10"/>
      <c r="E16" s="11"/>
    </row>
    <row r="17" spans="1:5" ht="34.15" customHeight="1">
      <c r="A17" s="15" t="s">
        <v>1013</v>
      </c>
      <c r="B17" s="106"/>
      <c r="C17" s="10"/>
      <c r="D17" s="10"/>
      <c r="E17" s="11"/>
    </row>
    <row r="18" spans="1:5" ht="34.15" customHeight="1">
      <c r="A18" s="15" t="s">
        <v>1014</v>
      </c>
      <c r="B18" s="107">
        <v>2141</v>
      </c>
      <c r="C18" s="73">
        <v>10312</v>
      </c>
      <c r="D18" s="10">
        <f>B18-C18</f>
        <v>-8171</v>
      </c>
      <c r="E18" s="11">
        <f>D18/C18*100</f>
        <v>-79.237781225756393</v>
      </c>
    </row>
    <row r="19" spans="1:5" ht="34.15" customHeight="1">
      <c r="A19" s="15" t="s">
        <v>1015</v>
      </c>
      <c r="B19" s="106"/>
      <c r="C19" s="10"/>
      <c r="D19" s="10"/>
      <c r="E19" s="11"/>
    </row>
    <row r="20" spans="1:5" ht="34.15" customHeight="1">
      <c r="A20" s="15" t="s">
        <v>1016</v>
      </c>
      <c r="B20" s="106">
        <v>23459</v>
      </c>
      <c r="C20" s="73">
        <v>7368</v>
      </c>
      <c r="D20" s="10">
        <f>B20-C20</f>
        <v>16091</v>
      </c>
      <c r="E20" s="11">
        <f>D20/C20*100</f>
        <v>218.39033659066232</v>
      </c>
    </row>
    <row r="21" spans="1:5" ht="34.15" customHeight="1">
      <c r="A21" s="15" t="s">
        <v>1017</v>
      </c>
      <c r="B21" s="106">
        <v>126149</v>
      </c>
      <c r="C21" s="73">
        <v>72240</v>
      </c>
      <c r="D21" s="10">
        <f>B21-C21</f>
        <v>53909</v>
      </c>
      <c r="E21" s="11">
        <f>D21/C21*100</f>
        <v>74.624861572535991</v>
      </c>
    </row>
    <row r="22" spans="1:5" ht="34.15" customHeight="1">
      <c r="A22" s="9" t="s">
        <v>1018</v>
      </c>
      <c r="B22" s="106">
        <f>SUM(B9+B10+B18+B20+B21)</f>
        <v>621836</v>
      </c>
      <c r="C22" s="73">
        <v>556743</v>
      </c>
      <c r="D22" s="10">
        <f>B22-C22</f>
        <v>65093</v>
      </c>
      <c r="E22" s="11">
        <f>D22/C22*100</f>
        <v>11.691750053435786</v>
      </c>
    </row>
    <row r="23" spans="1:5" ht="34.15" customHeight="1">
      <c r="A23" s="1"/>
      <c r="B23" s="1"/>
      <c r="C23" s="1"/>
      <c r="D23" s="1"/>
      <c r="E23" s="1"/>
    </row>
    <row r="24" spans="1:5">
      <c r="C24" s="74"/>
    </row>
  </sheetData>
  <mergeCells count="6">
    <mergeCell ref="A2:E4"/>
    <mergeCell ref="A6:E6"/>
    <mergeCell ref="A7:A8"/>
    <mergeCell ref="C7:C8"/>
    <mergeCell ref="D7:E7"/>
    <mergeCell ref="B7:B8"/>
  </mergeCells>
  <phoneticPr fontId="1" type="noConversion"/>
  <printOptions horizontalCentered="1"/>
  <pageMargins left="0.19685039370078741" right="0.15748031496062992" top="1.1417322834645669" bottom="0.9448818897637796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zoomScale="70" zoomScaleNormal="70" workbookViewId="0">
      <selection activeCell="C18" sqref="C18"/>
    </sheetView>
  </sheetViews>
  <sheetFormatPr defaultColWidth="9" defaultRowHeight="13.5"/>
  <cols>
    <col min="1" max="1" width="50.125" customWidth="1"/>
    <col min="2" max="2" width="29.375" customWidth="1"/>
    <col min="3" max="3" width="28.125" customWidth="1"/>
    <col min="4" max="5" width="22.25" customWidth="1"/>
  </cols>
  <sheetData>
    <row r="1" spans="1:5" ht="34.15" customHeight="1">
      <c r="A1" s="119" t="s">
        <v>1805</v>
      </c>
    </row>
    <row r="2" spans="1:5">
      <c r="A2" s="176" t="s">
        <v>1582</v>
      </c>
      <c r="B2" s="176"/>
      <c r="C2" s="176"/>
      <c r="D2" s="176"/>
      <c r="E2" s="176"/>
    </row>
    <row r="3" spans="1:5">
      <c r="A3" s="176"/>
      <c r="B3" s="176"/>
      <c r="C3" s="176"/>
      <c r="D3" s="176"/>
      <c r="E3" s="176"/>
    </row>
    <row r="4" spans="1:5" ht="32.450000000000003" customHeight="1">
      <c r="A4" s="176"/>
      <c r="B4" s="176"/>
      <c r="C4" s="176"/>
      <c r="D4" s="176"/>
      <c r="E4" s="176"/>
    </row>
    <row r="5" spans="1:5" ht="22.15" customHeight="1">
      <c r="A5" s="175"/>
      <c r="B5" s="175"/>
      <c r="C5" s="175"/>
      <c r="D5" s="175"/>
      <c r="E5" s="175"/>
    </row>
    <row r="6" spans="1:5" ht="22.5">
      <c r="A6" s="177" t="s">
        <v>1005</v>
      </c>
      <c r="B6" s="177"/>
      <c r="C6" s="177"/>
      <c r="D6" s="177"/>
      <c r="E6" s="177"/>
    </row>
    <row r="7" spans="1:5" ht="34.15" customHeight="1">
      <c r="A7" s="178" t="s">
        <v>1</v>
      </c>
      <c r="B7" s="188" t="s">
        <v>1563</v>
      </c>
      <c r="C7" s="178" t="s">
        <v>1269</v>
      </c>
      <c r="D7" s="178" t="s">
        <v>1568</v>
      </c>
      <c r="E7" s="178"/>
    </row>
    <row r="8" spans="1:5" ht="33" customHeight="1">
      <c r="A8" s="178"/>
      <c r="B8" s="189"/>
      <c r="C8" s="178"/>
      <c r="D8" s="9" t="s">
        <v>2</v>
      </c>
      <c r="E8" s="9" t="s">
        <v>3</v>
      </c>
    </row>
    <row r="9" spans="1:5" ht="29.45" customHeight="1">
      <c r="A9" s="15" t="s">
        <v>1019</v>
      </c>
      <c r="B9" s="77">
        <v>444480</v>
      </c>
      <c r="C9" s="76">
        <v>399144</v>
      </c>
      <c r="D9" s="10">
        <f>B9-C9</f>
        <v>45336</v>
      </c>
      <c r="E9" s="11">
        <f>D9/C9*100</f>
        <v>11.358306776501713</v>
      </c>
    </row>
    <row r="10" spans="1:5" ht="29.45" customHeight="1">
      <c r="A10" s="15" t="s">
        <v>1020</v>
      </c>
      <c r="B10" s="77">
        <v>32759</v>
      </c>
      <c r="C10" s="76">
        <v>26639</v>
      </c>
      <c r="D10" s="10">
        <f t="shared" ref="D10:D25" si="0">B10-C10</f>
        <v>6120</v>
      </c>
      <c r="E10" s="11">
        <f>D10/C10*100</f>
        <v>22.973835354179961</v>
      </c>
    </row>
    <row r="11" spans="1:5" ht="29.45" customHeight="1">
      <c r="A11" s="16" t="s">
        <v>1011</v>
      </c>
      <c r="B11" s="78">
        <v>18355</v>
      </c>
      <c r="C11" s="75">
        <v>17034</v>
      </c>
      <c r="D11" s="10">
        <f t="shared" si="0"/>
        <v>1321</v>
      </c>
      <c r="E11" s="11">
        <f>D11/C11*100</f>
        <v>7.7550780791358465</v>
      </c>
    </row>
    <row r="12" spans="1:5" ht="29.45" customHeight="1">
      <c r="A12" s="16" t="s">
        <v>1012</v>
      </c>
      <c r="B12" s="78">
        <v>14404</v>
      </c>
      <c r="C12" s="75">
        <v>9605</v>
      </c>
      <c r="D12" s="10">
        <f t="shared" si="0"/>
        <v>4799</v>
      </c>
      <c r="E12" s="11">
        <f>D12/C12*100</f>
        <v>49.963560645497132</v>
      </c>
    </row>
    <row r="13" spans="1:5" ht="29.45" customHeight="1">
      <c r="A13" s="15" t="s">
        <v>1021</v>
      </c>
      <c r="B13" s="77"/>
      <c r="C13" s="75"/>
      <c r="D13" s="10"/>
      <c r="E13" s="11"/>
    </row>
    <row r="14" spans="1:5" ht="29.45" customHeight="1">
      <c r="A14" s="16" t="s">
        <v>1022</v>
      </c>
      <c r="B14" s="78"/>
      <c r="C14" s="75"/>
      <c r="D14" s="10"/>
      <c r="E14" s="11"/>
    </row>
    <row r="15" spans="1:5" ht="29.45" customHeight="1">
      <c r="A15" s="16" t="s">
        <v>1023</v>
      </c>
      <c r="B15" s="78"/>
      <c r="C15" s="75"/>
      <c r="D15" s="10"/>
      <c r="E15" s="11"/>
    </row>
    <row r="16" spans="1:5" ht="29.45" customHeight="1">
      <c r="A16" s="16" t="s">
        <v>1024</v>
      </c>
      <c r="B16" s="78"/>
      <c r="C16" s="75"/>
      <c r="D16" s="10"/>
      <c r="E16" s="11"/>
    </row>
    <row r="17" spans="1:5" ht="29.45" customHeight="1">
      <c r="A17" s="15" t="s">
        <v>1025</v>
      </c>
      <c r="B17" s="77">
        <v>25179</v>
      </c>
      <c r="C17" s="76">
        <v>4811</v>
      </c>
      <c r="D17" s="10">
        <f t="shared" si="0"/>
        <v>20368</v>
      </c>
      <c r="E17" s="11">
        <f>D17/C17*100</f>
        <v>423.3631261691956</v>
      </c>
    </row>
    <row r="18" spans="1:5" ht="29.45" customHeight="1">
      <c r="A18" s="15" t="s">
        <v>1026</v>
      </c>
      <c r="B18" s="77"/>
      <c r="C18" s="75"/>
      <c r="D18" s="10"/>
      <c r="E18" s="11"/>
    </row>
    <row r="19" spans="1:5" ht="29.45" customHeight="1">
      <c r="A19" s="15" t="s">
        <v>1027</v>
      </c>
      <c r="B19" s="77"/>
      <c r="C19" s="75"/>
      <c r="D19" s="10"/>
      <c r="E19" s="11"/>
    </row>
    <row r="20" spans="1:5" ht="29.45" customHeight="1">
      <c r="A20" s="15" t="s">
        <v>1577</v>
      </c>
      <c r="B20" s="77"/>
      <c r="C20" s="75"/>
      <c r="D20" s="10"/>
      <c r="E20" s="11"/>
    </row>
    <row r="21" spans="1:5" ht="29.45" customHeight="1">
      <c r="A21" s="15" t="s">
        <v>1578</v>
      </c>
      <c r="B21" s="77">
        <v>86</v>
      </c>
      <c r="C21" s="76"/>
      <c r="D21" s="10">
        <f t="shared" si="0"/>
        <v>86</v>
      </c>
      <c r="E21" s="11"/>
    </row>
    <row r="22" spans="1:5" ht="29.45" customHeight="1">
      <c r="A22" s="15" t="s">
        <v>1579</v>
      </c>
      <c r="B22" s="77">
        <v>119332</v>
      </c>
      <c r="C22" s="76">
        <v>126149</v>
      </c>
      <c r="D22" s="10">
        <f t="shared" si="0"/>
        <v>-6817</v>
      </c>
      <c r="E22" s="11">
        <f>D22/C22*100</f>
        <v>-5.4039271020777022</v>
      </c>
    </row>
    <row r="23" spans="1:5" ht="29.45" customHeight="1">
      <c r="A23" s="15" t="s">
        <v>1580</v>
      </c>
      <c r="B23" s="77">
        <v>119332</v>
      </c>
      <c r="C23" s="76">
        <v>126149</v>
      </c>
      <c r="D23" s="10">
        <f t="shared" si="0"/>
        <v>-6817</v>
      </c>
      <c r="E23" s="11">
        <f>D23/C23*100</f>
        <v>-5.4039271020777022</v>
      </c>
    </row>
    <row r="24" spans="1:5" ht="29.45" customHeight="1">
      <c r="A24" s="15" t="s">
        <v>1581</v>
      </c>
      <c r="B24" s="77">
        <v>0</v>
      </c>
      <c r="C24" s="75"/>
      <c r="D24" s="10"/>
      <c r="E24" s="11"/>
    </row>
    <row r="25" spans="1:5" ht="29.45" customHeight="1">
      <c r="A25" s="9" t="s">
        <v>1576</v>
      </c>
      <c r="B25" s="77">
        <v>621836</v>
      </c>
      <c r="C25" s="76">
        <v>556743</v>
      </c>
      <c r="D25" s="10">
        <f t="shared" si="0"/>
        <v>65093</v>
      </c>
      <c r="E25" s="11">
        <f>D25/C25*100</f>
        <v>11.691750053435786</v>
      </c>
    </row>
  </sheetData>
  <mergeCells count="7">
    <mergeCell ref="A5:E5"/>
    <mergeCell ref="A2:E4"/>
    <mergeCell ref="A6:E6"/>
    <mergeCell ref="A7:A8"/>
    <mergeCell ref="C7:C8"/>
    <mergeCell ref="D7:E7"/>
    <mergeCell ref="B7:B8"/>
  </mergeCells>
  <phoneticPr fontId="1" type="noConversion"/>
  <printOptions horizontalCentered="1"/>
  <pageMargins left="0.56999999999999995"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33</vt:i4>
      </vt:variant>
      <vt:variant>
        <vt:lpstr>命名范围</vt:lpstr>
      </vt:variant>
      <vt:variant>
        <vt:i4>11</vt:i4>
      </vt:variant>
    </vt:vector>
  </HeadingPairs>
  <TitlesOfParts>
    <vt:vector size="44" baseType="lpstr">
      <vt:lpstr>附表</vt:lpstr>
      <vt:lpstr>Sheet1</vt:lpstr>
      <vt:lpstr>第一部分</vt:lpstr>
      <vt:lpstr>附表1</vt:lpstr>
      <vt:lpstr>附表2</vt:lpstr>
      <vt:lpstr>附表3</vt:lpstr>
      <vt:lpstr>附表4</vt:lpstr>
      <vt:lpstr>附表5-1</vt:lpstr>
      <vt:lpstr>附表5-2</vt:lpstr>
      <vt:lpstr>附表6</vt:lpstr>
      <vt:lpstr>第二部分</vt:lpstr>
      <vt:lpstr>附7</vt:lpstr>
      <vt:lpstr>附 8</vt:lpstr>
      <vt:lpstr>附表9</vt:lpstr>
      <vt:lpstr>附表10-1</vt:lpstr>
      <vt:lpstr>附表10-2</vt:lpstr>
      <vt:lpstr>第三部分</vt:lpstr>
      <vt:lpstr>附表11</vt:lpstr>
      <vt:lpstr>附表12</vt:lpstr>
      <vt:lpstr>附表13</vt:lpstr>
      <vt:lpstr>第四部分</vt:lpstr>
      <vt:lpstr>附表14</vt:lpstr>
      <vt:lpstr>附表15</vt:lpstr>
      <vt:lpstr>第五部分</vt:lpstr>
      <vt:lpstr>附表16政府债务收支安排情况表</vt:lpstr>
      <vt:lpstr>附表17政府债务指标情况表</vt:lpstr>
      <vt:lpstr>附表18-1专项债务情况表</vt:lpstr>
      <vt:lpstr>附表18-2专项债务情况表</vt:lpstr>
      <vt:lpstr>附表19重大建设项目情况表</vt:lpstr>
      <vt:lpstr>第六部分</vt:lpstr>
      <vt:lpstr>附表20“三公”经费支出决算汇总表（本级）</vt:lpstr>
      <vt:lpstr>附表21县对下专项转移支付分项目情况表</vt:lpstr>
      <vt:lpstr>附表22县对下专项转移支付分地区情况表</vt:lpstr>
      <vt:lpstr>'附 8'!Print_Area</vt:lpstr>
      <vt:lpstr>附7!Print_Area</vt:lpstr>
      <vt:lpstr>附表!Print_Area</vt:lpstr>
      <vt:lpstr>'附表10-2'!Print_Area</vt:lpstr>
      <vt:lpstr>附表16政府债务收支安排情况表!Print_Area</vt:lpstr>
      <vt:lpstr>附表2!Print_Area</vt:lpstr>
      <vt:lpstr>附表6!Print_Area</vt:lpstr>
      <vt:lpstr>'附 8'!Print_Titles</vt:lpstr>
      <vt:lpstr>附表1!Print_Titles</vt:lpstr>
      <vt:lpstr>附表2!Print_Titles</vt:lpstr>
      <vt:lpstr>附表6!Print_Titles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2025-05-21T07:20:49Z</dcterms:modified>
</cp:coreProperties>
</file>