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firstSheet="2" activeTab="6"/>
  </bookViews>
  <sheets>
    <sheet name="表皮" sheetId="1" r:id="rId1"/>
    <sheet name="平衡表" sheetId="3" r:id="rId2"/>
    <sheet name="收入调整" sheetId="10" r:id="rId3"/>
    <sheet name="支出调整（功能分类）" sheetId="5" r:id="rId4"/>
    <sheet name="政府性基金收入" sheetId="7" r:id="rId5"/>
    <sheet name="政府性基金支出" sheetId="8" r:id="rId6"/>
    <sheet name="基金平衡表" sheetId="9" r:id="rId7"/>
    <sheet name="国资收入" sheetId="11" r:id="rId8"/>
    <sheet name="国资支出" sheetId="12" r:id="rId9"/>
  </sheets>
  <externalReferences>
    <externalReference r:id="rId10"/>
  </externalReferences>
  <definedNames>
    <definedName name="_xlnm.Print_Area" localSheetId="1">平衡表!$A$1:$H$16</definedName>
    <definedName name="_xlnm.Print_Area" localSheetId="3">'支出调整（功能分类）'!$B$1:$L$32</definedName>
    <definedName name="_xlnm.Print_Titles" localSheetId="1">平衡表!$1:$4</definedName>
    <definedName name="_xlnm.Print_Titles" localSheetId="3">'支出调整（功能分类）'!$1:$5</definedName>
    <definedName name="_xlnm.Print_Titles" localSheetId="5">政府性基金支出!$1:$6</definedName>
    <definedName name="_xlnm.Print_Titles" localSheetId="6">基金平衡表!$1:$4</definedName>
    <definedName name="_1301_石家庄市" hidden="1">[1]内置数据!$AK$2:$AK$24</definedName>
    <definedName name="_1304_邯郸市" hidden="1">[1]内置数据!$AN$2:$AN$20</definedName>
    <definedName name="_1305_邢台市" hidden="1">[1]内置数据!$AO$2:$AO$20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lduser1</author>
  </authors>
  <commentList>
    <comment ref="B26" authorId="0">
      <text>
        <r>
          <rPr>
            <sz val="9"/>
            <rFont val="宋体"/>
            <charset val="134"/>
          </rPr>
          <t>lduser1:
2012年科目名称改动</t>
        </r>
      </text>
    </comment>
  </commentList>
</comments>
</file>

<file path=xl/sharedStrings.xml><?xml version="1.0" encoding="utf-8"?>
<sst xmlns="http://schemas.openxmlformats.org/spreadsheetml/2006/main" count="385" uniqueCount="318">
  <si>
    <t>附件</t>
  </si>
  <si>
    <t>2025年凌源市财政预算调整情况表</t>
  </si>
  <si>
    <t>凌源市财政局</t>
  </si>
  <si>
    <t>凌源市2025年一般公共预算收支预算平衡情况表</t>
  </si>
  <si>
    <t>单位:万元</t>
  </si>
  <si>
    <t>项            目</t>
  </si>
  <si>
    <t>年初预算</t>
  </si>
  <si>
    <t>调整额</t>
  </si>
  <si>
    <t>调整后</t>
  </si>
  <si>
    <t xml:space="preserve">一般公共预算收入合计 </t>
  </si>
  <si>
    <t xml:space="preserve">一般公共预算支出合计 </t>
  </si>
  <si>
    <t>上级补助收入</t>
  </si>
  <si>
    <t>上解上级支出</t>
  </si>
  <si>
    <t xml:space="preserve">    返还性收入</t>
  </si>
  <si>
    <t xml:space="preserve">    体制上解支出</t>
  </si>
  <si>
    <t xml:space="preserve">    一般性转移支付收入</t>
  </si>
  <si>
    <t xml:space="preserve">    专项上解支出</t>
  </si>
  <si>
    <t xml:space="preserve">    专项转移支付</t>
  </si>
  <si>
    <t>上年结余收入</t>
  </si>
  <si>
    <t xml:space="preserve"> 年终滚存结余                         </t>
  </si>
  <si>
    <t xml:space="preserve">    上年结转</t>
  </si>
  <si>
    <t xml:space="preserve"> 减:结转下年的支出</t>
  </si>
  <si>
    <t xml:space="preserve">    净结余</t>
  </si>
  <si>
    <t xml:space="preserve"> 净结余</t>
  </si>
  <si>
    <t>调入资金</t>
  </si>
  <si>
    <t>调出资金</t>
  </si>
  <si>
    <t>下级上解收入</t>
  </si>
  <si>
    <t>补助下级支出</t>
  </si>
  <si>
    <t>地方政府一般债务转贷收入</t>
  </si>
  <si>
    <t>地方政府一般债务还本支出</t>
  </si>
  <si>
    <t>总           计</t>
  </si>
  <si>
    <t>表二</t>
  </si>
  <si>
    <t>凌源市2025年一般公共预算收入调整情况表</t>
  </si>
  <si>
    <t>单位：万元</t>
  </si>
  <si>
    <t>预  算  科  目</t>
  </si>
  <si>
    <t>年初预算数</t>
  </si>
  <si>
    <t>调整额度</t>
  </si>
  <si>
    <t>调整后预算</t>
  </si>
  <si>
    <t>备注</t>
  </si>
  <si>
    <t>合    计</t>
  </si>
  <si>
    <t>一、税收收入</t>
  </si>
  <si>
    <t xml:space="preserve">    增值税</t>
  </si>
  <si>
    <t>　　营业税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</si>
  <si>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</si>
  <si>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</si>
  <si>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</si>
  <si>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</si>
  <si>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</si>
  <si>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</si>
  <si>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</si>
  <si>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</si>
  <si>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</si>
  <si>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</si>
  <si>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</si>
  <si>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</si>
  <si>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>　　环境保护税</t>
  </si>
  <si>
    <t>　　其他税收收入</t>
  </si>
  <si>
    <t>二、非税收入</t>
  </si>
  <si>
    <t>专项收入</t>
  </si>
  <si>
    <t>行政事业性收费收入</t>
  </si>
  <si>
    <t>罚没收入</t>
  </si>
  <si>
    <t>国有资本经营收入</t>
  </si>
  <si>
    <r>
      <rPr>
        <sz val="11"/>
        <rFont val="宋体"/>
        <charset val="134"/>
      </rPr>
      <t>国有资源(资产</t>
    </r>
    <r>
      <rPr>
        <sz val="11"/>
        <color indexed="8"/>
        <rFont val="宋体"/>
        <charset val="134"/>
      </rPr>
      <t>)有偿使用收入</t>
    </r>
  </si>
  <si>
    <t>捐赠收入</t>
  </si>
  <si>
    <t>政府住房基金收入</t>
  </si>
  <si>
    <t>其他收入</t>
  </si>
  <si>
    <t>表三</t>
  </si>
  <si>
    <t>凌源市2025年一般公共预算功能分类支出调整情况表</t>
  </si>
  <si>
    <t>项目</t>
  </si>
  <si>
    <t>合计</t>
  </si>
  <si>
    <t>备            注</t>
  </si>
  <si>
    <t>其中地方财力部分</t>
  </si>
  <si>
    <t>省提前告知专项性质转移支付</t>
  </si>
  <si>
    <t>地方财力部分调整额</t>
  </si>
  <si>
    <t>转移支付部分调整额</t>
  </si>
  <si>
    <t>一、一般公共服务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</si>
  <si>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</si>
  <si>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</si>
  <si>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</si>
  <si>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</si>
  <si>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</si>
  <si>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</si>
  <si>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</si>
  <si>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</si>
  <si>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</si>
  <si>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</si>
  <si>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</si>
  <si>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</si>
  <si>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</si>
  <si>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</si>
  <si>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</si>
  <si>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</si>
  <si>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</si>
  <si>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</si>
  <si>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</si>
  <si>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</si>
  <si>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</si>
  <si>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二十三、债务还本支出</t>
  </si>
  <si>
    <t>二十四、债务付息支出</t>
  </si>
  <si>
    <t>二十五、债务发行费用支出</t>
  </si>
  <si>
    <t>二十六、其他支出</t>
  </si>
  <si>
    <t>表四</t>
  </si>
  <si>
    <t>凌源市2025年政府性基金预算收入调整情况表</t>
  </si>
  <si>
    <t>预算数</t>
  </si>
  <si>
    <t>变化情况</t>
  </si>
  <si>
    <t>变化后预算数</t>
  </si>
  <si>
    <t>农网还贷资金收入</t>
  </si>
  <si>
    <t>铁路建设基金收入</t>
  </si>
  <si>
    <t>民航发展基金收入</t>
  </si>
  <si>
    <t>海南省高等级公路车辆通行附加费收入</t>
  </si>
  <si>
    <t>旅游发展基金收入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</si>
  <si>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</si>
  <si>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</si>
  <si>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</si>
  <si>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</si>
  <si>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大中型水库移民后期扶持基金收入</t>
  </si>
  <si>
    <t>大中型水库库区基金收入</t>
  </si>
  <si>
    <t>三峡水库库区基金收入</t>
  </si>
  <si>
    <t>中央特别国债经营基金收入</t>
  </si>
  <si>
    <t>中央特别国债经营基金财务收入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</si>
  <si>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</si>
  <si>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</si>
  <si>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</si>
  <si>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</si>
  <si>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</si>
  <si>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核电站乏燃料处理处置基金收入</t>
  </si>
  <si>
    <t>可再生能源电价附加收入</t>
  </si>
  <si>
    <t>船舶油污损害赔偿基金收入</t>
  </si>
  <si>
    <t>废弃电器电子产品处理基金收入</t>
  </si>
  <si>
    <t>污水处理费收入</t>
  </si>
  <si>
    <t>彩票发行机构和彩票销售机构的业务费用</t>
  </si>
  <si>
    <t>抗疫特别国债财务基金收入</t>
  </si>
  <si>
    <t>其他政府性基金收入</t>
  </si>
  <si>
    <t>海南省高等级公路车辆通行附加费专项债务对应项目专项收入</t>
  </si>
  <si>
    <t>国家电影事业发展专项资金专项债务对应项目专项收入</t>
  </si>
  <si>
    <t>国有土地使用权出让金专项债务对应项目专项收入</t>
  </si>
  <si>
    <t>农业土地开发资金专项债务对应项目专项收入</t>
  </si>
  <si>
    <t>大中型水库库区基金专项债务对应项目专项收入</t>
  </si>
  <si>
    <t>城市基础设施配套费专项债务对应项目专项收入</t>
  </si>
  <si>
    <t>小型水库移民扶助基金专项债务对应项目专项收入</t>
  </si>
  <si>
    <t>国家重大水利工程建设基金专项债务对应项目专项收入</t>
  </si>
  <si>
    <t>车辆通行费专项债务对应项目专项收入</t>
  </si>
  <si>
    <t>污水处理费专项债务对应项目专项收入</t>
  </si>
  <si>
    <t>其他政府性基金专项债务对应项目专项收入</t>
  </si>
  <si>
    <t>表五</t>
  </si>
  <si>
    <t>凌源市2025年政府性基金预算支出调整情况表</t>
  </si>
  <si>
    <t>预算科目</t>
  </si>
  <si>
    <t>调整部分</t>
  </si>
  <si>
    <t>其中本级安排</t>
  </si>
  <si>
    <t>提前告知专项转移支付</t>
  </si>
  <si>
    <t>一、文化旅游体育与传媒支出</t>
  </si>
  <si>
    <t xml:space="preserve">  国家电影事业发展专项资金安排的支出</t>
  </si>
  <si>
    <t xml:space="preserve">  旅游发展基金支出</t>
  </si>
  <si>
    <t>二、城乡社区事务</t>
  </si>
  <si>
    <t xml:space="preserve">  国有土地使用权出让收入安排的支出</t>
  </si>
  <si>
    <t xml:space="preserve">    征地和拆迁补偿支出</t>
  </si>
  <si>
    <t xml:space="preserve">    城市建设支出</t>
  </si>
  <si>
    <t xml:space="preserve">    其他国有土地使用权出让收入安排的支出</t>
  </si>
  <si>
    <t xml:space="preserve">  城市公用事业附加安排的支出</t>
  </si>
  <si>
    <t xml:space="preserve">    城市公共设施</t>
  </si>
  <si>
    <t xml:space="preserve">  国有土地收益基金支出</t>
  </si>
  <si>
    <t xml:space="preserve">  农业土地开发资金支出</t>
  </si>
  <si>
    <t xml:space="preserve">     城市基础设施配套费安排的支出</t>
  </si>
  <si>
    <t xml:space="preserve">    其他城市基础设施配套费安排的支出</t>
  </si>
  <si>
    <t xml:space="preserve">    污水处理费收入安排的支出</t>
  </si>
  <si>
    <t>三、农林水支出</t>
  </si>
  <si>
    <t xml:space="preserve">  国家重大水利工程建设基金安排的支出</t>
  </si>
  <si>
    <t xml:space="preserve">  大中型水库移民后期扶持基金支出</t>
  </si>
  <si>
    <t xml:space="preserve">  小型水库移民扶助基金安排的支出</t>
  </si>
  <si>
    <t>四、其他支出</t>
  </si>
  <si>
    <t xml:space="preserve">  彩票公益金安排的支出</t>
  </si>
  <si>
    <t xml:space="preserve">  彩票发行销售机构业务费安排的支出</t>
  </si>
  <si>
    <t xml:space="preserve">    彩票市场调控资金支出</t>
  </si>
  <si>
    <t xml:space="preserve">  其他政府性基金支出</t>
  </si>
  <si>
    <t>五、债务还本支出</t>
  </si>
  <si>
    <t>六、债务付息支出</t>
  </si>
  <si>
    <t>七、债务发行费用支出</t>
  </si>
  <si>
    <t>六、债务发行费用支出</t>
  </si>
  <si>
    <t>支出总计</t>
  </si>
  <si>
    <t>表六</t>
  </si>
  <si>
    <t>政府性基金收入</t>
  </si>
  <si>
    <t>科学技术支出</t>
  </si>
  <si>
    <t>文化旅游体育与传媒支出</t>
  </si>
  <si>
    <t>地方农网还贷资金收入</t>
  </si>
  <si>
    <t>社会保障和就业支出</t>
  </si>
  <si>
    <t>节能环保支出</t>
  </si>
  <si>
    <t>城乡社区支出</t>
  </si>
  <si>
    <t>农林水支出</t>
  </si>
  <si>
    <t>交通运输支出</t>
  </si>
  <si>
    <t>资源勘探工业信息等支出</t>
  </si>
  <si>
    <t>土地出让价款收入</t>
  </si>
  <si>
    <t>金融支出</t>
  </si>
  <si>
    <t>补缴的土地价款</t>
  </si>
  <si>
    <t>其他支出</t>
  </si>
  <si>
    <t>划拨土地收入</t>
  </si>
  <si>
    <t>债务付息支出</t>
  </si>
  <si>
    <t>缴纳新增建设用地土地有偿使用费</t>
  </si>
  <si>
    <t>债务发行费用支出</t>
  </si>
  <si>
    <t>其他土地出让收入</t>
  </si>
  <si>
    <t>抗疫特别国债安排的支出</t>
  </si>
  <si>
    <t>地方大中型水库库区基金收入</t>
  </si>
  <si>
    <t>福利彩票公益金收入</t>
  </si>
  <si>
    <t>体育彩票公益金收入</t>
  </si>
  <si>
    <t>地方重大水利工程建设资金</t>
  </si>
  <si>
    <t>福利彩票销售机构的业务费用</t>
  </si>
  <si>
    <t>体育彩票销售机构的业务费用</t>
  </si>
  <si>
    <t>彩票兑奖周转金</t>
  </si>
  <si>
    <t>彩票发行销售风险基金</t>
  </si>
  <si>
    <t>彩票市场调控资金收入</t>
  </si>
  <si>
    <t>专项债务对应项目专项收入</t>
  </si>
  <si>
    <t>地方本级收入合计</t>
  </si>
  <si>
    <t>地方本级支出合计</t>
  </si>
  <si>
    <t>转移性收入</t>
  </si>
  <si>
    <t>转移性支出</t>
  </si>
  <si>
    <t>政府性基金转移支付收入</t>
  </si>
  <si>
    <t>上解支出</t>
  </si>
  <si>
    <t>政府性基金上解支出</t>
  </si>
  <si>
    <t>政府性基金预算上年结余收入</t>
  </si>
  <si>
    <t>政府性基金预算调出资金</t>
  </si>
  <si>
    <t>调入政府性基金预算资金</t>
  </si>
  <si>
    <t>年终结余</t>
  </si>
  <si>
    <t>其他调入政府性基金预算资金</t>
  </si>
  <si>
    <t>政府性基金年终结余</t>
  </si>
  <si>
    <t>债务收入</t>
  </si>
  <si>
    <t>债务还本支出</t>
  </si>
  <si>
    <t>地方政府债务收入</t>
  </si>
  <si>
    <t>地方政府专项债务还本支出</t>
  </si>
  <si>
    <t>专项债务收入</t>
  </si>
  <si>
    <t>债务转贷支出</t>
  </si>
  <si>
    <t>上解收入</t>
  </si>
  <si>
    <t>政府性基金转移支付</t>
  </si>
  <si>
    <t>政府性基金上解收入</t>
  </si>
  <si>
    <t>债务转贷收入</t>
  </si>
  <si>
    <t>地方政府专项债务转贷收入</t>
  </si>
  <si>
    <t>收入总计</t>
  </si>
  <si>
    <t>表七</t>
  </si>
  <si>
    <t>凌源市2025年国有资本经营预算收入调整情况表</t>
  </si>
  <si>
    <t xml:space="preserve">  国有资本经营收入</t>
  </si>
  <si>
    <t xml:space="preserve">    利润收入</t>
  </si>
  <si>
    <t xml:space="preserve">      烟草企业利润收入</t>
  </si>
  <si>
    <t xml:space="preserve">      石油石化企业利润收入</t>
  </si>
  <si>
    <t xml:space="preserve">      电力企业利润收入</t>
  </si>
  <si>
    <t xml:space="preserve">      电信企业利润收入</t>
  </si>
  <si>
    <t xml:space="preserve">      煤炭企业利润收入</t>
  </si>
  <si>
    <t xml:space="preserve">      有色冶金采掘企业利润收入</t>
  </si>
  <si>
    <t xml:space="preserve">      钢铁企业利润收入</t>
  </si>
  <si>
    <t xml:space="preserve">      化工企业利润收入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</si>
  <si>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</si>
  <si>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</si>
  <si>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</si>
  <si>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</si>
  <si>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</si>
  <si>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</si>
  <si>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</si>
  <si>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</si>
  <si>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</si>
  <si>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</si>
  <si>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</si>
  <si>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</si>
  <si>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</si>
  <si>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</si>
  <si>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</si>
  <si>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</si>
  <si>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</si>
  <si>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</si>
  <si>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</si>
  <si>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</si>
  <si>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</si>
  <si>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</si>
  <si>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</si>
  <si>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</si>
  <si>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</si>
  <si>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</si>
  <si>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</si>
  <si>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</si>
  <si>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</si>
  <si>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</si>
  <si>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</si>
  <si>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</si>
  <si>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</si>
  <si>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</si>
  <si>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</si>
  <si>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</si>
  <si>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</si>
  <si>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</si>
  <si>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</si>
  <si>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表八</t>
  </si>
  <si>
    <t>凌源市2025年国有资本经营预算支出调整情况表</t>
  </si>
  <si>
    <t>预算调整数</t>
  </si>
  <si>
    <t>调整后预算数</t>
  </si>
  <si>
    <t>国有资本经营预算支出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</si>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</sst>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-&quot;??;@"/>
    <numFmt numFmtId="177" formatCode="0_ ;[Red]\-0\ ;"/>
    <numFmt numFmtId="178" formatCode="_ * #,##0_ ;_ * \-#,##0_ ;_ * &quot;-&quot;??_ ;_ @_ "/>
    <numFmt numFmtId="179" formatCode="#,##0_ "/>
    <numFmt numFmtId="180" formatCode="#,##0.0"/>
  </numFmts>
  <fonts count="59"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  <scheme val="major"/>
    </font>
    <font>
      <sz val="20"/>
      <name val="方正小标宋简体"/>
      <charset val="134"/>
    </font>
    <font>
      <b/>
      <sz val="11"/>
      <name val="宋体"/>
      <charset val="134"/>
    </font>
    <font>
      <sz val="20"/>
      <name val="华文宋体"/>
      <charset val="134"/>
    </font>
    <font>
      <sz val="1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黑体"/>
      <charset val="134"/>
    </font>
    <font>
      <sz val="11"/>
      <name val="Geneva"/>
      <charset val="0"/>
    </font>
    <font>
      <sz val="20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0"/>
      <name val="Geneva"/>
      <charset val="0"/>
    </font>
    <font>
      <sz val="12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b/>
      <sz val="26"/>
      <name val="宋体"/>
      <charset val="134"/>
    </font>
    <font>
      <sz val="16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name val="Small Fonts"/>
      <charset val="134"/>
    </font>
    <font>
      <sz val="10"/>
      <name val="MS Sans Serif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0"/>
      <name val="Arial"/>
      <charset val="134"/>
    </font>
    <font>
      <sz val="12"/>
      <color rgb="FF000000"/>
      <name val="黑体"/>
      <charset val="134"/>
    </font>
    <font>
      <sz val="11"/>
      <color rgb="FF000000"/>
      <name val="Calibri"/>
      <charset val="134"/>
    </font>
    <font>
      <sz val="18"/>
      <color rgb="FF000000"/>
      <name val="黑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7">
    <xf numFmtId="0" fontId="0" fillId="0" borderId="0"/>
    <xf numFmtId="43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37" fontId="47" fillId="0" borderId="0"/>
    <xf numFmtId="0" fontId="48" fillId="0" borderId="0"/>
    <xf numFmtId="9" fontId="0" fillId="0" borderId="0" applyFont="0" applyFill="0" applyBorder="0" applyAlignment="0" applyProtection="0"/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24" fillId="0" borderId="0"/>
    <xf numFmtId="0" fontId="8" fillId="0" borderId="0"/>
    <xf numFmtId="0" fontId="0" fillId="0" borderId="0"/>
    <xf numFmtId="0" fontId="0" fillId="0" borderId="0">
      <alignment vertical="center"/>
    </xf>
    <xf numFmtId="0" fontId="8" fillId="0" borderId="0"/>
    <xf numFmtId="0" fontId="5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>
      <alignment vertical="center"/>
    </xf>
    <xf numFmtId="0" fontId="0" fillId="0" borderId="0"/>
    <xf numFmtId="0" fontId="0" fillId="0" borderId="0"/>
    <xf numFmtId="0" fontId="50" fillId="0" borderId="0">
      <alignment vertical="center"/>
    </xf>
    <xf numFmtId="0" fontId="0" fillId="0" borderId="0">
      <alignment vertical="center"/>
    </xf>
    <xf numFmtId="0" fontId="0" fillId="0" borderId="0"/>
    <xf numFmtId="0" fontId="50" fillId="0" borderId="0">
      <alignment vertical="center"/>
    </xf>
    <xf numFmtId="0" fontId="9" fillId="0" borderId="0">
      <alignment vertical="center"/>
    </xf>
    <xf numFmtId="0" fontId="24" fillId="0" borderId="0"/>
    <xf numFmtId="0" fontId="51" fillId="0" borderId="0"/>
    <xf numFmtId="0" fontId="52" fillId="0" borderId="0"/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48" fillId="0" borderId="0"/>
    <xf numFmtId="41" fontId="0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176" fontId="54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5" fillId="37" borderId="0">
      <alignment vertical="center"/>
    </xf>
    <xf numFmtId="0" fontId="56" fillId="37" borderId="0">
      <alignment vertical="center"/>
    </xf>
    <xf numFmtId="10" fontId="57" fillId="37" borderId="0">
      <alignment horizontal="center" vertical="center"/>
    </xf>
    <xf numFmtId="10" fontId="11" fillId="37" borderId="0">
      <alignment horizontal="right" vertical="center"/>
    </xf>
    <xf numFmtId="0" fontId="11" fillId="38" borderId="8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37" borderId="8">
      <alignment vertical="center"/>
    </xf>
    <xf numFmtId="0" fontId="11" fillId="38" borderId="7">
      <alignment vertical="center"/>
    </xf>
    <xf numFmtId="3" fontId="11" fillId="0" borderId="7">
      <alignment vertical="center"/>
    </xf>
    <xf numFmtId="0" fontId="11" fillId="37" borderId="7">
      <alignment vertical="center"/>
    </xf>
    <xf numFmtId="0" fontId="11" fillId="38" borderId="22">
      <alignment vertical="center"/>
    </xf>
    <xf numFmtId="0" fontId="11" fillId="0" borderId="7">
      <alignment vertical="center"/>
    </xf>
    <xf numFmtId="0" fontId="11" fillId="38" borderId="7">
      <alignment horizontal="center" vertical="center" indent="4"/>
    </xf>
    <xf numFmtId="1" fontId="11" fillId="38" borderId="7">
      <alignment vertical="center"/>
    </xf>
    <xf numFmtId="0" fontId="11" fillId="38" borderId="7">
      <alignment horizontal="left" vertical="center"/>
    </xf>
    <xf numFmtId="3" fontId="11" fillId="38" borderId="7">
      <alignment vertical="center"/>
    </xf>
    <xf numFmtId="1" fontId="11" fillId="37" borderId="7">
      <alignment vertical="center"/>
    </xf>
    <xf numFmtId="3" fontId="11" fillId="37" borderId="8">
      <alignment vertical="center"/>
    </xf>
    <xf numFmtId="177" fontId="52" fillId="38" borderId="8">
      <alignment vertical="center" shrinkToFit="1"/>
      <protection locked="0"/>
    </xf>
    <xf numFmtId="3" fontId="11" fillId="37" borderId="7">
      <alignment vertical="center"/>
    </xf>
    <xf numFmtId="177" fontId="52" fillId="38" borderId="7">
      <alignment vertical="center" shrinkToFit="1"/>
      <protection locked="0"/>
    </xf>
    <xf numFmtId="177" fontId="52" fillId="38" borderId="23">
      <alignment vertical="center" shrinkToFit="1"/>
      <protection locked="0"/>
    </xf>
    <xf numFmtId="0" fontId="11" fillId="37" borderId="7">
      <alignment horizontal="center" vertical="center" indent="4"/>
    </xf>
    <xf numFmtId="0" fontId="0" fillId="0" borderId="0">
      <alignment vertical="center"/>
    </xf>
    <xf numFmtId="0" fontId="0" fillId="0" borderId="0"/>
  </cellStyleXfs>
  <cellXfs count="153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/>
    <xf numFmtId="0" fontId="0" fillId="0" borderId="0" xfId="0" applyFont="1" applyFill="1" applyBorder="1" applyAlignment="1"/>
    <xf numFmtId="178" fontId="2" fillId="0" borderId="0" xfId="1" applyNumberFormat="1" applyFont="1" applyFill="1" applyAlignment="1">
      <alignment horizontal="center" vertical="center"/>
    </xf>
    <xf numFmtId="178" fontId="3" fillId="0" borderId="0" xfId="1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vertical="center"/>
    </xf>
    <xf numFmtId="3" fontId="1" fillId="0" borderId="4" xfId="0" applyNumberFormat="1" applyFont="1" applyFill="1" applyBorder="1" applyAlignment="1" applyProtection="1">
      <alignment horizontal="right" vertical="center"/>
    </xf>
    <xf numFmtId="3" fontId="1" fillId="0" borderId="5" xfId="0" applyNumberFormat="1" applyFont="1" applyFill="1" applyBorder="1" applyAlignment="1" applyProtection="1">
      <alignment horizontal="right" vertical="center"/>
    </xf>
    <xf numFmtId="178" fontId="5" fillId="0" borderId="0" xfId="1" applyNumberFormat="1" applyFont="1" applyFill="1" applyAlignment="1">
      <alignment horizontal="center" vertical="center"/>
    </xf>
    <xf numFmtId="178" fontId="6" fillId="0" borderId="0" xfId="1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4" fillId="0" borderId="2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3" fontId="8" fillId="0" borderId="1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vertical="center"/>
    </xf>
    <xf numFmtId="3" fontId="8" fillId="0" borderId="2" xfId="0" applyNumberFormat="1" applyFont="1" applyFill="1" applyBorder="1" applyAlignment="1" applyProtection="1">
      <alignment horizontal="right" vertical="center"/>
    </xf>
    <xf numFmtId="3" fontId="8" fillId="0" borderId="3" xfId="0" applyNumberFormat="1" applyFont="1" applyFill="1" applyBorder="1" applyAlignment="1" applyProtection="1">
      <alignment horizontal="right" vertical="center"/>
    </xf>
    <xf numFmtId="3" fontId="8" fillId="0" borderId="5" xfId="0" applyNumberFormat="1" applyFont="1" applyFill="1" applyBorder="1" applyAlignment="1" applyProtection="1">
      <alignment horizontal="right" vertical="center"/>
    </xf>
    <xf numFmtId="0" fontId="0" fillId="0" borderId="0" xfId="89" applyFill="1">
      <alignment vertical="center"/>
    </xf>
    <xf numFmtId="0" fontId="9" fillId="0" borderId="0" xfId="0" applyNumberFormat="1" applyFont="1" applyFill="1" applyAlignment="1">
      <alignment vertical="center"/>
    </xf>
    <xf numFmtId="0" fontId="0" fillId="0" borderId="0" xfId="0" applyFill="1"/>
    <xf numFmtId="10" fontId="10" fillId="0" borderId="0" xfId="92" applyNumberFormat="1" applyFont="1" applyFill="1" applyAlignment="1">
      <alignment horizontal="center" vertical="center"/>
    </xf>
    <xf numFmtId="10" fontId="11" fillId="0" borderId="0" xfId="93" applyNumberFormat="1" applyFont="1" applyFill="1">
      <alignment horizontal="right" vertical="center"/>
    </xf>
    <xf numFmtId="10" fontId="12" fillId="0" borderId="0" xfId="93" applyNumberFormat="1" applyFont="1" applyFill="1">
      <alignment horizontal="right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6" xfId="95" applyFont="1" applyFill="1" applyBorder="1">
      <alignment vertical="center"/>
    </xf>
    <xf numFmtId="1" fontId="14" fillId="0" borderId="8" xfId="97" applyNumberFormat="1" applyFont="1" applyFill="1" applyBorder="1" applyAlignment="1">
      <alignment vertical="center" shrinkToFit="1"/>
    </xf>
    <xf numFmtId="3" fontId="14" fillId="0" borderId="1" xfId="109" applyNumberFormat="1" applyFont="1" applyFill="1" applyBorder="1">
      <alignment vertical="center"/>
    </xf>
    <xf numFmtId="1" fontId="14" fillId="0" borderId="1" xfId="97" applyNumberFormat="1" applyFont="1" applyFill="1" applyBorder="1" applyAlignment="1">
      <alignment vertical="center" shrinkToFit="1"/>
    </xf>
    <xf numFmtId="3" fontId="14" fillId="0" borderId="6" xfId="100" applyNumberFormat="1" applyFont="1" applyFill="1" applyBorder="1">
      <alignment vertical="center"/>
    </xf>
    <xf numFmtId="1" fontId="14" fillId="0" borderId="7" xfId="97" applyNumberFormat="1" applyFont="1" applyFill="1" applyBorder="1" applyAlignment="1">
      <alignment vertical="center" shrinkToFit="1"/>
    </xf>
    <xf numFmtId="3" fontId="14" fillId="0" borderId="1" xfId="111" applyNumberFormat="1" applyFont="1" applyFill="1" applyBorder="1">
      <alignment vertical="center"/>
    </xf>
    <xf numFmtId="0" fontId="14" fillId="0" borderId="6" xfId="103" applyFont="1" applyFill="1" applyBorder="1">
      <alignment vertical="center"/>
    </xf>
    <xf numFmtId="0" fontId="14" fillId="0" borderId="9" xfId="103" applyFont="1" applyFill="1" applyBorder="1">
      <alignment vertical="center"/>
    </xf>
    <xf numFmtId="0" fontId="14" fillId="0" borderId="7" xfId="103" applyFont="1" applyFill="1" applyBorder="1">
      <alignment vertical="center"/>
    </xf>
    <xf numFmtId="3" fontId="14" fillId="0" borderId="7" xfId="100" applyNumberFormat="1" applyFont="1" applyFill="1" applyBorder="1">
      <alignment vertical="center"/>
    </xf>
    <xf numFmtId="3" fontId="14" fillId="0" borderId="8" xfId="111" applyNumberFormat="1" applyFont="1" applyFill="1" applyBorder="1">
      <alignment vertical="center"/>
    </xf>
    <xf numFmtId="3" fontId="14" fillId="0" borderId="7" xfId="111" applyNumberFormat="1" applyFont="1" applyFill="1" applyBorder="1">
      <alignment vertical="center"/>
    </xf>
    <xf numFmtId="0" fontId="14" fillId="0" borderId="7" xfId="99" applyFont="1" applyFill="1" applyBorder="1">
      <alignment vertical="center"/>
    </xf>
    <xf numFmtId="0" fontId="14" fillId="0" borderId="7" xfId="104" applyFont="1" applyFill="1" applyBorder="1">
      <alignment horizontal="center" vertical="center" indent="4"/>
    </xf>
    <xf numFmtId="0" fontId="14" fillId="0" borderId="7" xfId="114" applyFont="1" applyFill="1" applyBorder="1">
      <alignment horizontal="center" vertical="center" indent="4"/>
    </xf>
    <xf numFmtId="1" fontId="14" fillId="0" borderId="7" xfId="105" applyNumberFormat="1" applyFont="1" applyFill="1" applyBorder="1">
      <alignment vertical="center"/>
    </xf>
    <xf numFmtId="1" fontId="14" fillId="0" borderId="7" xfId="96" applyNumberFormat="1" applyFont="1" applyFill="1" applyBorder="1" applyAlignment="1">
      <alignment vertical="center" shrinkToFit="1"/>
    </xf>
    <xf numFmtId="1" fontId="14" fillId="0" borderId="7" xfId="108" applyNumberFormat="1" applyFont="1" applyFill="1" applyBorder="1">
      <alignment vertical="center"/>
    </xf>
    <xf numFmtId="0" fontId="13" fillId="0" borderId="7" xfId="0" applyFont="1" applyFill="1" applyBorder="1" applyAlignment="1">
      <alignment vertical="center"/>
    </xf>
    <xf numFmtId="1" fontId="14" fillId="0" borderId="7" xfId="0" applyNumberFormat="1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/>
    </xf>
    <xf numFmtId="1" fontId="14" fillId="0" borderId="7" xfId="97" applyNumberFormat="1" applyFont="1" applyFill="1" applyBorder="1" applyAlignment="1">
      <alignment vertical="center"/>
    </xf>
    <xf numFmtId="1" fontId="13" fillId="0" borderId="7" xfId="0" applyNumberFormat="1" applyFont="1" applyFill="1" applyBorder="1" applyAlignment="1">
      <alignment vertical="center"/>
    </xf>
    <xf numFmtId="0" fontId="0" fillId="0" borderId="0" xfId="89">
      <alignment vertical="center"/>
    </xf>
    <xf numFmtId="0" fontId="15" fillId="0" borderId="0" xfId="72" applyFont="1" applyFill="1" applyBorder="1" applyAlignment="1"/>
    <xf numFmtId="0" fontId="16" fillId="0" borderId="0" xfId="72" applyFont="1" applyFill="1" applyBorder="1" applyAlignment="1"/>
    <xf numFmtId="0" fontId="16" fillId="0" borderId="0" xfId="72" applyFont="1" applyFill="1" applyAlignment="1"/>
    <xf numFmtId="0" fontId="17" fillId="0" borderId="0" xfId="89" applyFont="1" applyFill="1" applyAlignment="1">
      <alignment horizontal="center" vertical="center"/>
    </xf>
    <xf numFmtId="0" fontId="0" fillId="0" borderId="0" xfId="89" applyFill="1" applyAlignment="1">
      <alignment horizontal="center" vertical="center"/>
    </xf>
    <xf numFmtId="0" fontId="1" fillId="0" borderId="10" xfId="89" applyFont="1" applyFill="1" applyBorder="1" applyAlignment="1">
      <alignment horizontal="right" vertical="center"/>
    </xf>
    <xf numFmtId="0" fontId="1" fillId="0" borderId="2" xfId="89" applyFont="1" applyFill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center" vertical="center"/>
    </xf>
    <xf numFmtId="178" fontId="1" fillId="0" borderId="2" xfId="1" applyNumberFormat="1" applyFont="1" applyFill="1" applyBorder="1" applyAlignment="1">
      <alignment horizontal="center" vertical="center"/>
    </xf>
    <xf numFmtId="178" fontId="1" fillId="0" borderId="11" xfId="1" applyNumberFormat="1" applyFont="1" applyFill="1" applyBorder="1" applyAlignment="1">
      <alignment horizontal="center" vertical="center"/>
    </xf>
    <xf numFmtId="178" fontId="1" fillId="0" borderId="12" xfId="1" applyNumberFormat="1" applyFont="1" applyFill="1" applyBorder="1" applyAlignment="1">
      <alignment horizontal="center" vertical="center"/>
    </xf>
    <xf numFmtId="178" fontId="1" fillId="0" borderId="13" xfId="1" applyNumberFormat="1" applyFont="1" applyFill="1" applyBorder="1" applyAlignment="1">
      <alignment horizontal="center" vertical="center"/>
    </xf>
    <xf numFmtId="0" fontId="1" fillId="0" borderId="5" xfId="89" applyFont="1" applyFill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center" vertical="center" wrapText="1"/>
    </xf>
    <xf numFmtId="49" fontId="1" fillId="0" borderId="2" xfId="56" applyNumberFormat="1" applyFont="1" applyFill="1" applyBorder="1" applyAlignment="1" applyProtection="1">
      <alignment horizontal="center" vertical="center" wrapText="1"/>
    </xf>
    <xf numFmtId="178" fontId="1" fillId="0" borderId="5" xfId="1" applyNumberFormat="1" applyFont="1" applyFill="1" applyBorder="1" applyAlignment="1">
      <alignment horizontal="center" vertical="center"/>
    </xf>
    <xf numFmtId="0" fontId="18" fillId="0" borderId="1" xfId="72" applyFont="1" applyFill="1" applyBorder="1" applyAlignment="1">
      <alignment horizontal="center" vertical="center"/>
    </xf>
    <xf numFmtId="3" fontId="4" fillId="0" borderId="1" xfId="56" applyNumberFormat="1" applyFont="1" applyFill="1" applyBorder="1" applyAlignment="1" applyProtection="1">
      <alignment horizontal="right" vertical="center"/>
    </xf>
    <xf numFmtId="0" fontId="1" fillId="0" borderId="3" xfId="56" applyNumberFormat="1" applyFont="1" applyFill="1" applyBorder="1" applyAlignment="1" applyProtection="1">
      <alignment horizontal="left" vertical="center" indent="1"/>
    </xf>
    <xf numFmtId="3" fontId="1" fillId="0" borderId="1" xfId="56" applyNumberFormat="1" applyFont="1" applyFill="1" applyBorder="1" applyAlignment="1" applyProtection="1">
      <alignment horizontal="right" vertical="center"/>
    </xf>
    <xf numFmtId="3" fontId="1" fillId="0" borderId="1" xfId="56" applyNumberFormat="1" applyFont="1" applyFill="1" applyBorder="1" applyAlignment="1" applyProtection="1">
      <alignment vertical="center"/>
    </xf>
    <xf numFmtId="3" fontId="16" fillId="0" borderId="0" xfId="72" applyNumberFormat="1" applyFont="1" applyFill="1" applyBorder="1" applyAlignment="1"/>
    <xf numFmtId="0" fontId="1" fillId="0" borderId="3" xfId="56" applyNumberFormat="1" applyFont="1" applyFill="1" applyBorder="1" applyAlignment="1" applyProtection="1">
      <alignment horizontal="left" vertical="center" wrapText="1" indent="1"/>
    </xf>
    <xf numFmtId="0" fontId="1" fillId="0" borderId="1" xfId="56" applyNumberFormat="1" applyFont="1" applyFill="1" applyBorder="1" applyAlignment="1" applyProtection="1">
      <alignment horizontal="left" vertical="center" wrapText="1" indent="1"/>
    </xf>
    <xf numFmtId="0" fontId="1" fillId="0" borderId="1" xfId="56" applyNumberFormat="1" applyFont="1" applyFill="1" applyBorder="1" applyAlignment="1" applyProtection="1">
      <alignment horizontal="left" vertical="center" indent="1"/>
    </xf>
    <xf numFmtId="49" fontId="15" fillId="0" borderId="1" xfId="72" applyNumberFormat="1" applyFont="1" applyFill="1" applyBorder="1" applyAlignment="1">
      <alignment horizontal="left" vertical="center"/>
    </xf>
    <xf numFmtId="0" fontId="0" fillId="0" borderId="1" xfId="89" applyBorder="1">
      <alignment vertical="center"/>
    </xf>
    <xf numFmtId="3" fontId="4" fillId="0" borderId="1" xfId="56" applyNumberFormat="1" applyFont="1" applyFill="1" applyBorder="1" applyAlignment="1" applyProtection="1">
      <alignment horizontal="center" vertical="center"/>
    </xf>
    <xf numFmtId="3" fontId="19" fillId="0" borderId="1" xfId="89" applyNumberFormat="1" applyFont="1" applyBorder="1">
      <alignment vertical="center"/>
    </xf>
    <xf numFmtId="3" fontId="0" fillId="0" borderId="0" xfId="89" applyNumberFormat="1">
      <alignment vertical="center"/>
    </xf>
    <xf numFmtId="0" fontId="0" fillId="0" borderId="0" xfId="56" applyFill="1" applyBorder="1" applyAlignment="1"/>
    <xf numFmtId="0" fontId="0" fillId="0" borderId="0" xfId="56" applyFill="1" applyBorder="1" applyAlignment="1">
      <alignment vertical="center"/>
    </xf>
    <xf numFmtId="0" fontId="20" fillId="0" borderId="0" xfId="72" applyFont="1" applyFill="1" applyBorder="1" applyAlignment="1"/>
    <xf numFmtId="0" fontId="21" fillId="0" borderId="0" xfId="72" applyFont="1" applyFill="1" applyBorder="1" applyAlignment="1"/>
    <xf numFmtId="0" fontId="17" fillId="0" borderId="0" xfId="56" applyFont="1" applyFill="1" applyBorder="1" applyAlignment="1">
      <alignment horizontal="center" vertical="center"/>
    </xf>
    <xf numFmtId="14" fontId="22" fillId="0" borderId="0" xfId="56" applyNumberFormat="1" applyFont="1" applyFill="1" applyBorder="1" applyAlignment="1">
      <alignment horizontal="left"/>
    </xf>
    <xf numFmtId="0" fontId="1" fillId="0" borderId="0" xfId="56" applyFont="1" applyFill="1" applyBorder="1" applyAlignment="1">
      <alignment horizontal="right"/>
    </xf>
    <xf numFmtId="0" fontId="1" fillId="0" borderId="1" xfId="56" applyFont="1" applyFill="1" applyBorder="1" applyAlignment="1">
      <alignment horizontal="center" vertical="center"/>
    </xf>
    <xf numFmtId="179" fontId="18" fillId="0" borderId="1" xfId="88" applyNumberFormat="1" applyFont="1" applyFill="1" applyBorder="1" applyAlignment="1">
      <alignment vertical="center"/>
    </xf>
    <xf numFmtId="3" fontId="1" fillId="0" borderId="1" xfId="65" applyNumberFormat="1" applyFont="1" applyFill="1" applyBorder="1" applyAlignment="1" applyProtection="1">
      <alignment vertical="center"/>
    </xf>
    <xf numFmtId="3" fontId="4" fillId="0" borderId="1" xfId="56" applyNumberFormat="1" applyFont="1" applyFill="1" applyBorder="1" applyAlignment="1" applyProtection="1">
      <alignment horizontal="left" vertical="center"/>
    </xf>
    <xf numFmtId="0" fontId="0" fillId="0" borderId="1" xfId="56" applyFill="1" applyBorder="1" applyAlignment="1"/>
    <xf numFmtId="0" fontId="0" fillId="0" borderId="0" xfId="54" applyFont="1"/>
    <xf numFmtId="0" fontId="23" fillId="0" borderId="0" xfId="54" applyFont="1"/>
    <xf numFmtId="0" fontId="24" fillId="0" borderId="0" xfId="54"/>
    <xf numFmtId="178" fontId="3" fillId="0" borderId="0" xfId="86" applyNumberFormat="1" applyFont="1" applyFill="1" applyBorder="1" applyAlignment="1">
      <alignment horizontal="center" vertical="center"/>
    </xf>
    <xf numFmtId="0" fontId="0" fillId="0" borderId="0" xfId="54" applyFont="1" applyAlignment="1">
      <alignment horizontal="right" vertical="center"/>
    </xf>
    <xf numFmtId="0" fontId="19" fillId="2" borderId="1" xfId="54" applyFont="1" applyFill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178" fontId="4" fillId="0" borderId="1" xfId="1" applyNumberFormat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vertical="center" wrapText="1"/>
    </xf>
    <xf numFmtId="3" fontId="19" fillId="0" borderId="1" xfId="54" applyNumberFormat="1" applyFont="1" applyBorder="1" applyAlignment="1">
      <alignment vertical="center"/>
    </xf>
    <xf numFmtId="0" fontId="19" fillId="0" borderId="1" xfId="54" applyFont="1" applyBorder="1" applyAlignment="1">
      <alignment vertical="center"/>
    </xf>
    <xf numFmtId="0" fontId="0" fillId="0" borderId="1" xfId="54" applyFont="1" applyBorder="1" applyAlignment="1">
      <alignment vertical="center"/>
    </xf>
    <xf numFmtId="0" fontId="1" fillId="0" borderId="1" xfId="54" applyFont="1" applyFill="1" applyBorder="1" applyAlignment="1">
      <alignment vertical="center"/>
    </xf>
    <xf numFmtId="3" fontId="0" fillId="0" borderId="1" xfId="54" applyNumberFormat="1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80" fontId="0" fillId="0" borderId="1" xfId="54" applyNumberFormat="1" applyFont="1" applyBorder="1" applyAlignment="1">
      <alignment vertical="center"/>
    </xf>
    <xf numFmtId="178" fontId="8" fillId="0" borderId="0" xfId="1" applyNumberFormat="1" applyFont="1"/>
    <xf numFmtId="178" fontId="8" fillId="0" borderId="0" xfId="1" applyNumberFormat="1" applyFont="1" applyFill="1"/>
    <xf numFmtId="178" fontId="0" fillId="0" borderId="0" xfId="1" applyNumberFormat="1" applyFont="1" applyFill="1" applyAlignment="1">
      <alignment vertical="center" wrapText="1"/>
    </xf>
    <xf numFmtId="178" fontId="15" fillId="0" borderId="0" xfId="1" applyNumberFormat="1" applyFont="1" applyFill="1" applyAlignment="1">
      <alignment vertical="center"/>
    </xf>
    <xf numFmtId="178" fontId="1" fillId="0" borderId="0" xfId="1" applyNumberFormat="1" applyFont="1" applyFill="1" applyAlignment="1">
      <alignment vertical="center"/>
    </xf>
    <xf numFmtId="178" fontId="1" fillId="0" borderId="0" xfId="1" applyNumberFormat="1" applyFont="1" applyFill="1"/>
    <xf numFmtId="178" fontId="0" fillId="0" borderId="0" xfId="1" applyNumberFormat="1" applyFont="1"/>
    <xf numFmtId="178" fontId="0" fillId="0" borderId="0" xfId="1" applyNumberFormat="1" applyFont="1" applyFill="1" applyAlignment="1">
      <alignment horizontal="left"/>
    </xf>
    <xf numFmtId="178" fontId="4" fillId="0" borderId="10" xfId="1" applyNumberFormat="1" applyFont="1" applyFill="1" applyBorder="1" applyAlignment="1">
      <alignment horizontal="right" vertical="center"/>
    </xf>
    <xf numFmtId="179" fontId="4" fillId="0" borderId="1" xfId="1" applyNumberFormat="1" applyFont="1" applyBorder="1" applyAlignment="1">
      <alignment horizontal="right" vertical="center"/>
    </xf>
    <xf numFmtId="178" fontId="15" fillId="0" borderId="1" xfId="1" applyNumberFormat="1" applyFont="1" applyFill="1" applyBorder="1" applyAlignment="1">
      <alignment vertical="center"/>
    </xf>
    <xf numFmtId="0" fontId="1" fillId="0" borderId="1" xfId="72" applyFont="1" applyFill="1" applyBorder="1" applyAlignment="1">
      <alignment horizontal="left" vertical="center"/>
    </xf>
    <xf numFmtId="179" fontId="1" fillId="0" borderId="1" xfId="1" applyNumberFormat="1" applyFont="1" applyBorder="1" applyAlignment="1">
      <alignment horizontal="right" vertical="center"/>
    </xf>
    <xf numFmtId="178" fontId="1" fillId="0" borderId="1" xfId="1" applyNumberFormat="1" applyFont="1" applyFill="1" applyBorder="1" applyAlignment="1">
      <alignment vertical="center"/>
    </xf>
    <xf numFmtId="49" fontId="1" fillId="0" borderId="1" xfId="72" applyNumberFormat="1" applyFont="1" applyFill="1" applyBorder="1" applyAlignment="1">
      <alignment horizontal="left" vertical="center"/>
    </xf>
    <xf numFmtId="49" fontId="8" fillId="0" borderId="1" xfId="72" applyNumberFormat="1" applyFont="1" applyFill="1" applyBorder="1" applyAlignment="1">
      <alignment horizontal="left" vertical="center" wrapText="1"/>
    </xf>
    <xf numFmtId="178" fontId="1" fillId="0" borderId="1" xfId="1" applyNumberFormat="1" applyFont="1" applyFill="1" applyBorder="1" applyAlignment="1">
      <alignment vertical="center" wrapText="1"/>
    </xf>
    <xf numFmtId="178" fontId="1" fillId="0" borderId="1" xfId="1" applyNumberFormat="1" applyFont="1" applyFill="1" applyBorder="1"/>
    <xf numFmtId="49" fontId="1" fillId="0" borderId="1" xfId="72" applyNumberFormat="1" applyFont="1" applyFill="1" applyBorder="1" applyAlignment="1">
      <alignment horizontal="left" vertical="center" indent="1"/>
    </xf>
    <xf numFmtId="0" fontId="0" fillId="0" borderId="1" xfId="0" applyFont="1" applyFill="1" applyBorder="1" applyAlignment="1"/>
    <xf numFmtId="49" fontId="1" fillId="0" borderId="1" xfId="72" applyNumberFormat="1" applyFont="1" applyFill="1" applyBorder="1" applyAlignment="1">
      <alignment horizontal="left" vertical="center" wrapText="1"/>
    </xf>
    <xf numFmtId="0" fontId="19" fillId="0" borderId="0" xfId="73" applyFont="1" applyFill="1" applyAlignment="1">
      <alignment horizontal="center" vertical="center"/>
    </xf>
    <xf numFmtId="0" fontId="0" fillId="0" borderId="0" xfId="73" applyFont="1" applyFill="1" applyAlignment="1">
      <alignment vertical="center"/>
    </xf>
    <xf numFmtId="0" fontId="3" fillId="0" borderId="0" xfId="73" applyFont="1" applyFill="1" applyAlignment="1">
      <alignment horizontal="centerContinuous" vertical="center"/>
    </xf>
    <xf numFmtId="0" fontId="1" fillId="0" borderId="0" xfId="73" applyFont="1" applyFill="1" applyAlignment="1">
      <alignment horizontal="right" vertical="center"/>
    </xf>
    <xf numFmtId="0" fontId="19" fillId="0" borderId="1" xfId="73" applyFont="1" applyFill="1" applyBorder="1" applyAlignment="1">
      <alignment horizontal="center" vertical="center"/>
    </xf>
    <xf numFmtId="0" fontId="19" fillId="0" borderId="1" xfId="73" applyFont="1" applyFill="1" applyBorder="1" applyAlignment="1">
      <alignment horizontal="center" vertical="center" wrapText="1"/>
    </xf>
    <xf numFmtId="0" fontId="19" fillId="0" borderId="4" xfId="73" applyFont="1" applyFill="1" applyBorder="1" applyAlignment="1">
      <alignment horizontal="center" vertical="center"/>
    </xf>
    <xf numFmtId="0" fontId="0" fillId="0" borderId="1" xfId="73" applyFont="1" applyFill="1" applyBorder="1" applyAlignment="1">
      <alignment vertical="center"/>
    </xf>
    <xf numFmtId="1" fontId="19" fillId="0" borderId="1" xfId="73" applyNumberFormat="1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 dec" xfId="49"/>
    <cellStyle name="Normal_APR" xfId="50"/>
    <cellStyle name="百分比 2" xfId="51"/>
    <cellStyle name="差_2018年预算草案" xfId="52"/>
    <cellStyle name="差_Book1" xfId="53"/>
    <cellStyle name="常规 10" xfId="54"/>
    <cellStyle name="常规 11" xfId="55"/>
    <cellStyle name="常规 2" xfId="56"/>
    <cellStyle name="常规 2 2" xfId="57"/>
    <cellStyle name="常规 2 3" xfId="58"/>
    <cellStyle name="常规 2_2018年政府债务限额情况表" xfId="59"/>
    <cellStyle name="常规 3" xfId="60"/>
    <cellStyle name="常规 3 2" xfId="61"/>
    <cellStyle name="常规 3 3" xfId="62"/>
    <cellStyle name="常规 3_2018年政府债务限额情况表" xfId="63"/>
    <cellStyle name="常规 4" xfId="64"/>
    <cellStyle name="常规 5" xfId="65"/>
    <cellStyle name="常规 5 2" xfId="66"/>
    <cellStyle name="常规 5_2015年预算调整（人大）" xfId="67"/>
    <cellStyle name="常规 6" xfId="68"/>
    <cellStyle name="常规 7" xfId="69"/>
    <cellStyle name="常规 8" xfId="70"/>
    <cellStyle name="常规 9" xfId="71"/>
    <cellStyle name="常规_2012年报人代会20张表-表样" xfId="72"/>
    <cellStyle name="常规_2017政府预算表" xfId="73"/>
    <cellStyle name="好 2" xfId="74"/>
    <cellStyle name="好 3" xfId="75"/>
    <cellStyle name="好_2015年预算调整（人大）" xfId="76"/>
    <cellStyle name="好_2018报预算调增表定稿" xfId="77"/>
    <cellStyle name="好_2018年预算草案" xfId="78"/>
    <cellStyle name="好_2018年政府债务限额情况表" xfId="79"/>
    <cellStyle name="好_Book1" xfId="80"/>
    <cellStyle name="普通_97-917" xfId="81"/>
    <cellStyle name="千分位[0]_laroux" xfId="82"/>
    <cellStyle name="千分位_97-917" xfId="83"/>
    <cellStyle name="千位[0]_1" xfId="84"/>
    <cellStyle name="千位_1" xfId="85"/>
    <cellStyle name="千位分隔 2" xfId="86"/>
    <cellStyle name="一般公共预算支出表_常规 4" xfId="87"/>
    <cellStyle name="常规_省本级2004年快报及2005年预算（平衡部分）" xfId="88"/>
    <cellStyle name="常规_2007年预算草案(人大)" xfId="89"/>
    <cellStyle name="政府性基金预算收支表___builtInStyle80" xfId="90"/>
    <cellStyle name="政府性基金预算收支表___builtInStyle81" xfId="91"/>
    <cellStyle name="政府性基金预算收支表___builtInStyle82" xfId="92"/>
    <cellStyle name="政府性基金预算收支表___builtInStyle83" xfId="93"/>
    <cellStyle name="政府性基金预算收支表___builtInStyle87" xfId="94"/>
    <cellStyle name="政府性基金预算收支表___builtInStyle88" xfId="95"/>
    <cellStyle name="政府性基金预算收支表_常规 5" xfId="96"/>
    <cellStyle name="政府性基金预算收支表_常规 4" xfId="97"/>
    <cellStyle name="政府性基金预算收支表___builtInStyle92" xfId="98"/>
    <cellStyle name="政府性基金预算收支表___builtInStyle93" xfId="99"/>
    <cellStyle name="政府性基金预算收支表___builtInStyle94" xfId="100"/>
    <cellStyle name="政府性基金预算收支表___builtInStyle98" xfId="101"/>
    <cellStyle name="政府性基金预算收支表___builtInStyle101" xfId="102"/>
    <cellStyle name="政府性基金预算收支表___builtInStyle102" xfId="103"/>
    <cellStyle name="政府性基金预算收支表___builtInStyle104" xfId="104"/>
    <cellStyle name="政府性基金预算收支表___builtInStyle105" xfId="105"/>
    <cellStyle name="政府性基金预算收支表___builtInStyle106" xfId="106"/>
    <cellStyle name="政府性基金预算收支表___builtInStyle111" xfId="107"/>
    <cellStyle name="政府性基金预算收支表___builtInStyle112" xfId="108"/>
    <cellStyle name="政府性基金预算收支表___builtInStyle113" xfId="109"/>
    <cellStyle name="政府性基金预算收支表___builtInStyle115" xfId="110"/>
    <cellStyle name="政府性基金预算收支表___builtInStyle116" xfId="111"/>
    <cellStyle name="政府性基金预算收支表___builtInStyle100" xfId="112"/>
    <cellStyle name="政府性基金预算收支表___builtInStyle117" xfId="113"/>
    <cellStyle name="政府性基金预算收支表___builtInStyle119" xfId="114"/>
    <cellStyle name="常规_Sheet3" xfId="115"/>
    <cellStyle name="一般公共预算收支平衡表_常规 4" xfId="1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2026\&#36130;&#25919;&#37096;&#25253;&#34920;\&#36130;&#25919;&#37096;&#25253;&#34920;\202512231636351_&#38468;&#20214;2&#65294;2026&#24180;&#22320;&#26041;&#36130;&#25919;&#39044;&#31639;&#34920;&#65288;&#31077;&#34920;&#12289;&#21508;&#32423;&#20154;&#22823;&#25209;&#22797;&#26412;&#32423;&#39044;&#31639;&#65289;_&#38468;&#20214;%20-%2020251206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使用说明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A8"/>
  <sheetViews>
    <sheetView workbookViewId="0">
      <selection activeCell="A15" sqref="A15"/>
    </sheetView>
  </sheetViews>
  <sheetFormatPr defaultColWidth="9" defaultRowHeight="14.25" outlineLevelRow="7"/>
  <cols>
    <col min="1" max="1" width="120.75" customWidth="1"/>
  </cols>
  <sheetData>
    <row r="4" ht="18.75" spans="1:1">
      <c r="A4" s="150" t="s">
        <v>0</v>
      </c>
    </row>
    <row r="5" ht="91.5" customHeight="1" spans="1:1">
      <c r="A5" s="151" t="s">
        <v>1</v>
      </c>
    </row>
    <row r="7" ht="103.5" customHeight="1"/>
    <row r="8" ht="21.75" spans="1:1">
      <c r="A8" s="152" t="s">
        <v>2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2:I47"/>
  <sheetViews>
    <sheetView showZeros="0" zoomScaleSheetLayoutView="60" workbookViewId="0">
      <selection activeCell="B17" sqref="B17"/>
    </sheetView>
  </sheetViews>
  <sheetFormatPr defaultColWidth="9" defaultRowHeight="14.25"/>
  <cols>
    <col min="1" max="1" width="27.25" style="142" customWidth="1"/>
    <col min="2" max="2" width="12.75" style="142" customWidth="1"/>
    <col min="3" max="4" width="8.125" style="142" customWidth="1"/>
    <col min="5" max="5" width="34" style="142" customWidth="1"/>
    <col min="6" max="6" width="9.125" style="142" customWidth="1"/>
    <col min="7" max="7" width="7.75" style="142" customWidth="1"/>
    <col min="8" max="8" width="9.875" style="142" customWidth="1"/>
    <col min="9" max="256" width="9" style="142"/>
    <col min="257" max="257" width="48.5" style="142" customWidth="1"/>
    <col min="258" max="260" width="12.75" style="142" customWidth="1"/>
    <col min="261" max="261" width="41.875" style="142" customWidth="1"/>
    <col min="262" max="264" width="12.75" style="142" customWidth="1"/>
    <col min="265" max="512" width="9" style="142"/>
    <col min="513" max="513" width="48.5" style="142" customWidth="1"/>
    <col min="514" max="516" width="12.75" style="142" customWidth="1"/>
    <col min="517" max="517" width="41.875" style="142" customWidth="1"/>
    <col min="518" max="520" width="12.75" style="142" customWidth="1"/>
    <col min="521" max="768" width="9" style="142"/>
    <col min="769" max="769" width="48.5" style="142" customWidth="1"/>
    <col min="770" max="772" width="12.75" style="142" customWidth="1"/>
    <col min="773" max="773" width="41.875" style="142" customWidth="1"/>
    <col min="774" max="776" width="12.75" style="142" customWidth="1"/>
    <col min="777" max="1024" width="9" style="142"/>
    <col min="1025" max="1025" width="48.5" style="142" customWidth="1"/>
    <col min="1026" max="1028" width="12.75" style="142" customWidth="1"/>
    <col min="1029" max="1029" width="41.875" style="142" customWidth="1"/>
    <col min="1030" max="1032" width="12.75" style="142" customWidth="1"/>
    <col min="1033" max="1280" width="9" style="142"/>
    <col min="1281" max="1281" width="48.5" style="142" customWidth="1"/>
    <col min="1282" max="1284" width="12.75" style="142" customWidth="1"/>
    <col min="1285" max="1285" width="41.875" style="142" customWidth="1"/>
    <col min="1286" max="1288" width="12.75" style="142" customWidth="1"/>
    <col min="1289" max="1536" width="9" style="142"/>
    <col min="1537" max="1537" width="48.5" style="142" customWidth="1"/>
    <col min="1538" max="1540" width="12.75" style="142" customWidth="1"/>
    <col min="1541" max="1541" width="41.875" style="142" customWidth="1"/>
    <col min="1542" max="1544" width="12.75" style="142" customWidth="1"/>
    <col min="1545" max="1792" width="9" style="142"/>
    <col min="1793" max="1793" width="48.5" style="142" customWidth="1"/>
    <col min="1794" max="1796" width="12.75" style="142" customWidth="1"/>
    <col min="1797" max="1797" width="41.875" style="142" customWidth="1"/>
    <col min="1798" max="1800" width="12.75" style="142" customWidth="1"/>
    <col min="1801" max="2048" width="9" style="142"/>
    <col min="2049" max="2049" width="48.5" style="142" customWidth="1"/>
    <col min="2050" max="2052" width="12.75" style="142" customWidth="1"/>
    <col min="2053" max="2053" width="41.875" style="142" customWidth="1"/>
    <col min="2054" max="2056" width="12.75" style="142" customWidth="1"/>
    <col min="2057" max="2304" width="9" style="142"/>
    <col min="2305" max="2305" width="48.5" style="142" customWidth="1"/>
    <col min="2306" max="2308" width="12.75" style="142" customWidth="1"/>
    <col min="2309" max="2309" width="41.875" style="142" customWidth="1"/>
    <col min="2310" max="2312" width="12.75" style="142" customWidth="1"/>
    <col min="2313" max="2560" width="9" style="142"/>
    <col min="2561" max="2561" width="48.5" style="142" customWidth="1"/>
    <col min="2562" max="2564" width="12.75" style="142" customWidth="1"/>
    <col min="2565" max="2565" width="41.875" style="142" customWidth="1"/>
    <col min="2566" max="2568" width="12.75" style="142" customWidth="1"/>
    <col min="2569" max="2816" width="9" style="142"/>
    <col min="2817" max="2817" width="48.5" style="142" customWidth="1"/>
    <col min="2818" max="2820" width="12.75" style="142" customWidth="1"/>
    <col min="2821" max="2821" width="41.875" style="142" customWidth="1"/>
    <col min="2822" max="2824" width="12.75" style="142" customWidth="1"/>
    <col min="2825" max="3072" width="9" style="142"/>
    <col min="3073" max="3073" width="48.5" style="142" customWidth="1"/>
    <col min="3074" max="3076" width="12.75" style="142" customWidth="1"/>
    <col min="3077" max="3077" width="41.875" style="142" customWidth="1"/>
    <col min="3078" max="3080" width="12.75" style="142" customWidth="1"/>
    <col min="3081" max="3328" width="9" style="142"/>
    <col min="3329" max="3329" width="48.5" style="142" customWidth="1"/>
    <col min="3330" max="3332" width="12.75" style="142" customWidth="1"/>
    <col min="3333" max="3333" width="41.875" style="142" customWidth="1"/>
    <col min="3334" max="3336" width="12.75" style="142" customWidth="1"/>
    <col min="3337" max="3584" width="9" style="142"/>
    <col min="3585" max="3585" width="48.5" style="142" customWidth="1"/>
    <col min="3586" max="3588" width="12.75" style="142" customWidth="1"/>
    <col min="3589" max="3589" width="41.875" style="142" customWidth="1"/>
    <col min="3590" max="3592" width="12.75" style="142" customWidth="1"/>
    <col min="3593" max="3840" width="9" style="142"/>
    <col min="3841" max="3841" width="48.5" style="142" customWidth="1"/>
    <col min="3842" max="3844" width="12.75" style="142" customWidth="1"/>
    <col min="3845" max="3845" width="41.875" style="142" customWidth="1"/>
    <col min="3846" max="3848" width="12.75" style="142" customWidth="1"/>
    <col min="3849" max="4096" width="9" style="142"/>
    <col min="4097" max="4097" width="48.5" style="142" customWidth="1"/>
    <col min="4098" max="4100" width="12.75" style="142" customWidth="1"/>
    <col min="4101" max="4101" width="41.875" style="142" customWidth="1"/>
    <col min="4102" max="4104" width="12.75" style="142" customWidth="1"/>
    <col min="4105" max="4352" width="9" style="142"/>
    <col min="4353" max="4353" width="48.5" style="142" customWidth="1"/>
    <col min="4354" max="4356" width="12.75" style="142" customWidth="1"/>
    <col min="4357" max="4357" width="41.875" style="142" customWidth="1"/>
    <col min="4358" max="4360" width="12.75" style="142" customWidth="1"/>
    <col min="4361" max="4608" width="9" style="142"/>
    <col min="4609" max="4609" width="48.5" style="142" customWidth="1"/>
    <col min="4610" max="4612" width="12.75" style="142" customWidth="1"/>
    <col min="4613" max="4613" width="41.875" style="142" customWidth="1"/>
    <col min="4614" max="4616" width="12.75" style="142" customWidth="1"/>
    <col min="4617" max="4864" width="9" style="142"/>
    <col min="4865" max="4865" width="48.5" style="142" customWidth="1"/>
    <col min="4866" max="4868" width="12.75" style="142" customWidth="1"/>
    <col min="4869" max="4869" width="41.875" style="142" customWidth="1"/>
    <col min="4870" max="4872" width="12.75" style="142" customWidth="1"/>
    <col min="4873" max="5120" width="9" style="142"/>
    <col min="5121" max="5121" width="48.5" style="142" customWidth="1"/>
    <col min="5122" max="5124" width="12.75" style="142" customWidth="1"/>
    <col min="5125" max="5125" width="41.875" style="142" customWidth="1"/>
    <col min="5126" max="5128" width="12.75" style="142" customWidth="1"/>
    <col min="5129" max="5376" width="9" style="142"/>
    <col min="5377" max="5377" width="48.5" style="142" customWidth="1"/>
    <col min="5378" max="5380" width="12.75" style="142" customWidth="1"/>
    <col min="5381" max="5381" width="41.875" style="142" customWidth="1"/>
    <col min="5382" max="5384" width="12.75" style="142" customWidth="1"/>
    <col min="5385" max="5632" width="9" style="142"/>
    <col min="5633" max="5633" width="48.5" style="142" customWidth="1"/>
    <col min="5634" max="5636" width="12.75" style="142" customWidth="1"/>
    <col min="5637" max="5637" width="41.875" style="142" customWidth="1"/>
    <col min="5638" max="5640" width="12.75" style="142" customWidth="1"/>
    <col min="5641" max="5888" width="9" style="142"/>
    <col min="5889" max="5889" width="48.5" style="142" customWidth="1"/>
    <col min="5890" max="5892" width="12.75" style="142" customWidth="1"/>
    <col min="5893" max="5893" width="41.875" style="142" customWidth="1"/>
    <col min="5894" max="5896" width="12.75" style="142" customWidth="1"/>
    <col min="5897" max="6144" width="9" style="142"/>
    <col min="6145" max="6145" width="48.5" style="142" customWidth="1"/>
    <col min="6146" max="6148" width="12.75" style="142" customWidth="1"/>
    <col min="6149" max="6149" width="41.875" style="142" customWidth="1"/>
    <col min="6150" max="6152" width="12.75" style="142" customWidth="1"/>
    <col min="6153" max="6400" width="9" style="142"/>
    <col min="6401" max="6401" width="48.5" style="142" customWidth="1"/>
    <col min="6402" max="6404" width="12.75" style="142" customWidth="1"/>
    <col min="6405" max="6405" width="41.875" style="142" customWidth="1"/>
    <col min="6406" max="6408" width="12.75" style="142" customWidth="1"/>
    <col min="6409" max="6656" width="9" style="142"/>
    <col min="6657" max="6657" width="48.5" style="142" customWidth="1"/>
    <col min="6658" max="6660" width="12.75" style="142" customWidth="1"/>
    <col min="6661" max="6661" width="41.875" style="142" customWidth="1"/>
    <col min="6662" max="6664" width="12.75" style="142" customWidth="1"/>
    <col min="6665" max="6912" width="9" style="142"/>
    <col min="6913" max="6913" width="48.5" style="142" customWidth="1"/>
    <col min="6914" max="6916" width="12.75" style="142" customWidth="1"/>
    <col min="6917" max="6917" width="41.875" style="142" customWidth="1"/>
    <col min="6918" max="6920" width="12.75" style="142" customWidth="1"/>
    <col min="6921" max="7168" width="9" style="142"/>
    <col min="7169" max="7169" width="48.5" style="142" customWidth="1"/>
    <col min="7170" max="7172" width="12.75" style="142" customWidth="1"/>
    <col min="7173" max="7173" width="41.875" style="142" customWidth="1"/>
    <col min="7174" max="7176" width="12.75" style="142" customWidth="1"/>
    <col min="7177" max="7424" width="9" style="142"/>
    <col min="7425" max="7425" width="48.5" style="142" customWidth="1"/>
    <col min="7426" max="7428" width="12.75" style="142" customWidth="1"/>
    <col min="7429" max="7429" width="41.875" style="142" customWidth="1"/>
    <col min="7430" max="7432" width="12.75" style="142" customWidth="1"/>
    <col min="7433" max="7680" width="9" style="142"/>
    <col min="7681" max="7681" width="48.5" style="142" customWidth="1"/>
    <col min="7682" max="7684" width="12.75" style="142" customWidth="1"/>
    <col min="7685" max="7685" width="41.875" style="142" customWidth="1"/>
    <col min="7686" max="7688" width="12.75" style="142" customWidth="1"/>
    <col min="7689" max="7936" width="9" style="142"/>
    <col min="7937" max="7937" width="48.5" style="142" customWidth="1"/>
    <col min="7938" max="7940" width="12.75" style="142" customWidth="1"/>
    <col min="7941" max="7941" width="41.875" style="142" customWidth="1"/>
    <col min="7942" max="7944" width="12.75" style="142" customWidth="1"/>
    <col min="7945" max="8192" width="9" style="142"/>
    <col min="8193" max="8193" width="48.5" style="142" customWidth="1"/>
    <col min="8194" max="8196" width="12.75" style="142" customWidth="1"/>
    <col min="8197" max="8197" width="41.875" style="142" customWidth="1"/>
    <col min="8198" max="8200" width="12.75" style="142" customWidth="1"/>
    <col min="8201" max="8448" width="9" style="142"/>
    <col min="8449" max="8449" width="48.5" style="142" customWidth="1"/>
    <col min="8450" max="8452" width="12.75" style="142" customWidth="1"/>
    <col min="8453" max="8453" width="41.875" style="142" customWidth="1"/>
    <col min="8454" max="8456" width="12.75" style="142" customWidth="1"/>
    <col min="8457" max="8704" width="9" style="142"/>
    <col min="8705" max="8705" width="48.5" style="142" customWidth="1"/>
    <col min="8706" max="8708" width="12.75" style="142" customWidth="1"/>
    <col min="8709" max="8709" width="41.875" style="142" customWidth="1"/>
    <col min="8710" max="8712" width="12.75" style="142" customWidth="1"/>
    <col min="8713" max="8960" width="9" style="142"/>
    <col min="8961" max="8961" width="48.5" style="142" customWidth="1"/>
    <col min="8962" max="8964" width="12.75" style="142" customWidth="1"/>
    <col min="8965" max="8965" width="41.875" style="142" customWidth="1"/>
    <col min="8966" max="8968" width="12.75" style="142" customWidth="1"/>
    <col min="8969" max="9216" width="9" style="142"/>
    <col min="9217" max="9217" width="48.5" style="142" customWidth="1"/>
    <col min="9218" max="9220" width="12.75" style="142" customWidth="1"/>
    <col min="9221" max="9221" width="41.875" style="142" customWidth="1"/>
    <col min="9222" max="9224" width="12.75" style="142" customWidth="1"/>
    <col min="9225" max="9472" width="9" style="142"/>
    <col min="9473" max="9473" width="48.5" style="142" customWidth="1"/>
    <col min="9474" max="9476" width="12.75" style="142" customWidth="1"/>
    <col min="9477" max="9477" width="41.875" style="142" customWidth="1"/>
    <col min="9478" max="9480" width="12.75" style="142" customWidth="1"/>
    <col min="9481" max="9728" width="9" style="142"/>
    <col min="9729" max="9729" width="48.5" style="142" customWidth="1"/>
    <col min="9730" max="9732" width="12.75" style="142" customWidth="1"/>
    <col min="9733" max="9733" width="41.875" style="142" customWidth="1"/>
    <col min="9734" max="9736" width="12.75" style="142" customWidth="1"/>
    <col min="9737" max="9984" width="9" style="142"/>
    <col min="9985" max="9985" width="48.5" style="142" customWidth="1"/>
    <col min="9986" max="9988" width="12.75" style="142" customWidth="1"/>
    <col min="9989" max="9989" width="41.875" style="142" customWidth="1"/>
    <col min="9990" max="9992" width="12.75" style="142" customWidth="1"/>
    <col min="9993" max="10240" width="9" style="142"/>
    <col min="10241" max="10241" width="48.5" style="142" customWidth="1"/>
    <col min="10242" max="10244" width="12.75" style="142" customWidth="1"/>
    <col min="10245" max="10245" width="41.875" style="142" customWidth="1"/>
    <col min="10246" max="10248" width="12.75" style="142" customWidth="1"/>
    <col min="10249" max="10496" width="9" style="142"/>
    <col min="10497" max="10497" width="48.5" style="142" customWidth="1"/>
    <col min="10498" max="10500" width="12.75" style="142" customWidth="1"/>
    <col min="10501" max="10501" width="41.875" style="142" customWidth="1"/>
    <col min="10502" max="10504" width="12.75" style="142" customWidth="1"/>
    <col min="10505" max="10752" width="9" style="142"/>
    <col min="10753" max="10753" width="48.5" style="142" customWidth="1"/>
    <col min="10754" max="10756" width="12.75" style="142" customWidth="1"/>
    <col min="10757" max="10757" width="41.875" style="142" customWidth="1"/>
    <col min="10758" max="10760" width="12.75" style="142" customWidth="1"/>
    <col min="10761" max="11008" width="9" style="142"/>
    <col min="11009" max="11009" width="48.5" style="142" customWidth="1"/>
    <col min="11010" max="11012" width="12.75" style="142" customWidth="1"/>
    <col min="11013" max="11013" width="41.875" style="142" customWidth="1"/>
    <col min="11014" max="11016" width="12.75" style="142" customWidth="1"/>
    <col min="11017" max="11264" width="9" style="142"/>
    <col min="11265" max="11265" width="48.5" style="142" customWidth="1"/>
    <col min="11266" max="11268" width="12.75" style="142" customWidth="1"/>
    <col min="11269" max="11269" width="41.875" style="142" customWidth="1"/>
    <col min="11270" max="11272" width="12.75" style="142" customWidth="1"/>
    <col min="11273" max="11520" width="9" style="142"/>
    <col min="11521" max="11521" width="48.5" style="142" customWidth="1"/>
    <col min="11522" max="11524" width="12.75" style="142" customWidth="1"/>
    <col min="11525" max="11525" width="41.875" style="142" customWidth="1"/>
    <col min="11526" max="11528" width="12.75" style="142" customWidth="1"/>
    <col min="11529" max="11776" width="9" style="142"/>
    <col min="11777" max="11777" width="48.5" style="142" customWidth="1"/>
    <col min="11778" max="11780" width="12.75" style="142" customWidth="1"/>
    <col min="11781" max="11781" width="41.875" style="142" customWidth="1"/>
    <col min="11782" max="11784" width="12.75" style="142" customWidth="1"/>
    <col min="11785" max="12032" width="9" style="142"/>
    <col min="12033" max="12033" width="48.5" style="142" customWidth="1"/>
    <col min="12034" max="12036" width="12.75" style="142" customWidth="1"/>
    <col min="12037" max="12037" width="41.875" style="142" customWidth="1"/>
    <col min="12038" max="12040" width="12.75" style="142" customWidth="1"/>
    <col min="12041" max="12288" width="9" style="142"/>
    <col min="12289" max="12289" width="48.5" style="142" customWidth="1"/>
    <col min="12290" max="12292" width="12.75" style="142" customWidth="1"/>
    <col min="12293" max="12293" width="41.875" style="142" customWidth="1"/>
    <col min="12294" max="12296" width="12.75" style="142" customWidth="1"/>
    <col min="12297" max="12544" width="9" style="142"/>
    <col min="12545" max="12545" width="48.5" style="142" customWidth="1"/>
    <col min="12546" max="12548" width="12.75" style="142" customWidth="1"/>
    <col min="12549" max="12549" width="41.875" style="142" customWidth="1"/>
    <col min="12550" max="12552" width="12.75" style="142" customWidth="1"/>
    <col min="12553" max="12800" width="9" style="142"/>
    <col min="12801" max="12801" width="48.5" style="142" customWidth="1"/>
    <col min="12802" max="12804" width="12.75" style="142" customWidth="1"/>
    <col min="12805" max="12805" width="41.875" style="142" customWidth="1"/>
    <col min="12806" max="12808" width="12.75" style="142" customWidth="1"/>
    <col min="12809" max="13056" width="9" style="142"/>
    <col min="13057" max="13057" width="48.5" style="142" customWidth="1"/>
    <col min="13058" max="13060" width="12.75" style="142" customWidth="1"/>
    <col min="13061" max="13061" width="41.875" style="142" customWidth="1"/>
    <col min="13062" max="13064" width="12.75" style="142" customWidth="1"/>
    <col min="13065" max="13312" width="9" style="142"/>
    <col min="13313" max="13313" width="48.5" style="142" customWidth="1"/>
    <col min="13314" max="13316" width="12.75" style="142" customWidth="1"/>
    <col min="13317" max="13317" width="41.875" style="142" customWidth="1"/>
    <col min="13318" max="13320" width="12.75" style="142" customWidth="1"/>
    <col min="13321" max="13568" width="9" style="142"/>
    <col min="13569" max="13569" width="48.5" style="142" customWidth="1"/>
    <col min="13570" max="13572" width="12.75" style="142" customWidth="1"/>
    <col min="13573" max="13573" width="41.875" style="142" customWidth="1"/>
    <col min="13574" max="13576" width="12.75" style="142" customWidth="1"/>
    <col min="13577" max="13824" width="9" style="142"/>
    <col min="13825" max="13825" width="48.5" style="142" customWidth="1"/>
    <col min="13826" max="13828" width="12.75" style="142" customWidth="1"/>
    <col min="13829" max="13829" width="41.875" style="142" customWidth="1"/>
    <col min="13830" max="13832" width="12.75" style="142" customWidth="1"/>
    <col min="13833" max="14080" width="9" style="142"/>
    <col min="14081" max="14081" width="48.5" style="142" customWidth="1"/>
    <col min="14082" max="14084" width="12.75" style="142" customWidth="1"/>
    <col min="14085" max="14085" width="41.875" style="142" customWidth="1"/>
    <col min="14086" max="14088" width="12.75" style="142" customWidth="1"/>
    <col min="14089" max="14336" width="9" style="142"/>
    <col min="14337" max="14337" width="48.5" style="142" customWidth="1"/>
    <col min="14338" max="14340" width="12.75" style="142" customWidth="1"/>
    <col min="14341" max="14341" width="41.875" style="142" customWidth="1"/>
    <col min="14342" max="14344" width="12.75" style="142" customWidth="1"/>
    <col min="14345" max="14592" width="9" style="142"/>
    <col min="14593" max="14593" width="48.5" style="142" customWidth="1"/>
    <col min="14594" max="14596" width="12.75" style="142" customWidth="1"/>
    <col min="14597" max="14597" width="41.875" style="142" customWidth="1"/>
    <col min="14598" max="14600" width="12.75" style="142" customWidth="1"/>
    <col min="14601" max="14848" width="9" style="142"/>
    <col min="14849" max="14849" width="48.5" style="142" customWidth="1"/>
    <col min="14850" max="14852" width="12.75" style="142" customWidth="1"/>
    <col min="14853" max="14853" width="41.875" style="142" customWidth="1"/>
    <col min="14854" max="14856" width="12.75" style="142" customWidth="1"/>
    <col min="14857" max="15104" width="9" style="142"/>
    <col min="15105" max="15105" width="48.5" style="142" customWidth="1"/>
    <col min="15106" max="15108" width="12.75" style="142" customWidth="1"/>
    <col min="15109" max="15109" width="41.875" style="142" customWidth="1"/>
    <col min="15110" max="15112" width="12.75" style="142" customWidth="1"/>
    <col min="15113" max="15360" width="9" style="142"/>
    <col min="15361" max="15361" width="48.5" style="142" customWidth="1"/>
    <col min="15362" max="15364" width="12.75" style="142" customWidth="1"/>
    <col min="15365" max="15365" width="41.875" style="142" customWidth="1"/>
    <col min="15366" max="15368" width="12.75" style="142" customWidth="1"/>
    <col min="15369" max="15616" width="9" style="142"/>
    <col min="15617" max="15617" width="48.5" style="142" customWidth="1"/>
    <col min="15618" max="15620" width="12.75" style="142" customWidth="1"/>
    <col min="15621" max="15621" width="41.875" style="142" customWidth="1"/>
    <col min="15622" max="15624" width="12.75" style="142" customWidth="1"/>
    <col min="15625" max="15872" width="9" style="142"/>
    <col min="15873" max="15873" width="48.5" style="142" customWidth="1"/>
    <col min="15874" max="15876" width="12.75" style="142" customWidth="1"/>
    <col min="15877" max="15877" width="41.875" style="142" customWidth="1"/>
    <col min="15878" max="15880" width="12.75" style="142" customWidth="1"/>
    <col min="15881" max="16128" width="9" style="142"/>
    <col min="16129" max="16129" width="48.5" style="142" customWidth="1"/>
    <col min="16130" max="16132" width="12.75" style="142" customWidth="1"/>
    <col min="16133" max="16133" width="41.875" style="142" customWidth="1"/>
    <col min="16134" max="16136" width="12.75" style="142" customWidth="1"/>
    <col min="16137" max="16384" width="9" style="142"/>
  </cols>
  <sheetData>
    <row r="2" ht="24" customHeight="1" spans="1:9">
      <c r="A2" s="143" t="s">
        <v>3</v>
      </c>
      <c r="B2" s="143"/>
      <c r="C2" s="143"/>
      <c r="D2" s="143"/>
      <c r="E2" s="143"/>
      <c r="F2" s="143"/>
      <c r="G2" s="143"/>
      <c r="H2" s="143"/>
    </row>
    <row r="3" spans="1:9">
      <c r="H3" s="144" t="s">
        <v>4</v>
      </c>
    </row>
    <row r="4" s="141" customFormat="1" ht="32" customHeight="1" spans="1:9">
      <c r="A4" s="145" t="s">
        <v>5</v>
      </c>
      <c r="B4" s="146" t="s">
        <v>6</v>
      </c>
      <c r="C4" s="147" t="s">
        <v>7</v>
      </c>
      <c r="D4" s="146" t="s">
        <v>8</v>
      </c>
      <c r="E4" s="145" t="s">
        <v>5</v>
      </c>
      <c r="F4" s="146" t="s">
        <v>6</v>
      </c>
      <c r="G4" s="147" t="s">
        <v>7</v>
      </c>
      <c r="H4" s="146" t="s">
        <v>8</v>
      </c>
    </row>
    <row r="5" ht="32" customHeight="1" spans="1:9">
      <c r="A5" s="148" t="s">
        <v>9</v>
      </c>
      <c r="B5" s="148">
        <v>131700</v>
      </c>
      <c r="C5" s="148">
        <f>D5-B5</f>
        <v>-20409</v>
      </c>
      <c r="D5" s="148">
        <v>111291</v>
      </c>
      <c r="E5" s="148" t="s">
        <v>10</v>
      </c>
      <c r="F5" s="148">
        <v>433332</v>
      </c>
      <c r="G5" s="148">
        <f>H5-F5</f>
        <v>-32409</v>
      </c>
      <c r="H5" s="148">
        <v>400923</v>
      </c>
    </row>
    <row r="6" ht="32" customHeight="1" spans="1:9">
      <c r="A6" s="148" t="s">
        <v>11</v>
      </c>
      <c r="B6" s="148">
        <f>SUM(B7:B9)</f>
        <v>190863</v>
      </c>
      <c r="C6" s="148">
        <f>D6-B6</f>
        <v>0</v>
      </c>
      <c r="D6" s="148">
        <f>SUM(D7:D9)</f>
        <v>190863</v>
      </c>
      <c r="E6" s="148" t="s">
        <v>12</v>
      </c>
      <c r="F6" s="148">
        <f>SUM(F7:F8)</f>
        <v>42523</v>
      </c>
      <c r="G6" s="148">
        <f>H6-F6</f>
        <v>0</v>
      </c>
      <c r="H6" s="148">
        <f>SUM(H7:H8)</f>
        <v>42523</v>
      </c>
    </row>
    <row r="7" ht="32" customHeight="1" spans="1:9">
      <c r="A7" s="148" t="s">
        <v>13</v>
      </c>
      <c r="B7" s="148">
        <v>9790</v>
      </c>
      <c r="C7" s="148">
        <f>D7-B7</f>
        <v>0</v>
      </c>
      <c r="D7" s="148">
        <v>9790</v>
      </c>
      <c r="E7" s="148" t="s">
        <v>14</v>
      </c>
      <c r="F7" s="148">
        <v>30476</v>
      </c>
      <c r="G7" s="148">
        <f>H7-F7</f>
        <v>0</v>
      </c>
      <c r="H7" s="148">
        <v>30476</v>
      </c>
    </row>
    <row r="8" ht="32" customHeight="1" spans="1:9">
      <c r="A8" s="148" t="s">
        <v>15</v>
      </c>
      <c r="B8" s="148">
        <v>177607</v>
      </c>
      <c r="C8" s="148">
        <f>D8-B8</f>
        <v>0</v>
      </c>
      <c r="D8" s="148">
        <v>177607</v>
      </c>
      <c r="E8" s="148" t="s">
        <v>16</v>
      </c>
      <c r="F8" s="148">
        <v>12047</v>
      </c>
      <c r="G8" s="148">
        <f>H8-F8</f>
        <v>0</v>
      </c>
      <c r="H8" s="148">
        <v>12047</v>
      </c>
    </row>
    <row r="9" ht="32" customHeight="1" spans="1:9">
      <c r="A9" s="148" t="s">
        <v>17</v>
      </c>
      <c r="B9" s="148">
        <v>3466</v>
      </c>
      <c r="C9" s="148">
        <f>D9-B9</f>
        <v>0</v>
      </c>
      <c r="D9" s="148">
        <v>3466</v>
      </c>
      <c r="E9" s="148"/>
      <c r="F9" s="148"/>
      <c r="G9" s="148"/>
      <c r="H9" s="148"/>
    </row>
    <row r="10" ht="32" customHeight="1" spans="1:9">
      <c r="A10" s="148" t="s">
        <v>18</v>
      </c>
      <c r="B10" s="148">
        <v>143942</v>
      </c>
      <c r="C10" s="148"/>
      <c r="D10" s="148">
        <v>143942</v>
      </c>
      <c r="E10" s="148" t="s">
        <v>19</v>
      </c>
      <c r="F10" s="148"/>
      <c r="G10" s="148"/>
      <c r="H10" s="148"/>
    </row>
    <row r="11" ht="32" customHeight="1" spans="1:9">
      <c r="A11" s="148" t="s">
        <v>20</v>
      </c>
      <c r="B11" s="148">
        <v>143942</v>
      </c>
      <c r="C11" s="148"/>
      <c r="D11" s="148">
        <v>143942</v>
      </c>
      <c r="E11" s="148" t="s">
        <v>21</v>
      </c>
      <c r="F11" s="148"/>
      <c r="G11" s="148"/>
      <c r="H11" s="148"/>
    </row>
    <row r="12" ht="32" customHeight="1" spans="1:9">
      <c r="A12" s="148" t="s">
        <v>22</v>
      </c>
      <c r="B12" s="148"/>
      <c r="C12" s="148"/>
      <c r="D12" s="148"/>
      <c r="E12" s="148" t="s">
        <v>23</v>
      </c>
      <c r="F12" s="148"/>
      <c r="G12" s="148"/>
      <c r="H12" s="148"/>
    </row>
    <row r="13" ht="32" customHeight="1" spans="1:9">
      <c r="A13" s="148" t="s">
        <v>24</v>
      </c>
      <c r="B13" s="148">
        <v>12000</v>
      </c>
      <c r="C13" s="148">
        <f>D13-B13</f>
        <v>-12000</v>
      </c>
      <c r="D13" s="148">
        <v>0</v>
      </c>
      <c r="E13" s="148" t="s">
        <v>25</v>
      </c>
      <c r="F13" s="148"/>
      <c r="G13" s="148"/>
      <c r="H13" s="148"/>
    </row>
    <row r="14" ht="32" customHeight="1" spans="1:9">
      <c r="A14" s="148" t="s">
        <v>26</v>
      </c>
      <c r="B14" s="148"/>
      <c r="C14" s="148"/>
      <c r="D14" s="148"/>
      <c r="E14" s="148" t="s">
        <v>27</v>
      </c>
      <c r="F14" s="148"/>
      <c r="G14" s="148"/>
      <c r="H14" s="148"/>
    </row>
    <row r="15" ht="32" customHeight="1" spans="1:9">
      <c r="A15" s="148" t="s">
        <v>28</v>
      </c>
      <c r="B15" s="148"/>
      <c r="C15" s="148">
        <f>D15-B15</f>
        <v>0</v>
      </c>
      <c r="D15" s="148"/>
      <c r="E15" s="148" t="s">
        <v>29</v>
      </c>
      <c r="F15" s="148">
        <v>2650</v>
      </c>
      <c r="G15" s="148"/>
      <c r="H15" s="148">
        <v>2650</v>
      </c>
    </row>
    <row r="16" ht="32" customHeight="1" spans="1:9">
      <c r="A16" s="145" t="s">
        <v>30</v>
      </c>
      <c r="B16" s="145">
        <f>B5+B6+B10+B13+B14+B15</f>
        <v>478505</v>
      </c>
      <c r="C16" s="145">
        <f>C5+C6+C10+C13+C14+C15</f>
        <v>-32409</v>
      </c>
      <c r="D16" s="145">
        <f>D5+D6+D10+D13+D14+D15</f>
        <v>446096</v>
      </c>
      <c r="E16" s="145" t="s">
        <v>30</v>
      </c>
      <c r="F16" s="145">
        <f>F5+F13+F14+F6+F15</f>
        <v>478505</v>
      </c>
      <c r="G16" s="145">
        <f>G5+G13+G14+G6+G15</f>
        <v>-32409</v>
      </c>
      <c r="H16" s="149">
        <f>H5+H13+H14+H15+H6</f>
        <v>446096</v>
      </c>
      <c r="I16" s="142">
        <f>D16-H16</f>
        <v>0</v>
      </c>
    </row>
    <row r="47" spans="9:9">
      <c r="I47" s="142">
        <f>D16-H16</f>
        <v>0</v>
      </c>
    </row>
  </sheetData>
  <printOptions horizontalCentered="1"/>
  <pageMargins left="0.354330708661417" right="0.236220472440945" top="0.590551181102362" bottom="0.511811023622047" header="0.393700787401575" footer="0.393700787401575"/>
  <pageSetup paperSize="9" scale="95" orientation="landscape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C23" sqref="C6 C23"/>
    </sheetView>
  </sheetViews>
  <sheetFormatPr defaultColWidth="9" defaultRowHeight="12" outlineLevelCol="4"/>
  <cols>
    <col min="1" max="1" width="30.125" style="120" customWidth="1"/>
    <col min="2" max="2" width="12.25" style="120" customWidth="1"/>
    <col min="3" max="3" width="12" style="120"/>
    <col min="4" max="4" width="12" style="120" customWidth="1"/>
    <col min="5" max="5" width="14.5" style="120" customWidth="1"/>
    <col min="6" max="8" width="9" style="120" customWidth="1"/>
    <col min="9" max="16384" width="9" style="120"/>
  </cols>
  <sheetData>
    <row r="1" s="120" customFormat="1" ht="14.25" spans="1:5">
      <c r="A1" s="126" t="s">
        <v>31</v>
      </c>
    </row>
    <row r="2" s="121" customFormat="1" ht="25.5" customHeight="1" spans="1:5">
      <c r="A2" s="5" t="s">
        <v>32</v>
      </c>
      <c r="B2" s="5"/>
      <c r="C2" s="5"/>
      <c r="D2" s="5"/>
      <c r="E2" s="5"/>
    </row>
    <row r="3" s="121" customFormat="1" ht="21" customHeight="1" spans="1:5">
      <c r="A3" s="127"/>
      <c r="B3" s="127"/>
      <c r="C3" s="127"/>
      <c r="E3" s="128" t="s">
        <v>33</v>
      </c>
    </row>
    <row r="4" s="122" customFormat="1" ht="35" customHeight="1" spans="1:5">
      <c r="A4" s="18" t="s">
        <v>34</v>
      </c>
      <c r="B4" s="18" t="s">
        <v>35</v>
      </c>
      <c r="C4" s="18" t="s">
        <v>36</v>
      </c>
      <c r="D4" s="18" t="s">
        <v>37</v>
      </c>
      <c r="E4" s="18" t="s">
        <v>38</v>
      </c>
    </row>
    <row r="5" s="123" customFormat="1" ht="20" customHeight="1" spans="1:5">
      <c r="A5" s="74" t="s">
        <v>39</v>
      </c>
      <c r="B5" s="129">
        <f>B6+B23</f>
        <v>131700</v>
      </c>
      <c r="C5" s="129">
        <f>C6+C23</f>
        <v>-20409</v>
      </c>
      <c r="D5" s="129">
        <f>D6+D23</f>
        <v>111291</v>
      </c>
      <c r="E5" s="130"/>
    </row>
    <row r="6" s="124" customFormat="1" ht="20" customHeight="1" spans="1:5">
      <c r="A6" s="131" t="s">
        <v>40</v>
      </c>
      <c r="B6" s="132">
        <v>99400</v>
      </c>
      <c r="C6" s="132">
        <f>SUM(C7,C8:C9,C10,C11,C12:C22)</f>
        <v>-17780</v>
      </c>
      <c r="D6" s="132">
        <v>81620</v>
      </c>
      <c r="E6" s="133"/>
    </row>
    <row r="7" s="124" customFormat="1" ht="20" customHeight="1" spans="1:5">
      <c r="A7" s="134" t="s">
        <v>41</v>
      </c>
      <c r="B7" s="132">
        <v>44700</v>
      </c>
      <c r="C7" s="132">
        <f t="shared" ref="C7:C22" si="0">D7-B7</f>
        <v>-19498</v>
      </c>
      <c r="D7" s="132">
        <v>25202</v>
      </c>
      <c r="E7" s="135"/>
    </row>
    <row r="8" s="124" customFormat="1" ht="20" customHeight="1" spans="1:5">
      <c r="A8" s="134" t="s">
        <v>42</v>
      </c>
      <c r="B8" s="132"/>
      <c r="C8" s="132">
        <f t="shared" si="0"/>
        <v>0</v>
      </c>
      <c r="D8" s="132">
        <v>0</v>
      </c>
      <c r="E8" s="136"/>
    </row>
    <row r="9" s="124" customFormat="1" ht="20" customHeight="1" spans="1:5">
      <c r="A9" s="134" t="s">
        <v>43</v>
      </c>
      <c r="B9" s="132">
        <v>10400</v>
      </c>
      <c r="C9" s="132">
        <f t="shared" si="0"/>
        <v>-3773</v>
      </c>
      <c r="D9" s="132">
        <v>6627</v>
      </c>
      <c r="E9" s="135"/>
    </row>
    <row r="10" s="124" customFormat="1" ht="20" customHeight="1" spans="1:5">
      <c r="A10" s="134" t="s">
        <v>44</v>
      </c>
      <c r="B10" s="132">
        <v>4200</v>
      </c>
      <c r="C10" s="132">
        <f t="shared" si="0"/>
        <v>-1951</v>
      </c>
      <c r="D10" s="132">
        <v>2249</v>
      </c>
      <c r="E10" s="135"/>
    </row>
    <row r="11" s="124" customFormat="1" ht="20" customHeight="1" spans="1:5">
      <c r="A11" s="134" t="s">
        <v>45</v>
      </c>
      <c r="B11" s="132">
        <v>5500</v>
      </c>
      <c r="C11" s="132">
        <f t="shared" si="0"/>
        <v>-540</v>
      </c>
      <c r="D11" s="132">
        <v>4960</v>
      </c>
      <c r="E11" s="135"/>
    </row>
    <row r="12" s="124" customFormat="1" ht="20" customHeight="1" spans="1:5">
      <c r="A12" s="134" t="s">
        <v>46</v>
      </c>
      <c r="B12" s="132">
        <v>4000</v>
      </c>
      <c r="C12" s="132">
        <f t="shared" si="0"/>
        <v>-1503</v>
      </c>
      <c r="D12" s="132">
        <v>2497</v>
      </c>
      <c r="E12" s="135"/>
    </row>
    <row r="13" s="125" customFormat="1" ht="20" customHeight="1" spans="1:5">
      <c r="A13" s="134" t="s">
        <v>47</v>
      </c>
      <c r="B13" s="132">
        <v>6000</v>
      </c>
      <c r="C13" s="132">
        <f t="shared" si="0"/>
        <v>2071</v>
      </c>
      <c r="D13" s="132">
        <v>8071</v>
      </c>
      <c r="E13" s="137"/>
    </row>
    <row r="14" s="125" customFormat="1" ht="20" customHeight="1" spans="1:5">
      <c r="A14" s="134" t="s">
        <v>48</v>
      </c>
      <c r="B14" s="132">
        <v>2000</v>
      </c>
      <c r="C14" s="132">
        <f t="shared" si="0"/>
        <v>1272</v>
      </c>
      <c r="D14" s="132">
        <v>3272</v>
      </c>
      <c r="E14" s="137"/>
    </row>
    <row r="15" s="125" customFormat="1" ht="20" customHeight="1" spans="1:5">
      <c r="A15" s="134" t="s">
        <v>49</v>
      </c>
      <c r="B15" s="132">
        <v>10000</v>
      </c>
      <c r="C15" s="132">
        <f t="shared" si="0"/>
        <v>76</v>
      </c>
      <c r="D15" s="132">
        <v>10076</v>
      </c>
      <c r="E15" s="137"/>
    </row>
    <row r="16" s="125" customFormat="1" ht="20" customHeight="1" spans="1:5">
      <c r="A16" s="134" t="s">
        <v>50</v>
      </c>
      <c r="B16" s="132">
        <v>2200</v>
      </c>
      <c r="C16" s="132">
        <f t="shared" si="0"/>
        <v>182</v>
      </c>
      <c r="D16" s="132">
        <v>2382</v>
      </c>
      <c r="E16" s="137"/>
    </row>
    <row r="17" s="125" customFormat="1" ht="20" customHeight="1" spans="1:5">
      <c r="A17" s="134" t="s">
        <v>51</v>
      </c>
      <c r="B17" s="132">
        <v>1280</v>
      </c>
      <c r="C17" s="132">
        <f t="shared" si="0"/>
        <v>-73</v>
      </c>
      <c r="D17" s="132">
        <v>1207</v>
      </c>
      <c r="E17" s="137"/>
    </row>
    <row r="18" s="125" customFormat="1" ht="20" customHeight="1" spans="1:5">
      <c r="A18" s="134" t="s">
        <v>52</v>
      </c>
      <c r="B18" s="132">
        <v>1180</v>
      </c>
      <c r="C18" s="132">
        <f t="shared" si="0"/>
        <v>6848</v>
      </c>
      <c r="D18" s="132">
        <v>8028</v>
      </c>
      <c r="E18" s="135"/>
    </row>
    <row r="19" s="125" customFormat="1" ht="20" customHeight="1" spans="1:5">
      <c r="A19" s="131" t="s">
        <v>53</v>
      </c>
      <c r="B19" s="132">
        <v>6000</v>
      </c>
      <c r="C19" s="132">
        <f t="shared" si="0"/>
        <v>-1473</v>
      </c>
      <c r="D19" s="132">
        <v>4527</v>
      </c>
      <c r="E19" s="135"/>
    </row>
    <row r="20" s="125" customFormat="1" ht="20" customHeight="1" spans="1:5">
      <c r="A20" s="131" t="s">
        <v>54</v>
      </c>
      <c r="B20" s="132"/>
      <c r="C20" s="132">
        <f t="shared" si="0"/>
        <v>0</v>
      </c>
      <c r="D20" s="132">
        <v>0</v>
      </c>
      <c r="E20" s="137"/>
    </row>
    <row r="21" s="125" customFormat="1" ht="20" customHeight="1" spans="1:5">
      <c r="A21" s="131" t="s">
        <v>55</v>
      </c>
      <c r="B21" s="132">
        <v>1940</v>
      </c>
      <c r="C21" s="132">
        <f t="shared" si="0"/>
        <v>582</v>
      </c>
      <c r="D21" s="132">
        <v>2522</v>
      </c>
      <c r="E21" s="137"/>
    </row>
    <row r="22" s="125" customFormat="1" ht="20" customHeight="1" spans="1:5">
      <c r="A22" s="131" t="s">
        <v>56</v>
      </c>
      <c r="B22" s="132"/>
      <c r="C22" s="132">
        <f t="shared" si="0"/>
        <v>0</v>
      </c>
      <c r="D22" s="132"/>
      <c r="E22" s="137"/>
    </row>
    <row r="23" s="125" customFormat="1" ht="20" customHeight="1" spans="1:5">
      <c r="A23" s="134" t="s">
        <v>57</v>
      </c>
      <c r="B23" s="129">
        <f>SUM(B24,B25:B31)</f>
        <v>32300</v>
      </c>
      <c r="C23" s="129">
        <f>SUM(C24,C25:C31)</f>
        <v>-2629</v>
      </c>
      <c r="D23" s="129">
        <f>SUM(D24,D25:D31)</f>
        <v>29671</v>
      </c>
      <c r="E23" s="137"/>
    </row>
    <row r="24" s="125" customFormat="1" ht="20" customHeight="1" spans="1:5">
      <c r="A24" s="138" t="s">
        <v>58</v>
      </c>
      <c r="B24" s="132">
        <v>4650</v>
      </c>
      <c r="C24" s="132">
        <f>D24-B24</f>
        <v>-1868</v>
      </c>
      <c r="D24" s="132">
        <v>2782</v>
      </c>
      <c r="E24" s="137"/>
    </row>
    <row r="25" s="125" customFormat="1" ht="20" customHeight="1" spans="1:5">
      <c r="A25" s="138" t="s">
        <v>59</v>
      </c>
      <c r="B25" s="132">
        <v>2714</v>
      </c>
      <c r="C25" s="132">
        <f t="shared" ref="C25:C31" si="1">D25-B25</f>
        <v>-666</v>
      </c>
      <c r="D25" s="132">
        <v>2048</v>
      </c>
      <c r="E25" s="135"/>
    </row>
    <row r="26" s="125" customFormat="1" ht="20" customHeight="1" spans="1:5">
      <c r="A26" s="138" t="s">
        <v>60</v>
      </c>
      <c r="B26" s="132">
        <v>10200</v>
      </c>
      <c r="C26" s="132">
        <f t="shared" si="1"/>
        <v>-5433</v>
      </c>
      <c r="D26" s="132">
        <v>4767</v>
      </c>
      <c r="E26" s="135"/>
    </row>
    <row r="27" s="125" customFormat="1" ht="20" customHeight="1" spans="1:5">
      <c r="A27" s="138" t="s">
        <v>61</v>
      </c>
      <c r="B27" s="132"/>
      <c r="C27" s="132">
        <f t="shared" si="1"/>
        <v>0</v>
      </c>
      <c r="D27" s="132">
        <v>0</v>
      </c>
      <c r="E27" s="135"/>
    </row>
    <row r="28" s="125" customFormat="1" ht="20" customHeight="1" spans="1:5">
      <c r="A28" s="138" t="s">
        <v>62</v>
      </c>
      <c r="B28" s="132">
        <v>14591</v>
      </c>
      <c r="C28" s="132">
        <f t="shared" si="1"/>
        <v>5113</v>
      </c>
      <c r="D28" s="132">
        <v>19704</v>
      </c>
      <c r="E28" s="135"/>
    </row>
    <row r="29" s="125" customFormat="1" ht="20" customHeight="1" spans="1:5">
      <c r="A29" s="138" t="s">
        <v>63</v>
      </c>
      <c r="B29" s="132">
        <v>80</v>
      </c>
      <c r="C29" s="132">
        <f t="shared" si="1"/>
        <v>32</v>
      </c>
      <c r="D29" s="132">
        <v>112</v>
      </c>
      <c r="E29" s="135"/>
    </row>
    <row r="30" s="3" customFormat="1" ht="20" customHeight="1" spans="1:5">
      <c r="A30" s="138" t="s">
        <v>64</v>
      </c>
      <c r="B30" s="132"/>
      <c r="C30" s="132">
        <f t="shared" si="1"/>
        <v>250</v>
      </c>
      <c r="D30" s="132">
        <v>250</v>
      </c>
      <c r="E30" s="139"/>
    </row>
    <row r="31" s="121" customFormat="1" ht="20" customHeight="1" spans="1:5">
      <c r="A31" s="138" t="s">
        <v>65</v>
      </c>
      <c r="B31" s="132">
        <v>65</v>
      </c>
      <c r="C31" s="132">
        <f t="shared" si="1"/>
        <v>-57</v>
      </c>
      <c r="D31" s="132">
        <v>8</v>
      </c>
      <c r="E31" s="140"/>
    </row>
    <row r="32" s="121" customFormat="1"/>
    <row r="33" s="121" customFormat="1"/>
    <row r="34" s="121" customFormat="1"/>
    <row r="35" s="121" customFormat="1"/>
    <row r="36" s="121" customFormat="1"/>
    <row r="37" s="121" customFormat="1"/>
    <row r="38" s="121" customFormat="1"/>
    <row r="39" s="121" customFormat="1"/>
    <row r="40" s="121" customFormat="1"/>
    <row r="41" s="121" customFormat="1" spans="2:4">
      <c r="B41" s="120"/>
      <c r="C41" s="120"/>
      <c r="D41" s="120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showZeros="0" zoomScaleSheetLayoutView="55" topLeftCell="B1" workbookViewId="0">
      <selection activeCell="G18" sqref="G18"/>
    </sheetView>
  </sheetViews>
  <sheetFormatPr defaultColWidth="9" defaultRowHeight="11.25"/>
  <cols>
    <col min="1" max="1" width="9" style="102" hidden="1" customWidth="1"/>
    <col min="2" max="2" width="30" style="102" customWidth="1"/>
    <col min="3" max="3" width="9.875" style="102" customWidth="1"/>
    <col min="4" max="4" width="8.625" style="102" customWidth="1"/>
    <col min="5" max="6" width="9.625" style="102" customWidth="1"/>
    <col min="7" max="7" width="11.375" style="102" customWidth="1"/>
    <col min="8" max="8" width="11" style="102" customWidth="1"/>
    <col min="9" max="9" width="11.5" style="102" customWidth="1"/>
    <col min="10" max="10" width="8.625" style="102" customWidth="1"/>
    <col min="11" max="11" width="9.375" style="102" customWidth="1"/>
    <col min="12" max="12" width="30" style="102" customWidth="1"/>
    <col min="13" max="16384" width="9" style="102"/>
  </cols>
  <sheetData>
    <row r="1" s="100" customFormat="1" ht="14.25" spans="1:12">
      <c r="B1" s="100" t="s">
        <v>66</v>
      </c>
    </row>
    <row r="2" ht="34.5" customHeight="1" spans="1:12">
      <c r="B2" s="103" t="s">
        <v>67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ht="21.75" customHeight="1" spans="1:12">
      <c r="L3" s="104" t="s">
        <v>33</v>
      </c>
    </row>
    <row r="4" s="101" customFormat="1" ht="35.25" customHeight="1" spans="1:12">
      <c r="B4" s="105" t="s">
        <v>68</v>
      </c>
      <c r="C4" s="106" t="s">
        <v>6</v>
      </c>
      <c r="D4" s="106"/>
      <c r="E4" s="106"/>
      <c r="F4" s="106" t="s">
        <v>69</v>
      </c>
      <c r="G4" s="107" t="s">
        <v>7</v>
      </c>
      <c r="H4" s="107"/>
      <c r="I4" s="106" t="s">
        <v>37</v>
      </c>
      <c r="J4" s="106"/>
      <c r="K4" s="106"/>
      <c r="L4" s="108" t="s">
        <v>70</v>
      </c>
    </row>
    <row r="5" s="101" customFormat="1" ht="63.75" customHeight="1" spans="1:12">
      <c r="B5" s="105"/>
      <c r="C5" s="106" t="s">
        <v>69</v>
      </c>
      <c r="D5" s="109" t="s">
        <v>71</v>
      </c>
      <c r="E5" s="109" t="s">
        <v>72</v>
      </c>
      <c r="F5" s="106"/>
      <c r="G5" s="110" t="s">
        <v>73</v>
      </c>
      <c r="H5" s="110" t="s">
        <v>74</v>
      </c>
      <c r="I5" s="106" t="s">
        <v>69</v>
      </c>
      <c r="J5" s="109" t="s">
        <v>71</v>
      </c>
      <c r="K5" s="109" t="s">
        <v>72</v>
      </c>
      <c r="L5" s="108"/>
    </row>
    <row r="6" ht="23.25" customHeight="1" spans="1:12">
      <c r="B6" s="105" t="s">
        <v>69</v>
      </c>
      <c r="C6" s="111">
        <f>SUM(C7:C32)</f>
        <v>433332</v>
      </c>
      <c r="D6" s="112">
        <f>SUM(D7:D32)</f>
        <v>433332</v>
      </c>
      <c r="E6" s="112">
        <f>SUM(E7:E32)</f>
        <v>0</v>
      </c>
      <c r="F6" s="112">
        <f>SUM(G6:H6)</f>
        <v>-32409</v>
      </c>
      <c r="G6" s="112">
        <f>SUM(G7:G32)</f>
        <v>-32409</v>
      </c>
      <c r="H6" s="112">
        <f>SUM(H7:H32)</f>
        <v>0</v>
      </c>
      <c r="I6" s="112">
        <f>SUM(J6:K6)</f>
        <v>400923</v>
      </c>
      <c r="J6" s="112">
        <f>D6+G6</f>
        <v>400923</v>
      </c>
      <c r="K6" s="112">
        <f>SUM(K7:K32)</f>
        <v>0</v>
      </c>
      <c r="L6" s="113">
        <f>SUM(L7:L29)</f>
        <v>0</v>
      </c>
    </row>
    <row r="7" ht="23.25" customHeight="1" spans="1:12">
      <c r="A7" s="102">
        <v>201</v>
      </c>
      <c r="B7" s="114" t="s">
        <v>75</v>
      </c>
      <c r="C7" s="115">
        <f>D7</f>
        <v>35946</v>
      </c>
      <c r="D7" s="115">
        <v>35946</v>
      </c>
      <c r="E7" s="116"/>
      <c r="F7" s="113">
        <f t="shared" ref="F7:F32" si="0">SUM(G7:H7)</f>
        <v>3209</v>
      </c>
      <c r="G7" s="115">
        <f>J7-D7</f>
        <v>3209</v>
      </c>
      <c r="H7" s="115"/>
      <c r="I7" s="113">
        <f t="shared" ref="I7:I32" si="1">SUM(J7:K7)</f>
        <v>39155</v>
      </c>
      <c r="J7" s="113">
        <v>39155</v>
      </c>
      <c r="K7" s="116"/>
      <c r="L7" s="117"/>
    </row>
    <row r="8" ht="23.25" customHeight="1" spans="1:12">
      <c r="A8" s="102">
        <v>202</v>
      </c>
      <c r="B8" s="114" t="s">
        <v>76</v>
      </c>
      <c r="C8" s="115">
        <f t="shared" ref="C8:C32" si="2">D8</f>
        <v>0</v>
      </c>
      <c r="D8" s="115"/>
      <c r="E8" s="116"/>
      <c r="F8" s="113">
        <f t="shared" si="0"/>
        <v>0</v>
      </c>
      <c r="G8" s="115">
        <f t="shared" ref="G7:G32" si="3">J8-D8</f>
        <v>0</v>
      </c>
      <c r="H8" s="115"/>
      <c r="I8" s="113">
        <f t="shared" si="1"/>
        <v>0</v>
      </c>
      <c r="J8" s="113">
        <v>0</v>
      </c>
      <c r="K8" s="116"/>
      <c r="L8" s="118"/>
    </row>
    <row r="9" ht="23.25" customHeight="1" spans="1:12">
      <c r="A9" s="102">
        <v>203</v>
      </c>
      <c r="B9" s="114" t="s">
        <v>77</v>
      </c>
      <c r="C9" s="115">
        <f t="shared" si="2"/>
        <v>0</v>
      </c>
      <c r="D9" s="115"/>
      <c r="E9" s="116"/>
      <c r="F9" s="113">
        <f t="shared" si="0"/>
        <v>0</v>
      </c>
      <c r="G9" s="115">
        <f t="shared" si="3"/>
        <v>0</v>
      </c>
      <c r="H9" s="115"/>
      <c r="I9" s="113">
        <f t="shared" si="1"/>
        <v>0</v>
      </c>
      <c r="J9" s="113">
        <v>0</v>
      </c>
      <c r="K9" s="116"/>
      <c r="L9" s="118"/>
    </row>
    <row r="10" ht="23.25" customHeight="1" spans="1:12">
      <c r="A10" s="102">
        <v>204</v>
      </c>
      <c r="B10" s="114" t="s">
        <v>78</v>
      </c>
      <c r="C10" s="115">
        <f t="shared" si="2"/>
        <v>15450</v>
      </c>
      <c r="D10" s="115">
        <v>15450</v>
      </c>
      <c r="E10" s="116"/>
      <c r="F10" s="113">
        <f t="shared" si="0"/>
        <v>2604</v>
      </c>
      <c r="G10" s="115">
        <f t="shared" si="3"/>
        <v>2604</v>
      </c>
      <c r="H10" s="115"/>
      <c r="I10" s="113">
        <f t="shared" si="1"/>
        <v>18054</v>
      </c>
      <c r="J10" s="115">
        <v>18054</v>
      </c>
      <c r="K10" s="116"/>
      <c r="L10" s="117"/>
    </row>
    <row r="11" ht="23.25" customHeight="1" spans="1:12">
      <c r="A11" s="102">
        <v>205</v>
      </c>
      <c r="B11" s="114" t="s">
        <v>79</v>
      </c>
      <c r="C11" s="115">
        <f t="shared" si="2"/>
        <v>85825</v>
      </c>
      <c r="D11" s="115">
        <v>85825</v>
      </c>
      <c r="E11" s="116"/>
      <c r="F11" s="113">
        <f t="shared" si="0"/>
        <v>-4568</v>
      </c>
      <c r="G11" s="115">
        <f t="shared" si="3"/>
        <v>-4568</v>
      </c>
      <c r="H11" s="115"/>
      <c r="I11" s="113">
        <f t="shared" si="1"/>
        <v>81257</v>
      </c>
      <c r="J11" s="113">
        <v>81257</v>
      </c>
      <c r="K11" s="116"/>
      <c r="L11" s="118"/>
    </row>
    <row r="12" ht="23.25" customHeight="1" spans="1:12">
      <c r="A12" s="102">
        <v>206</v>
      </c>
      <c r="B12" s="114" t="s">
        <v>80</v>
      </c>
      <c r="C12" s="115">
        <f t="shared" si="2"/>
        <v>231</v>
      </c>
      <c r="D12" s="115">
        <v>231</v>
      </c>
      <c r="E12" s="116">
        <v>0</v>
      </c>
      <c r="F12" s="113">
        <f t="shared" si="0"/>
        <v>94</v>
      </c>
      <c r="G12" s="115">
        <f t="shared" si="3"/>
        <v>94</v>
      </c>
      <c r="H12" s="115"/>
      <c r="I12" s="113">
        <f t="shared" si="1"/>
        <v>325</v>
      </c>
      <c r="J12" s="113">
        <v>325</v>
      </c>
      <c r="K12" s="116"/>
      <c r="L12" s="117"/>
    </row>
    <row r="13" ht="23.25" customHeight="1" spans="1:12">
      <c r="A13" s="102">
        <v>207</v>
      </c>
      <c r="B13" s="114" t="s">
        <v>81</v>
      </c>
      <c r="C13" s="115">
        <f t="shared" si="2"/>
        <v>3288</v>
      </c>
      <c r="D13" s="115">
        <v>3288</v>
      </c>
      <c r="E13" s="116">
        <v>0</v>
      </c>
      <c r="F13" s="113">
        <f t="shared" si="0"/>
        <v>1971</v>
      </c>
      <c r="G13" s="115">
        <f t="shared" si="3"/>
        <v>1971</v>
      </c>
      <c r="H13" s="119"/>
      <c r="I13" s="113">
        <f t="shared" si="1"/>
        <v>5259</v>
      </c>
      <c r="J13" s="113">
        <v>5259</v>
      </c>
      <c r="K13" s="116"/>
      <c r="L13" s="117"/>
    </row>
    <row r="14" ht="23.25" customHeight="1" spans="1:12">
      <c r="A14" s="102">
        <v>208</v>
      </c>
      <c r="B14" s="114" t="s">
        <v>82</v>
      </c>
      <c r="C14" s="115">
        <f t="shared" si="2"/>
        <v>92355</v>
      </c>
      <c r="D14" s="115">
        <v>92355</v>
      </c>
      <c r="E14" s="116"/>
      <c r="F14" s="113">
        <f t="shared" si="0"/>
        <v>18997</v>
      </c>
      <c r="G14" s="115">
        <f t="shared" si="3"/>
        <v>18997</v>
      </c>
      <c r="H14" s="119"/>
      <c r="I14" s="113">
        <f t="shared" si="1"/>
        <v>111352</v>
      </c>
      <c r="J14" s="113">
        <v>111352</v>
      </c>
      <c r="K14" s="116"/>
      <c r="L14" s="117"/>
    </row>
    <row r="15" ht="23.25" customHeight="1" spans="1:12">
      <c r="A15" s="102">
        <v>210</v>
      </c>
      <c r="B15" s="114" t="s">
        <v>83</v>
      </c>
      <c r="C15" s="115">
        <f t="shared" si="2"/>
        <v>27214</v>
      </c>
      <c r="D15" s="115">
        <v>27214</v>
      </c>
      <c r="E15" s="116"/>
      <c r="F15" s="113">
        <f t="shared" si="0"/>
        <v>2453</v>
      </c>
      <c r="G15" s="115">
        <f t="shared" si="3"/>
        <v>2453</v>
      </c>
      <c r="H15" s="119"/>
      <c r="I15" s="113">
        <f t="shared" si="1"/>
        <v>29667</v>
      </c>
      <c r="J15" s="113">
        <f>27667+2000</f>
        <v>29667</v>
      </c>
      <c r="K15" s="116"/>
      <c r="L15" s="117"/>
    </row>
    <row r="16" ht="23.25" customHeight="1" spans="1:12">
      <c r="A16" s="102">
        <v>211</v>
      </c>
      <c r="B16" s="114" t="s">
        <v>84</v>
      </c>
      <c r="C16" s="115">
        <f t="shared" si="2"/>
        <v>3553</v>
      </c>
      <c r="D16" s="115">
        <v>3553</v>
      </c>
      <c r="E16" s="116"/>
      <c r="F16" s="113">
        <f t="shared" si="0"/>
        <v>29</v>
      </c>
      <c r="G16" s="115">
        <f t="shared" si="3"/>
        <v>29</v>
      </c>
      <c r="H16" s="115"/>
      <c r="I16" s="113">
        <f t="shared" si="1"/>
        <v>3582</v>
      </c>
      <c r="J16" s="113">
        <v>3582</v>
      </c>
      <c r="K16" s="116"/>
      <c r="L16" s="117"/>
    </row>
    <row r="17" ht="23.25" customHeight="1" spans="1:12">
      <c r="A17" s="102">
        <v>212</v>
      </c>
      <c r="B17" s="114" t="s">
        <v>85</v>
      </c>
      <c r="C17" s="115">
        <f t="shared" si="2"/>
        <v>5927</v>
      </c>
      <c r="D17" s="115">
        <v>5927</v>
      </c>
      <c r="E17" s="116">
        <v>0</v>
      </c>
      <c r="F17" s="113">
        <f t="shared" si="0"/>
        <v>4636</v>
      </c>
      <c r="G17" s="119">
        <f t="shared" si="3"/>
        <v>4636</v>
      </c>
      <c r="H17" s="115"/>
      <c r="I17" s="113">
        <f t="shared" si="1"/>
        <v>10563</v>
      </c>
      <c r="J17" s="113">
        <v>10563</v>
      </c>
      <c r="K17" s="116"/>
      <c r="L17" s="117"/>
    </row>
    <row r="18" ht="23.25" customHeight="1" spans="1:12">
      <c r="A18" s="102">
        <v>213</v>
      </c>
      <c r="B18" s="114" t="s">
        <v>86</v>
      </c>
      <c r="C18" s="115">
        <f t="shared" si="2"/>
        <v>106074</v>
      </c>
      <c r="D18" s="115">
        <v>106074</v>
      </c>
      <c r="E18" s="116">
        <v>0</v>
      </c>
      <c r="F18" s="113">
        <f t="shared" si="0"/>
        <v>-47710</v>
      </c>
      <c r="G18" s="115">
        <f t="shared" si="3"/>
        <v>-47710</v>
      </c>
      <c r="H18" s="119"/>
      <c r="I18" s="113">
        <f t="shared" si="1"/>
        <v>58364</v>
      </c>
      <c r="J18" s="113">
        <f>56477+1887</f>
        <v>58364</v>
      </c>
      <c r="K18" s="116"/>
      <c r="L18" s="117"/>
    </row>
    <row r="19" ht="23.25" customHeight="1" spans="1:12">
      <c r="A19" s="102">
        <v>214</v>
      </c>
      <c r="B19" s="114" t="s">
        <v>87</v>
      </c>
      <c r="C19" s="115">
        <f t="shared" si="2"/>
        <v>14249</v>
      </c>
      <c r="D19" s="115">
        <v>14249</v>
      </c>
      <c r="E19" s="116">
        <v>0</v>
      </c>
      <c r="F19" s="113">
        <f t="shared" si="0"/>
        <v>-6267</v>
      </c>
      <c r="G19" s="115">
        <f t="shared" si="3"/>
        <v>-6267</v>
      </c>
      <c r="H19" s="115"/>
      <c r="I19" s="113">
        <f t="shared" si="1"/>
        <v>7982</v>
      </c>
      <c r="J19" s="113">
        <v>7982</v>
      </c>
      <c r="K19" s="116"/>
      <c r="L19" s="117"/>
    </row>
    <row r="20" ht="23.25" customHeight="1" spans="1:12">
      <c r="A20" s="102">
        <v>215</v>
      </c>
      <c r="B20" s="114" t="s">
        <v>88</v>
      </c>
      <c r="C20" s="115">
        <f t="shared" si="2"/>
        <v>354</v>
      </c>
      <c r="D20" s="115">
        <v>354</v>
      </c>
      <c r="E20" s="116">
        <v>0</v>
      </c>
      <c r="F20" s="113">
        <f t="shared" si="0"/>
        <v>4192</v>
      </c>
      <c r="G20" s="115">
        <f t="shared" si="3"/>
        <v>4192</v>
      </c>
      <c r="H20" s="115"/>
      <c r="I20" s="113">
        <f t="shared" si="1"/>
        <v>4546</v>
      </c>
      <c r="J20" s="113">
        <v>4546</v>
      </c>
      <c r="K20" s="116"/>
      <c r="L20" s="117"/>
    </row>
    <row r="21" ht="23.25" customHeight="1" spans="1:12">
      <c r="A21" s="102">
        <v>216</v>
      </c>
      <c r="B21" s="114" t="s">
        <v>89</v>
      </c>
      <c r="C21" s="115">
        <f t="shared" si="2"/>
        <v>293</v>
      </c>
      <c r="D21" s="115">
        <v>293</v>
      </c>
      <c r="E21" s="116">
        <v>0</v>
      </c>
      <c r="F21" s="113">
        <f t="shared" si="0"/>
        <v>596</v>
      </c>
      <c r="G21" s="115">
        <f t="shared" si="3"/>
        <v>596</v>
      </c>
      <c r="H21" s="115"/>
      <c r="I21" s="113">
        <f t="shared" si="1"/>
        <v>889</v>
      </c>
      <c r="J21" s="113">
        <v>889</v>
      </c>
      <c r="K21" s="116"/>
      <c r="L21" s="117"/>
    </row>
    <row r="22" ht="23.25" customHeight="1" spans="1:12">
      <c r="A22" s="102">
        <v>217</v>
      </c>
      <c r="B22" s="114" t="s">
        <v>90</v>
      </c>
      <c r="C22" s="115">
        <f t="shared" si="2"/>
        <v>0</v>
      </c>
      <c r="D22" s="115"/>
      <c r="E22" s="116">
        <v>0</v>
      </c>
      <c r="F22" s="113">
        <f t="shared" si="0"/>
        <v>389</v>
      </c>
      <c r="G22" s="115">
        <f t="shared" si="3"/>
        <v>389</v>
      </c>
      <c r="H22" s="115"/>
      <c r="I22" s="113">
        <f t="shared" si="1"/>
        <v>389</v>
      </c>
      <c r="J22" s="113">
        <v>389</v>
      </c>
      <c r="K22" s="116"/>
      <c r="L22" s="117"/>
    </row>
    <row r="23" ht="23.25" customHeight="1" spans="1:12">
      <c r="A23" s="102">
        <v>219</v>
      </c>
      <c r="B23" s="114" t="s">
        <v>91</v>
      </c>
      <c r="C23" s="115">
        <f t="shared" si="2"/>
        <v>0</v>
      </c>
      <c r="D23" s="115"/>
      <c r="E23" s="116">
        <v>0</v>
      </c>
      <c r="F23" s="113">
        <f t="shared" si="0"/>
        <v>0</v>
      </c>
      <c r="G23" s="115">
        <f t="shared" si="3"/>
        <v>0</v>
      </c>
      <c r="H23" s="115"/>
      <c r="I23" s="113">
        <f t="shared" si="1"/>
        <v>0</v>
      </c>
      <c r="J23" s="113">
        <v>0</v>
      </c>
      <c r="K23" s="116"/>
      <c r="L23" s="117"/>
    </row>
    <row r="24" ht="23.25" customHeight="1" spans="1:12">
      <c r="A24" s="102">
        <v>220</v>
      </c>
      <c r="B24" s="114" t="s">
        <v>92</v>
      </c>
      <c r="C24" s="115">
        <f t="shared" si="2"/>
        <v>1450</v>
      </c>
      <c r="D24" s="115">
        <v>1450</v>
      </c>
      <c r="E24" s="116">
        <v>0</v>
      </c>
      <c r="F24" s="113">
        <f t="shared" si="0"/>
        <v>499</v>
      </c>
      <c r="G24" s="115">
        <f t="shared" si="3"/>
        <v>499</v>
      </c>
      <c r="H24" s="115"/>
      <c r="I24" s="113">
        <f t="shared" si="1"/>
        <v>1949</v>
      </c>
      <c r="J24" s="113">
        <v>1949</v>
      </c>
      <c r="K24" s="116"/>
      <c r="L24" s="117"/>
    </row>
    <row r="25" ht="23.25" customHeight="1" spans="1:12">
      <c r="A25" s="102">
        <v>221</v>
      </c>
      <c r="B25" s="114" t="s">
        <v>93</v>
      </c>
      <c r="C25" s="115">
        <f t="shared" si="2"/>
        <v>27385</v>
      </c>
      <c r="D25" s="115">
        <v>27385</v>
      </c>
      <c r="E25" s="116">
        <v>0</v>
      </c>
      <c r="F25" s="113">
        <f t="shared" si="0"/>
        <v>-6769</v>
      </c>
      <c r="G25" s="115">
        <f t="shared" si="3"/>
        <v>-6769</v>
      </c>
      <c r="H25" s="119"/>
      <c r="I25" s="113">
        <f t="shared" si="1"/>
        <v>20616</v>
      </c>
      <c r="J25" s="113">
        <v>20616</v>
      </c>
      <c r="K25" s="116"/>
      <c r="L25" s="117"/>
    </row>
    <row r="26" ht="23.25" customHeight="1" spans="1:12">
      <c r="A26" s="102">
        <v>222</v>
      </c>
      <c r="B26" s="114" t="s">
        <v>94</v>
      </c>
      <c r="C26" s="115">
        <f t="shared" si="2"/>
        <v>0</v>
      </c>
      <c r="D26" s="115"/>
      <c r="E26" s="116">
        <v>0</v>
      </c>
      <c r="F26" s="113">
        <f t="shared" si="0"/>
        <v>0</v>
      </c>
      <c r="G26" s="115">
        <f t="shared" si="3"/>
        <v>0</v>
      </c>
      <c r="H26" s="115">
        <v>0</v>
      </c>
      <c r="I26" s="113">
        <f t="shared" si="1"/>
        <v>0</v>
      </c>
      <c r="J26" s="113"/>
      <c r="K26" s="113"/>
      <c r="L26" s="117"/>
    </row>
    <row r="27" ht="23.25" customHeight="1" spans="1:12">
      <c r="A27" s="102">
        <v>224</v>
      </c>
      <c r="B27" s="114" t="s">
        <v>95</v>
      </c>
      <c r="C27" s="115">
        <f t="shared" si="2"/>
        <v>2218</v>
      </c>
      <c r="D27" s="115">
        <v>2218</v>
      </c>
      <c r="E27" s="116">
        <v>0</v>
      </c>
      <c r="F27" s="113">
        <f t="shared" si="0"/>
        <v>256</v>
      </c>
      <c r="G27" s="115">
        <f t="shared" si="3"/>
        <v>256</v>
      </c>
      <c r="H27" s="115">
        <v>0</v>
      </c>
      <c r="I27" s="113">
        <f t="shared" si="1"/>
        <v>2474</v>
      </c>
      <c r="J27" s="113">
        <v>2474</v>
      </c>
      <c r="K27" s="113">
        <v>0</v>
      </c>
      <c r="L27" s="117"/>
    </row>
    <row r="28" ht="23.25" customHeight="1" spans="1:12">
      <c r="A28" s="102">
        <v>227</v>
      </c>
      <c r="B28" s="114" t="s">
        <v>96</v>
      </c>
      <c r="C28" s="115">
        <f t="shared" si="2"/>
        <v>4000</v>
      </c>
      <c r="D28" s="115">
        <v>4000</v>
      </c>
      <c r="E28" s="113"/>
      <c r="F28" s="113">
        <f t="shared" si="0"/>
        <v>-4000</v>
      </c>
      <c r="G28" s="115">
        <f t="shared" si="3"/>
        <v>-4000</v>
      </c>
      <c r="H28" s="115"/>
      <c r="I28" s="113">
        <f t="shared" si="1"/>
        <v>0</v>
      </c>
      <c r="J28" s="113">
        <v>0</v>
      </c>
      <c r="K28" s="113"/>
      <c r="L28" s="117"/>
    </row>
    <row r="29" ht="23.25" customHeight="1" spans="1:12">
      <c r="A29" s="102">
        <v>231</v>
      </c>
      <c r="B29" s="114" t="s">
        <v>97</v>
      </c>
      <c r="C29" s="115">
        <f t="shared" si="2"/>
        <v>0</v>
      </c>
      <c r="D29" s="115"/>
      <c r="E29" s="113"/>
      <c r="F29" s="113">
        <f t="shared" si="0"/>
        <v>0</v>
      </c>
      <c r="G29" s="115">
        <f t="shared" si="3"/>
        <v>0</v>
      </c>
      <c r="H29" s="115"/>
      <c r="I29" s="113">
        <f t="shared" si="1"/>
        <v>0</v>
      </c>
      <c r="J29" s="113"/>
      <c r="K29" s="113"/>
      <c r="L29" s="117"/>
    </row>
    <row r="30" ht="23.25" customHeight="1" spans="1:12">
      <c r="A30" s="102">
        <v>232</v>
      </c>
      <c r="B30" s="114" t="s">
        <v>98</v>
      </c>
      <c r="C30" s="115">
        <f t="shared" si="2"/>
        <v>5500</v>
      </c>
      <c r="D30" s="115">
        <v>5500</v>
      </c>
      <c r="E30" s="113"/>
      <c r="F30" s="113">
        <f t="shared" si="0"/>
        <v>-1505</v>
      </c>
      <c r="G30" s="115">
        <f t="shared" si="3"/>
        <v>-1505</v>
      </c>
      <c r="H30" s="115"/>
      <c r="I30" s="113">
        <f t="shared" si="1"/>
        <v>3995</v>
      </c>
      <c r="J30" s="113">
        <v>3995</v>
      </c>
      <c r="K30" s="113"/>
      <c r="L30" s="117"/>
    </row>
    <row r="31" ht="23.25" customHeight="1" spans="1:12">
      <c r="A31" s="102">
        <v>233</v>
      </c>
      <c r="B31" s="114" t="s">
        <v>99</v>
      </c>
      <c r="C31" s="115">
        <f t="shared" si="2"/>
        <v>20</v>
      </c>
      <c r="D31" s="115">
        <v>20</v>
      </c>
      <c r="E31" s="113"/>
      <c r="F31" s="113">
        <f t="shared" si="0"/>
        <v>-15</v>
      </c>
      <c r="G31" s="115">
        <f t="shared" si="3"/>
        <v>-15</v>
      </c>
      <c r="H31" s="115"/>
      <c r="I31" s="113">
        <f t="shared" si="1"/>
        <v>5</v>
      </c>
      <c r="J31" s="113">
        <v>5</v>
      </c>
      <c r="K31" s="113"/>
      <c r="L31" s="117"/>
    </row>
    <row r="32" ht="23.25" customHeight="1" spans="1:12">
      <c r="B32" s="114" t="s">
        <v>100</v>
      </c>
      <c r="C32" s="115">
        <f t="shared" si="2"/>
        <v>2000</v>
      </c>
      <c r="D32" s="115">
        <v>2000</v>
      </c>
      <c r="E32" s="113"/>
      <c r="F32" s="113">
        <f t="shared" si="0"/>
        <v>-1500</v>
      </c>
      <c r="G32" s="115">
        <f t="shared" si="3"/>
        <v>-1500</v>
      </c>
      <c r="H32" s="115"/>
      <c r="I32" s="113">
        <f t="shared" si="1"/>
        <v>500</v>
      </c>
      <c r="J32" s="113">
        <v>500</v>
      </c>
      <c r="K32" s="113"/>
      <c r="L32" s="117"/>
    </row>
  </sheetData>
  <mergeCells count="7">
    <mergeCell ref="B2:L2"/>
    <mergeCell ref="C4:E4"/>
    <mergeCell ref="G4:H4"/>
    <mergeCell ref="I4:K4"/>
    <mergeCell ref="B4:B5"/>
    <mergeCell ref="F4:F5"/>
    <mergeCell ref="L4:L5"/>
  </mergeCells>
  <printOptions horizontalCentered="1"/>
  <pageMargins left="0.354330708661417" right="0.236220472440945" top="0.590551181102362" bottom="0.511811023622047" header="0.393700787401575" footer="0.393700787401575"/>
  <pageSetup paperSize="9" scale="86" fitToHeight="0" orientation="landscape"/>
  <headerFooter alignWithMargins="0">
    <oddFooter>&amp;C第 &amp;P 页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F11" sqref="F11"/>
    </sheetView>
  </sheetViews>
  <sheetFormatPr defaultColWidth="9" defaultRowHeight="14.25" outlineLevelCol="3"/>
  <cols>
    <col min="1" max="1" width="38.75" style="88" customWidth="1"/>
    <col min="2" max="4" width="12.5" style="88" customWidth="1"/>
    <col min="5" max="30" width="9" style="88"/>
    <col min="31" max="31" width="4" style="88" customWidth="1"/>
    <col min="32" max="16384" width="9" style="88"/>
  </cols>
  <sheetData>
    <row r="1" s="88" customFormat="1" spans="1:4">
      <c r="A1" s="88" t="s">
        <v>101</v>
      </c>
    </row>
    <row r="2" s="89" customFormat="1" ht="37.5" customHeight="1" spans="1:4">
      <c r="A2" s="92" t="s">
        <v>102</v>
      </c>
      <c r="B2" s="92"/>
      <c r="C2" s="92"/>
      <c r="D2" s="92"/>
    </row>
    <row r="3" s="88" customFormat="1" ht="19.5" customHeight="1" spans="1:4">
      <c r="A3" s="93"/>
      <c r="D3" s="94" t="s">
        <v>33</v>
      </c>
    </row>
    <row r="4" s="88" customFormat="1" ht="27" customHeight="1" spans="1:4">
      <c r="A4" s="95" t="s">
        <v>34</v>
      </c>
      <c r="B4" s="66" t="s">
        <v>103</v>
      </c>
      <c r="C4" s="66" t="s">
        <v>104</v>
      </c>
      <c r="D4" s="66" t="s">
        <v>105</v>
      </c>
    </row>
    <row r="5" s="88" customFormat="1" ht="27" customHeight="1" spans="1:4">
      <c r="A5" s="95"/>
      <c r="B5" s="73"/>
      <c r="C5" s="73"/>
      <c r="D5" s="73"/>
    </row>
    <row r="6" s="90" customFormat="1" ht="27" customHeight="1" spans="1:4">
      <c r="A6" s="74" t="s">
        <v>39</v>
      </c>
      <c r="B6" s="96">
        <f>SUM(B7:B44)</f>
        <v>32200</v>
      </c>
      <c r="C6" s="96">
        <f>SUM(C7:C44)</f>
        <v>-29050</v>
      </c>
      <c r="D6" s="96">
        <f>SUM(D7:D44)</f>
        <v>3150</v>
      </c>
    </row>
    <row r="7" s="91" customFormat="1" ht="20.1" customHeight="1" spans="1:4">
      <c r="A7" s="78" t="s">
        <v>106</v>
      </c>
      <c r="B7" s="77">
        <v>0</v>
      </c>
      <c r="C7" s="77">
        <v>0</v>
      </c>
      <c r="D7" s="77">
        <v>0</v>
      </c>
    </row>
    <row r="8" s="91" customFormat="1" ht="20.1" customHeight="1" spans="1:4">
      <c r="A8" s="78" t="s">
        <v>107</v>
      </c>
      <c r="B8" s="77">
        <v>0</v>
      </c>
      <c r="C8" s="77">
        <v>0</v>
      </c>
      <c r="D8" s="77">
        <v>0</v>
      </c>
    </row>
    <row r="9" s="91" customFormat="1" ht="20.1" customHeight="1" spans="1:4">
      <c r="A9" s="78" t="s">
        <v>108</v>
      </c>
      <c r="B9" s="77">
        <v>0</v>
      </c>
      <c r="C9" s="77">
        <v>0</v>
      </c>
      <c r="D9" s="77">
        <v>0</v>
      </c>
    </row>
    <row r="10" s="91" customFormat="1" ht="20.1" customHeight="1" spans="1:4">
      <c r="A10" s="78" t="s">
        <v>109</v>
      </c>
      <c r="B10" s="77">
        <v>0</v>
      </c>
      <c r="C10" s="77">
        <v>0</v>
      </c>
      <c r="D10" s="77">
        <v>0</v>
      </c>
    </row>
    <row r="11" s="91" customFormat="1" ht="20.1" customHeight="1" spans="1:4">
      <c r="A11" s="78" t="s">
        <v>110</v>
      </c>
      <c r="B11" s="77">
        <v>0</v>
      </c>
      <c r="C11" s="77">
        <v>0</v>
      </c>
      <c r="D11" s="77">
        <v>0</v>
      </c>
    </row>
    <row r="12" s="91" customFormat="1" ht="20.1" customHeight="1" spans="1:4">
      <c r="A12" s="78" t="s">
        <v>111</v>
      </c>
      <c r="B12" s="77">
        <v>0</v>
      </c>
      <c r="C12" s="77">
        <v>0</v>
      </c>
      <c r="D12" s="77">
        <v>0</v>
      </c>
    </row>
    <row r="13" s="88" customFormat="1" ht="20.1" customHeight="1" spans="1:4">
      <c r="A13" s="78" t="s">
        <v>112</v>
      </c>
      <c r="B13" s="77">
        <v>0</v>
      </c>
      <c r="C13" s="77">
        <v>0</v>
      </c>
      <c r="D13" s="77">
        <v>0</v>
      </c>
    </row>
    <row r="14" s="88" customFormat="1" ht="20.1" customHeight="1" spans="1:4">
      <c r="A14" s="97" t="s">
        <v>113</v>
      </c>
      <c r="B14" s="77">
        <v>0</v>
      </c>
      <c r="C14" s="77">
        <v>0</v>
      </c>
      <c r="D14" s="77">
        <v>0</v>
      </c>
    </row>
    <row r="15" s="88" customFormat="1" ht="20.1" customHeight="1" spans="1:4">
      <c r="A15" s="78" t="s">
        <v>114</v>
      </c>
      <c r="B15" s="77">
        <v>30000</v>
      </c>
      <c r="C15" s="77">
        <f>D15-B15</f>
        <v>-29607</v>
      </c>
      <c r="D15" s="77">
        <v>393</v>
      </c>
    </row>
    <row r="16" s="88" customFormat="1" ht="20.1" customHeight="1" spans="1:4">
      <c r="A16" s="83" t="s">
        <v>115</v>
      </c>
      <c r="B16" s="75">
        <v>0</v>
      </c>
      <c r="C16" s="75">
        <v>0</v>
      </c>
      <c r="D16" s="75">
        <v>0</v>
      </c>
    </row>
    <row r="17" s="88" customFormat="1" ht="20.1" customHeight="1" spans="1:4">
      <c r="A17" s="98" t="s">
        <v>116</v>
      </c>
      <c r="B17" s="75">
        <v>0</v>
      </c>
      <c r="C17" s="75">
        <v>0</v>
      </c>
      <c r="D17" s="75">
        <v>0</v>
      </c>
    </row>
    <row r="18" s="88" customFormat="1" ht="20.1" customHeight="1" spans="1:4">
      <c r="A18" s="99" t="s">
        <v>117</v>
      </c>
      <c r="B18" s="99">
        <v>0</v>
      </c>
      <c r="C18" s="99">
        <v>0</v>
      </c>
      <c r="D18" s="99">
        <v>0</v>
      </c>
    </row>
    <row r="19" s="88" customFormat="1" ht="20.1" customHeight="1" spans="1:4">
      <c r="A19" s="99" t="s">
        <v>118</v>
      </c>
      <c r="B19" s="99">
        <v>0</v>
      </c>
      <c r="C19" s="99">
        <v>0</v>
      </c>
      <c r="D19" s="99">
        <v>0</v>
      </c>
    </row>
    <row r="20" s="88" customFormat="1" ht="20.1" customHeight="1" spans="1:4">
      <c r="A20" s="99" t="s">
        <v>119</v>
      </c>
      <c r="B20" s="99">
        <v>0</v>
      </c>
      <c r="C20" s="99">
        <v>0</v>
      </c>
      <c r="D20" s="99">
        <v>0</v>
      </c>
    </row>
    <row r="21" s="88" customFormat="1" ht="20.1" customHeight="1" spans="1:4">
      <c r="A21" s="99" t="s">
        <v>120</v>
      </c>
      <c r="B21" s="99">
        <v>0</v>
      </c>
      <c r="C21" s="99">
        <v>0</v>
      </c>
      <c r="D21" s="99">
        <v>0</v>
      </c>
    </row>
    <row r="22" s="88" customFormat="1" ht="20.1" customHeight="1" spans="1:4">
      <c r="A22" s="99" t="s">
        <v>121</v>
      </c>
      <c r="B22" s="99">
        <v>1400</v>
      </c>
      <c r="C22" s="99">
        <f>D22-B22</f>
        <v>555</v>
      </c>
      <c r="D22" s="99">
        <v>1955</v>
      </c>
    </row>
    <row r="23" s="88" customFormat="1" ht="20.1" customHeight="1" spans="1:4">
      <c r="A23" s="99" t="s">
        <v>122</v>
      </c>
      <c r="B23" s="99">
        <v>0</v>
      </c>
      <c r="C23" s="99">
        <v>0</v>
      </c>
      <c r="D23" s="99">
        <v>0</v>
      </c>
    </row>
    <row r="24" s="88" customFormat="1" ht="20.1" customHeight="1" spans="1:4">
      <c r="A24" s="99" t="s">
        <v>123</v>
      </c>
      <c r="B24" s="99">
        <v>0</v>
      </c>
      <c r="C24" s="99">
        <v>0</v>
      </c>
      <c r="D24" s="99">
        <v>0</v>
      </c>
    </row>
    <row r="25" s="88" customFormat="1" ht="20.1" customHeight="1" spans="1:4">
      <c r="A25" s="99" t="s">
        <v>124</v>
      </c>
      <c r="B25" s="99">
        <v>0</v>
      </c>
      <c r="C25" s="99">
        <v>0</v>
      </c>
      <c r="D25" s="99">
        <v>0</v>
      </c>
    </row>
    <row r="26" s="88" customFormat="1" ht="20.1" customHeight="1" spans="1:4">
      <c r="A26" s="99" t="s">
        <v>125</v>
      </c>
      <c r="B26" s="99">
        <v>0</v>
      </c>
      <c r="C26" s="99">
        <v>0</v>
      </c>
      <c r="D26" s="99">
        <v>0</v>
      </c>
    </row>
    <row r="27" s="88" customFormat="1" ht="20.1" customHeight="1" spans="1:4">
      <c r="A27" s="99" t="s">
        <v>126</v>
      </c>
      <c r="B27" s="99">
        <v>0</v>
      </c>
      <c r="C27" s="99">
        <v>0</v>
      </c>
      <c r="D27" s="99">
        <v>0</v>
      </c>
    </row>
    <row r="28" s="88" customFormat="1" ht="20.1" customHeight="1" spans="1:4">
      <c r="A28" s="99" t="s">
        <v>127</v>
      </c>
      <c r="B28" s="99">
        <v>0</v>
      </c>
      <c r="C28" s="99">
        <v>0</v>
      </c>
      <c r="D28" s="99">
        <v>0</v>
      </c>
    </row>
    <row r="29" s="88" customFormat="1" ht="20.1" customHeight="1" spans="1:4">
      <c r="A29" s="99" t="s">
        <v>128</v>
      </c>
      <c r="B29" s="99">
        <v>0</v>
      </c>
      <c r="C29" s="99">
        <v>0</v>
      </c>
      <c r="D29" s="99">
        <v>0</v>
      </c>
    </row>
    <row r="30" s="88" customFormat="1" ht="20.1" customHeight="1" spans="1:4">
      <c r="A30" s="99" t="s">
        <v>129</v>
      </c>
      <c r="B30" s="99">
        <v>800</v>
      </c>
      <c r="C30" s="99">
        <f>D30-B30</f>
        <v>2</v>
      </c>
      <c r="D30" s="99">
        <v>802</v>
      </c>
    </row>
    <row r="31" s="88" customFormat="1" ht="20.1" customHeight="1" spans="1:4">
      <c r="A31" s="99" t="s">
        <v>130</v>
      </c>
      <c r="B31" s="99">
        <v>0</v>
      </c>
      <c r="C31" s="99">
        <v>0</v>
      </c>
      <c r="D31" s="99">
        <v>0</v>
      </c>
    </row>
    <row r="32" s="88" customFormat="1" ht="20.1" customHeight="1" spans="1:4">
      <c r="A32" s="99" t="s">
        <v>131</v>
      </c>
      <c r="B32" s="99">
        <v>0</v>
      </c>
      <c r="C32" s="99">
        <v>0</v>
      </c>
      <c r="D32" s="99">
        <v>0</v>
      </c>
    </row>
    <row r="33" s="88" customFormat="1" ht="20.1" hidden="1" customHeight="1" spans="1:4">
      <c r="A33" s="99" t="s">
        <v>132</v>
      </c>
      <c r="B33" s="99">
        <v>0</v>
      </c>
      <c r="C33" s="99">
        <v>0</v>
      </c>
      <c r="D33" s="99">
        <v>0</v>
      </c>
    </row>
    <row r="34" s="88" customFormat="1" ht="20.1" hidden="1" customHeight="1" spans="1:4">
      <c r="A34" s="99" t="s">
        <v>133</v>
      </c>
      <c r="B34" s="99">
        <v>0</v>
      </c>
      <c r="C34" s="99">
        <v>0</v>
      </c>
      <c r="D34" s="99">
        <v>0</v>
      </c>
    </row>
    <row r="35" s="88" customFormat="1" ht="20.1" hidden="1" customHeight="1" spans="1:4">
      <c r="A35" s="99" t="s">
        <v>134</v>
      </c>
      <c r="B35" s="99">
        <v>0</v>
      </c>
      <c r="C35" s="99">
        <v>0</v>
      </c>
      <c r="D35" s="99">
        <v>0</v>
      </c>
    </row>
    <row r="36" s="88" customFormat="1" ht="20.1" hidden="1" customHeight="1" spans="1:4">
      <c r="A36" s="99" t="s">
        <v>135</v>
      </c>
      <c r="B36" s="99">
        <v>0</v>
      </c>
      <c r="C36" s="99">
        <v>0</v>
      </c>
      <c r="D36" s="99">
        <v>0</v>
      </c>
    </row>
    <row r="37" s="88" customFormat="1" ht="20.1" hidden="1" customHeight="1" spans="1:4">
      <c r="A37" s="99" t="s">
        <v>136</v>
      </c>
      <c r="B37" s="99">
        <v>0</v>
      </c>
      <c r="C37" s="99">
        <v>0</v>
      </c>
      <c r="D37" s="99">
        <v>0</v>
      </c>
    </row>
    <row r="38" s="88" customFormat="1" ht="20.1" hidden="1" customHeight="1" spans="1:4">
      <c r="A38" s="99" t="s">
        <v>137</v>
      </c>
      <c r="B38" s="99">
        <v>0</v>
      </c>
      <c r="C38" s="99">
        <v>0</v>
      </c>
      <c r="D38" s="99">
        <v>0</v>
      </c>
    </row>
    <row r="39" s="88" customFormat="1" ht="20.1" hidden="1" customHeight="1" spans="1:4">
      <c r="A39" s="99" t="s">
        <v>138</v>
      </c>
      <c r="B39" s="99">
        <v>0</v>
      </c>
      <c r="C39" s="99">
        <v>0</v>
      </c>
      <c r="D39" s="99">
        <v>0</v>
      </c>
    </row>
    <row r="40" s="88" customFormat="1" ht="20.1" hidden="1" customHeight="1" spans="1:4">
      <c r="A40" s="99" t="s">
        <v>139</v>
      </c>
      <c r="B40" s="99">
        <v>0</v>
      </c>
      <c r="C40" s="99">
        <v>0</v>
      </c>
      <c r="D40" s="99">
        <v>0</v>
      </c>
    </row>
    <row r="41" s="88" customFormat="1" ht="20.1" hidden="1" customHeight="1" spans="1:4">
      <c r="A41" s="99" t="s">
        <v>140</v>
      </c>
      <c r="B41" s="99">
        <v>0</v>
      </c>
      <c r="C41" s="99">
        <v>0</v>
      </c>
      <c r="D41" s="99">
        <v>0</v>
      </c>
    </row>
    <row r="42" s="88" customFormat="1" ht="20.1" hidden="1" customHeight="1" spans="1:4">
      <c r="A42" s="99" t="s">
        <v>141</v>
      </c>
      <c r="B42" s="99">
        <v>0</v>
      </c>
      <c r="C42" s="99">
        <v>0</v>
      </c>
      <c r="D42" s="99">
        <v>0</v>
      </c>
    </row>
    <row r="43" s="88" customFormat="1" ht="20.1" hidden="1" customHeight="1" spans="1:4">
      <c r="A43" s="99" t="s">
        <v>142</v>
      </c>
      <c r="B43" s="99">
        <v>0</v>
      </c>
      <c r="C43" s="99">
        <v>0</v>
      </c>
      <c r="D43" s="99">
        <v>0</v>
      </c>
    </row>
    <row r="44" s="88" customFormat="1" ht="20.1" hidden="1" customHeight="1" spans="1:4">
      <c r="A44" s="99" t="s">
        <v>143</v>
      </c>
      <c r="B44" s="99">
        <v>0</v>
      </c>
      <c r="C44" s="99">
        <v>0</v>
      </c>
      <c r="D44" s="99">
        <v>0</v>
      </c>
    </row>
  </sheetData>
  <mergeCells count="5">
    <mergeCell ref="A2:D2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F43" sqref="F43"/>
    </sheetView>
  </sheetViews>
  <sheetFormatPr defaultColWidth="9" defaultRowHeight="14.25"/>
  <cols>
    <col min="1" max="1" width="42.375" style="57" customWidth="1"/>
    <col min="2" max="2" width="10.125" style="57" customWidth="1"/>
    <col min="3" max="3" width="13.125" style="57" customWidth="1"/>
    <col min="4" max="4" width="11.125" style="57" customWidth="1"/>
    <col min="5" max="5" width="10.5" style="57" customWidth="1"/>
    <col min="6" max="6" width="10.125" style="57" customWidth="1"/>
    <col min="7" max="7" width="12.875" style="57" customWidth="1"/>
    <col min="8" max="8" width="11.25" style="57" customWidth="1"/>
    <col min="9" max="16384" width="9" style="57"/>
  </cols>
  <sheetData>
    <row r="1" s="57" customFormat="1" spans="1:8">
      <c r="A1" s="57" t="s">
        <v>144</v>
      </c>
    </row>
    <row r="2" s="25" customFormat="1" ht="27.75" customHeight="1" spans="1:8">
      <c r="A2" s="61" t="s">
        <v>145</v>
      </c>
      <c r="B2" s="61"/>
      <c r="C2" s="61"/>
      <c r="D2" s="61"/>
      <c r="E2" s="61"/>
      <c r="F2" s="61"/>
      <c r="G2" s="61"/>
      <c r="H2" s="61"/>
    </row>
    <row r="3" s="25" customFormat="1" ht="21" customHeight="1" spans="1:8">
      <c r="B3" s="62"/>
      <c r="C3" s="62"/>
      <c r="D3" s="62"/>
      <c r="E3" s="62"/>
      <c r="H3" s="63" t="s">
        <v>33</v>
      </c>
    </row>
    <row r="4" s="25" customFormat="1" ht="24.75" customHeight="1" spans="1:8">
      <c r="A4" s="64" t="s">
        <v>146</v>
      </c>
      <c r="B4" s="65" t="s">
        <v>6</v>
      </c>
      <c r="C4" s="65"/>
      <c r="D4" s="65"/>
      <c r="E4" s="66" t="s">
        <v>147</v>
      </c>
      <c r="F4" s="67" t="s">
        <v>37</v>
      </c>
      <c r="G4" s="68"/>
      <c r="H4" s="69"/>
    </row>
    <row r="5" s="25" customFormat="1" ht="41.25" customHeight="1" spans="1:8">
      <c r="A5" s="70"/>
      <c r="B5" s="65" t="s">
        <v>69</v>
      </c>
      <c r="C5" s="71" t="s">
        <v>148</v>
      </c>
      <c r="D5" s="72" t="s">
        <v>149</v>
      </c>
      <c r="E5" s="73"/>
      <c r="F5" s="65" t="s">
        <v>69</v>
      </c>
      <c r="G5" s="71" t="s">
        <v>148</v>
      </c>
      <c r="H5" s="72" t="s">
        <v>149</v>
      </c>
    </row>
    <row r="6" s="58" customFormat="1" ht="23.1" customHeight="1" spans="1:8">
      <c r="A6" s="74" t="s">
        <v>39</v>
      </c>
      <c r="B6" s="75">
        <f t="shared" ref="B6:H6" si="0">SUM(B7,B10,B22,B26,B32,B33)</f>
        <v>33484</v>
      </c>
      <c r="C6" s="75">
        <f t="shared" si="0"/>
        <v>33484</v>
      </c>
      <c r="D6" s="75">
        <f>SUM(D7,D10,D22,D26)</f>
        <v>0</v>
      </c>
      <c r="E6" s="75">
        <f>SUM(E7,E10,E22,E26,E32,E33,E31)</f>
        <v>-17050</v>
      </c>
      <c r="F6" s="75">
        <f>SUM(F7,F10,F22,F26,F32,F33,F31)</f>
        <v>16434</v>
      </c>
      <c r="G6" s="75">
        <f>SUM(G7,G10,G22,G26,G32,G33,G31)</f>
        <v>16434</v>
      </c>
      <c r="H6" s="75">
        <f t="shared" si="0"/>
        <v>0</v>
      </c>
    </row>
    <row r="7" s="59" customFormat="1" ht="24.95" customHeight="1" spans="1:8">
      <c r="A7" s="76" t="s">
        <v>150</v>
      </c>
      <c r="B7" s="75">
        <f t="shared" ref="B7:B38" si="1">SUM(C7:D7)</f>
        <v>25</v>
      </c>
      <c r="C7" s="77">
        <f>C8</f>
        <v>25</v>
      </c>
      <c r="D7" s="77"/>
      <c r="E7" s="77">
        <f t="shared" ref="E7:E34" si="2">F7-B7</f>
        <v>0</v>
      </c>
      <c r="F7" s="75">
        <f>SUM(G7:H7)</f>
        <v>25</v>
      </c>
      <c r="G7" s="77">
        <v>25</v>
      </c>
      <c r="H7" s="77"/>
    </row>
    <row r="8" s="59" customFormat="1" ht="24.95" customHeight="1" spans="1:8">
      <c r="A8" s="76" t="s">
        <v>151</v>
      </c>
      <c r="B8" s="75">
        <v>0</v>
      </c>
      <c r="C8" s="77">
        <v>25</v>
      </c>
      <c r="D8" s="77"/>
      <c r="E8" s="77">
        <f t="shared" si="2"/>
        <v>25</v>
      </c>
      <c r="F8" s="75">
        <f>SUM(G8:H8)</f>
        <v>25</v>
      </c>
      <c r="G8" s="77">
        <v>25</v>
      </c>
      <c r="H8" s="77"/>
    </row>
    <row r="9" s="59" customFormat="1" ht="24.95" customHeight="1" spans="1:8">
      <c r="A9" s="76" t="s">
        <v>152</v>
      </c>
      <c r="B9" s="75">
        <f t="shared" si="1"/>
        <v>0</v>
      </c>
      <c r="C9" s="77">
        <v>0</v>
      </c>
      <c r="D9" s="77"/>
      <c r="E9" s="77">
        <f t="shared" si="2"/>
        <v>0</v>
      </c>
      <c r="F9" s="75">
        <f>SUM(G9:H9)</f>
        <v>0</v>
      </c>
      <c r="G9" s="77">
        <v>0</v>
      </c>
      <c r="H9" s="77"/>
    </row>
    <row r="10" s="59" customFormat="1" ht="24.95" customHeight="1" spans="1:8">
      <c r="A10" s="76" t="s">
        <v>153</v>
      </c>
      <c r="B10" s="75">
        <f t="shared" si="1"/>
        <v>21558</v>
      </c>
      <c r="C10" s="77">
        <f t="shared" ref="C10:H10" si="3">SUM(C11,C15,C17:C19,C21)</f>
        <v>21558</v>
      </c>
      <c r="D10" s="77">
        <f t="shared" si="3"/>
        <v>0</v>
      </c>
      <c r="E10" s="77">
        <f t="shared" si="2"/>
        <v>-17050</v>
      </c>
      <c r="F10" s="77">
        <f>SUM(F11,F15,F17:F19,F21)</f>
        <v>4508</v>
      </c>
      <c r="G10" s="77">
        <f>SUM(G11,G15,G17:G19,G21)</f>
        <v>4508</v>
      </c>
      <c r="H10" s="77">
        <f t="shared" si="3"/>
        <v>0</v>
      </c>
    </row>
    <row r="11" s="59" customFormat="1" ht="24.95" customHeight="1" spans="1:8">
      <c r="A11" s="76" t="s">
        <v>154</v>
      </c>
      <c r="B11" s="75">
        <f t="shared" si="1"/>
        <v>19061</v>
      </c>
      <c r="C11" s="77">
        <v>19061</v>
      </c>
      <c r="D11" s="77">
        <f>SUM(D12:D14)</f>
        <v>0</v>
      </c>
      <c r="E11" s="77">
        <f t="shared" si="2"/>
        <v>-17095</v>
      </c>
      <c r="F11" s="75">
        <f t="shared" ref="F11:F16" si="4">SUM(G11:H11)</f>
        <v>1966</v>
      </c>
      <c r="G11" s="77">
        <v>1966</v>
      </c>
      <c r="H11" s="77">
        <f>SUM(H12:H14)</f>
        <v>0</v>
      </c>
    </row>
    <row r="12" s="59" customFormat="1" ht="24.95" customHeight="1" spans="1:8">
      <c r="A12" s="76" t="s">
        <v>155</v>
      </c>
      <c r="B12" s="75">
        <f t="shared" si="1"/>
        <v>19061</v>
      </c>
      <c r="C12" s="77">
        <v>19061</v>
      </c>
      <c r="D12" s="77"/>
      <c r="E12" s="77">
        <f t="shared" si="2"/>
        <v>-17095</v>
      </c>
      <c r="F12" s="75">
        <f t="shared" si="4"/>
        <v>1966</v>
      </c>
      <c r="G12" s="77">
        <v>1966</v>
      </c>
      <c r="H12" s="77"/>
    </row>
    <row r="13" s="59" customFormat="1" ht="24.95" customHeight="1" spans="1:8">
      <c r="A13" s="76" t="s">
        <v>156</v>
      </c>
      <c r="B13" s="75">
        <f t="shared" si="1"/>
        <v>0</v>
      </c>
      <c r="C13" s="77"/>
      <c r="D13" s="77"/>
      <c r="E13" s="77">
        <f t="shared" si="2"/>
        <v>0</v>
      </c>
      <c r="F13" s="75">
        <f t="shared" si="4"/>
        <v>0</v>
      </c>
      <c r="G13" s="77">
        <v>0</v>
      </c>
      <c r="H13" s="77"/>
    </row>
    <row r="14" s="59" customFormat="1" ht="24.95" customHeight="1" spans="1:8">
      <c r="A14" s="76" t="s">
        <v>157</v>
      </c>
      <c r="B14" s="75">
        <f t="shared" si="1"/>
        <v>0</v>
      </c>
      <c r="C14" s="77"/>
      <c r="D14" s="77"/>
      <c r="E14" s="77">
        <f t="shared" si="2"/>
        <v>0</v>
      </c>
      <c r="F14" s="75">
        <f t="shared" si="4"/>
        <v>0</v>
      </c>
      <c r="G14" s="77">
        <v>0</v>
      </c>
      <c r="H14" s="77"/>
    </row>
    <row r="15" s="59" customFormat="1" ht="24.95" customHeight="1" spans="1:8">
      <c r="A15" s="76" t="s">
        <v>158</v>
      </c>
      <c r="B15" s="75">
        <f t="shared" si="1"/>
        <v>0</v>
      </c>
      <c r="C15" s="77"/>
      <c r="D15" s="77">
        <f>SUM(D16)</f>
        <v>0</v>
      </c>
      <c r="E15" s="77">
        <f t="shared" si="2"/>
        <v>0</v>
      </c>
      <c r="F15" s="75">
        <f t="shared" si="4"/>
        <v>0</v>
      </c>
      <c r="G15" s="77">
        <v>0</v>
      </c>
      <c r="H15" s="77">
        <f>SUM(H16)</f>
        <v>0</v>
      </c>
    </row>
    <row r="16" s="59" customFormat="1" ht="24.95" customHeight="1" spans="1:8">
      <c r="A16" s="76" t="s">
        <v>159</v>
      </c>
      <c r="B16" s="75">
        <f t="shared" si="1"/>
        <v>0</v>
      </c>
      <c r="C16" s="77"/>
      <c r="D16" s="77"/>
      <c r="E16" s="77">
        <f t="shared" si="2"/>
        <v>0</v>
      </c>
      <c r="F16" s="75">
        <f t="shared" si="4"/>
        <v>0</v>
      </c>
      <c r="G16" s="77">
        <v>0</v>
      </c>
      <c r="H16" s="77"/>
    </row>
    <row r="17" s="59" customFormat="1" ht="24.95" customHeight="1" spans="1:12">
      <c r="A17" s="76" t="s">
        <v>160</v>
      </c>
      <c r="B17" s="75">
        <f t="shared" si="1"/>
        <v>0</v>
      </c>
      <c r="C17" s="77"/>
      <c r="D17" s="77"/>
      <c r="E17" s="77">
        <f t="shared" si="2"/>
        <v>0</v>
      </c>
      <c r="F17" s="75">
        <f t="shared" ref="F17:F22" si="5">SUM(G17:H17)</f>
        <v>0</v>
      </c>
      <c r="G17" s="77"/>
      <c r="H17" s="77"/>
    </row>
    <row r="18" s="59" customFormat="1" ht="24.95" customHeight="1" spans="1:12">
      <c r="A18" s="76" t="s">
        <v>161</v>
      </c>
      <c r="B18" s="75">
        <f t="shared" si="1"/>
        <v>297</v>
      </c>
      <c r="C18" s="77">
        <v>297</v>
      </c>
      <c r="D18" s="77"/>
      <c r="E18" s="77">
        <f t="shared" si="2"/>
        <v>0</v>
      </c>
      <c r="F18" s="75">
        <f t="shared" si="5"/>
        <v>297</v>
      </c>
      <c r="G18" s="77">
        <v>297</v>
      </c>
      <c r="H18" s="77"/>
    </row>
    <row r="19" s="59" customFormat="1" ht="24.95" customHeight="1" spans="1:12">
      <c r="A19" s="78" t="s">
        <v>162</v>
      </c>
      <c r="B19" s="75">
        <f t="shared" si="1"/>
        <v>1400</v>
      </c>
      <c r="C19" s="77">
        <v>1400</v>
      </c>
      <c r="D19" s="77">
        <f>SUM(D20)</f>
        <v>0</v>
      </c>
      <c r="E19" s="77">
        <f t="shared" si="2"/>
        <v>43</v>
      </c>
      <c r="F19" s="75">
        <f t="shared" si="5"/>
        <v>1443</v>
      </c>
      <c r="G19" s="77">
        <v>1443</v>
      </c>
      <c r="H19" s="77">
        <f>SUM(H20)</f>
        <v>0</v>
      </c>
    </row>
    <row r="20" s="59" customFormat="1" ht="24.95" customHeight="1" spans="1:12">
      <c r="A20" s="76" t="s">
        <v>163</v>
      </c>
      <c r="B20" s="75">
        <f t="shared" si="1"/>
        <v>0</v>
      </c>
      <c r="C20" s="77"/>
      <c r="D20" s="77"/>
      <c r="E20" s="77">
        <f t="shared" si="2"/>
        <v>0</v>
      </c>
      <c r="F20" s="75">
        <f t="shared" si="5"/>
        <v>0</v>
      </c>
      <c r="G20" s="77"/>
      <c r="H20" s="77"/>
      <c r="L20" s="79"/>
    </row>
    <row r="21" s="59" customFormat="1" ht="24.95" customHeight="1" spans="1:12">
      <c r="A21" s="78" t="s">
        <v>164</v>
      </c>
      <c r="B21" s="75">
        <f t="shared" si="1"/>
        <v>800</v>
      </c>
      <c r="C21" s="77">
        <v>800</v>
      </c>
      <c r="D21" s="77"/>
      <c r="E21" s="77">
        <f t="shared" si="2"/>
        <v>2</v>
      </c>
      <c r="F21" s="75">
        <f t="shared" si="5"/>
        <v>802</v>
      </c>
      <c r="G21" s="77">
        <v>802</v>
      </c>
      <c r="H21" s="77"/>
    </row>
    <row r="22" s="59" customFormat="1" ht="24.95" customHeight="1" spans="1:12">
      <c r="A22" s="76" t="s">
        <v>165</v>
      </c>
      <c r="B22" s="75">
        <f t="shared" si="1"/>
        <v>5621</v>
      </c>
      <c r="C22" s="77">
        <f>C23+C24+C25</f>
        <v>5621</v>
      </c>
      <c r="D22" s="77">
        <v>0</v>
      </c>
      <c r="E22" s="77">
        <f t="shared" si="2"/>
        <v>0</v>
      </c>
      <c r="F22" s="75">
        <f t="shared" si="5"/>
        <v>5621</v>
      </c>
      <c r="G22" s="77">
        <f>G23+G24+G25</f>
        <v>5621</v>
      </c>
      <c r="H22" s="77">
        <v>0</v>
      </c>
    </row>
    <row r="23" s="59" customFormat="1" ht="24.95" customHeight="1" spans="1:12">
      <c r="A23" s="76" t="s">
        <v>166</v>
      </c>
      <c r="B23" s="75">
        <f t="shared" si="1"/>
        <v>0</v>
      </c>
      <c r="C23" s="77"/>
      <c r="D23" s="77"/>
      <c r="E23" s="77"/>
      <c r="F23" s="75"/>
      <c r="G23" s="77"/>
      <c r="H23" s="77"/>
    </row>
    <row r="24" s="59" customFormat="1" ht="24.95" customHeight="1" spans="1:12">
      <c r="A24" s="76" t="s">
        <v>167</v>
      </c>
      <c r="B24" s="75">
        <f t="shared" si="1"/>
        <v>5353</v>
      </c>
      <c r="C24" s="77">
        <v>5353</v>
      </c>
      <c r="D24" s="77"/>
      <c r="E24" s="77"/>
      <c r="F24" s="75">
        <f t="shared" ref="F24:F30" si="6">SUM(G24:H24)</f>
        <v>5353</v>
      </c>
      <c r="G24" s="77">
        <v>5353</v>
      </c>
      <c r="H24" s="77"/>
    </row>
    <row r="25" s="59" customFormat="1" ht="24.95" customHeight="1" spans="1:12">
      <c r="A25" s="76" t="s">
        <v>168</v>
      </c>
      <c r="B25" s="75">
        <f t="shared" si="1"/>
        <v>268</v>
      </c>
      <c r="C25" s="77">
        <v>268</v>
      </c>
      <c r="D25" s="77"/>
      <c r="E25" s="77"/>
      <c r="F25" s="75">
        <f t="shared" si="6"/>
        <v>268</v>
      </c>
      <c r="G25" s="77">
        <v>268</v>
      </c>
      <c r="H25" s="77"/>
    </row>
    <row r="26" s="59" customFormat="1" ht="24.95" customHeight="1" spans="1:12">
      <c r="A26" s="76" t="s">
        <v>169</v>
      </c>
      <c r="B26" s="75">
        <f t="shared" si="1"/>
        <v>3060</v>
      </c>
      <c r="C26" s="77">
        <f t="shared" ref="C26:H26" si="7">SUM(C27,C28,C30)</f>
        <v>3060</v>
      </c>
      <c r="D26" s="77">
        <f t="shared" si="7"/>
        <v>0</v>
      </c>
      <c r="E26" s="77">
        <f>F26-B26</f>
        <v>0</v>
      </c>
      <c r="F26" s="75">
        <f t="shared" si="6"/>
        <v>3060</v>
      </c>
      <c r="G26" s="77">
        <f>SUM(G27,G28,G30)</f>
        <v>3060</v>
      </c>
      <c r="H26" s="77">
        <f t="shared" si="7"/>
        <v>0</v>
      </c>
    </row>
    <row r="27" s="59" customFormat="1" ht="24.95" customHeight="1" spans="1:12">
      <c r="A27" s="80" t="s">
        <v>170</v>
      </c>
      <c r="B27" s="75">
        <f t="shared" si="1"/>
        <v>3060</v>
      </c>
      <c r="C27" s="77">
        <v>3060</v>
      </c>
      <c r="D27" s="77"/>
      <c r="E27" s="77">
        <f>F27-B27</f>
        <v>0</v>
      </c>
      <c r="F27" s="75">
        <f t="shared" si="6"/>
        <v>3060</v>
      </c>
      <c r="G27" s="77">
        <v>3060</v>
      </c>
      <c r="H27" s="77"/>
    </row>
    <row r="28" s="59" customFormat="1" ht="24.95" customHeight="1" spans="1:12">
      <c r="A28" s="81" t="s">
        <v>171</v>
      </c>
      <c r="B28" s="75">
        <f t="shared" si="1"/>
        <v>0</v>
      </c>
      <c r="C28" s="77">
        <f t="shared" ref="C28:H28" si="8">SUM(C29)</f>
        <v>0</v>
      </c>
      <c r="D28" s="77">
        <f t="shared" si="8"/>
        <v>0</v>
      </c>
      <c r="E28" s="77">
        <f>F28-B28</f>
        <v>0</v>
      </c>
      <c r="F28" s="75">
        <f t="shared" si="6"/>
        <v>0</v>
      </c>
      <c r="G28" s="77">
        <v>0</v>
      </c>
      <c r="H28" s="77">
        <f t="shared" si="8"/>
        <v>0</v>
      </c>
    </row>
    <row r="29" s="59" customFormat="1" ht="24.95" customHeight="1" spans="1:12">
      <c r="A29" s="81" t="s">
        <v>172</v>
      </c>
      <c r="B29" s="75">
        <f t="shared" si="1"/>
        <v>0</v>
      </c>
      <c r="C29" s="77"/>
      <c r="D29" s="77"/>
      <c r="E29" s="77">
        <f>F29-B29</f>
        <v>0</v>
      </c>
      <c r="F29" s="75">
        <f t="shared" si="6"/>
        <v>0</v>
      </c>
      <c r="G29" s="77">
        <v>0</v>
      </c>
      <c r="H29" s="77"/>
    </row>
    <row r="30" s="59" customFormat="1" ht="24.95" customHeight="1" spans="1:12">
      <c r="A30" s="82" t="s">
        <v>173</v>
      </c>
      <c r="B30" s="75">
        <f t="shared" si="1"/>
        <v>0</v>
      </c>
      <c r="C30" s="77"/>
      <c r="D30" s="77"/>
      <c r="E30" s="77">
        <f>F30-B30</f>
        <v>0</v>
      </c>
      <c r="F30" s="75">
        <f t="shared" si="6"/>
        <v>0</v>
      </c>
      <c r="G30" s="77"/>
      <c r="H30" s="77"/>
    </row>
    <row r="31" s="60" customFormat="1" ht="24.95" customHeight="1" spans="1:12">
      <c r="A31" s="82" t="s">
        <v>174</v>
      </c>
      <c r="B31" s="75">
        <f t="shared" si="1"/>
        <v>0</v>
      </c>
      <c r="C31" s="77">
        <v>0</v>
      </c>
      <c r="D31" s="77"/>
      <c r="E31" s="77"/>
      <c r="F31" s="75"/>
      <c r="G31" s="77"/>
      <c r="H31" s="77"/>
    </row>
    <row r="32" s="59" customFormat="1" ht="24.95" customHeight="1" spans="1:12">
      <c r="A32" s="82" t="s">
        <v>175</v>
      </c>
      <c r="B32" s="75">
        <f t="shared" si="1"/>
        <v>3200</v>
      </c>
      <c r="C32" s="77">
        <v>3200</v>
      </c>
      <c r="D32" s="77"/>
      <c r="E32" s="77">
        <f>F32-B32</f>
        <v>0</v>
      </c>
      <c r="F32" s="75">
        <f>SUM(G32:H32)</f>
        <v>3200</v>
      </c>
      <c r="G32" s="77">
        <v>3200</v>
      </c>
      <c r="H32" s="77"/>
    </row>
    <row r="33" s="59" customFormat="1" ht="24.95" customHeight="1" spans="1:8">
      <c r="A33" s="82" t="s">
        <v>176</v>
      </c>
      <c r="B33" s="75">
        <f t="shared" si="1"/>
        <v>20</v>
      </c>
      <c r="C33" s="77">
        <v>20</v>
      </c>
      <c r="D33" s="77"/>
      <c r="E33" s="77">
        <f>F33-B33</f>
        <v>0</v>
      </c>
      <c r="F33" s="75">
        <f>SUM(G33:H33)</f>
        <v>20</v>
      </c>
      <c r="G33" s="77">
        <v>20</v>
      </c>
      <c r="H33" s="77"/>
    </row>
    <row r="34" s="60" customFormat="1" ht="24.95" hidden="1" customHeight="1" spans="1:8">
      <c r="A34" s="82" t="s">
        <v>177</v>
      </c>
      <c r="B34" s="75">
        <f t="shared" si="1"/>
        <v>100</v>
      </c>
      <c r="C34" s="77">
        <v>100</v>
      </c>
      <c r="D34" s="77"/>
      <c r="E34" s="77"/>
      <c r="F34" s="75"/>
      <c r="G34" s="77"/>
      <c r="H34" s="77"/>
    </row>
    <row r="35" s="57" customFormat="1" ht="24.95" customHeight="1" spans="1:8">
      <c r="A35" s="83" t="s">
        <v>27</v>
      </c>
      <c r="B35" s="75">
        <f t="shared" si="1"/>
        <v>0</v>
      </c>
      <c r="C35" s="84"/>
      <c r="D35" s="84"/>
      <c r="E35" s="84"/>
      <c r="F35" s="75">
        <f>SUM(G35:H35)</f>
        <v>0</v>
      </c>
      <c r="G35" s="77"/>
      <c r="H35" s="84"/>
    </row>
    <row r="36" s="57" customFormat="1" ht="24.95" customHeight="1" spans="1:8">
      <c r="A36" s="85" t="s">
        <v>178</v>
      </c>
      <c r="B36" s="75">
        <f t="shared" si="1"/>
        <v>33484</v>
      </c>
      <c r="C36" s="86">
        <f t="shared" ref="C36:H36" si="9">SUM(C6,C35)</f>
        <v>33484</v>
      </c>
      <c r="D36" s="86">
        <f t="shared" si="9"/>
        <v>0</v>
      </c>
      <c r="E36" s="86">
        <f t="shared" si="9"/>
        <v>-17050</v>
      </c>
      <c r="F36" s="75">
        <f>SUM(G36:H36)</f>
        <v>16434</v>
      </c>
      <c r="G36" s="75">
        <f>C36+E36</f>
        <v>16434</v>
      </c>
      <c r="H36" s="86">
        <f t="shared" si="9"/>
        <v>0</v>
      </c>
    </row>
    <row r="37" s="57" customFormat="1" spans="1:8">
      <c r="E37" s="87"/>
    </row>
  </sheetData>
  <mergeCells count="5">
    <mergeCell ref="A2:H2"/>
    <mergeCell ref="B4:D4"/>
    <mergeCell ref="F4:H4"/>
    <mergeCell ref="A4:A5"/>
    <mergeCell ref="E4:E5"/>
  </mergeCells>
  <dataValidations count="1">
    <dataValidation type="whole" operator="between" allowBlank="1" showInputMessage="1" showErrorMessage="1" error="请输入整数！" sqref="B6:H6 F23 F7:F9 F11:F21 F26:F36">
      <formula1>-100000000</formula1>
      <formula2>100000000</formula2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14" workbookViewId="0">
      <selection activeCell="C34" sqref="C34"/>
    </sheetView>
  </sheetViews>
  <sheetFormatPr defaultColWidth="8.75" defaultRowHeight="14.25" customHeight="1" outlineLevelCol="7"/>
  <cols>
    <col min="1" max="1" width="40.375" style="26" customWidth="1"/>
    <col min="2" max="4" width="8.875" style="26" customWidth="1"/>
    <col min="5" max="5" width="27.125" style="26" customWidth="1"/>
    <col min="6" max="6" width="8.875" style="26" customWidth="1"/>
    <col min="7" max="7" width="9.625" style="26" customWidth="1"/>
    <col min="8" max="8" width="8.875" style="26" customWidth="1"/>
    <col min="9" max="27" width="8.75" style="26"/>
    <col min="28" max="16347" width="9" style="26"/>
    <col min="16348" max="16369" width="8.75" style="26"/>
    <col min="16370" max="16384" width="8.75" style="27"/>
  </cols>
  <sheetData>
    <row r="1" s="25" customFormat="1" spans="1:8">
      <c r="A1" s="25" t="s">
        <v>179</v>
      </c>
    </row>
    <row r="2" s="26" customFormat="1" ht="24" customHeight="1" spans="1:8">
      <c r="A2" s="28" t="s">
        <v>145</v>
      </c>
      <c r="B2" s="28"/>
      <c r="C2" s="28"/>
      <c r="D2" s="28"/>
      <c r="E2" s="28"/>
      <c r="F2" s="28"/>
      <c r="G2" s="28"/>
      <c r="H2" s="28"/>
    </row>
    <row r="3" s="26" customFormat="1" ht="15.75" customHeight="1" spans="1:8">
      <c r="A3" s="29"/>
      <c r="B3" s="29"/>
      <c r="C3" s="29"/>
      <c r="D3" s="29"/>
      <c r="E3" s="29"/>
      <c r="F3" s="29"/>
      <c r="G3" s="29"/>
      <c r="H3" s="30" t="s">
        <v>33</v>
      </c>
    </row>
    <row r="4" s="26" customFormat="1" ht="19.5" customHeight="1" spans="1:8">
      <c r="A4" s="31" t="s">
        <v>68</v>
      </c>
      <c r="B4" s="32" t="s">
        <v>103</v>
      </c>
      <c r="C4" s="32" t="s">
        <v>7</v>
      </c>
      <c r="D4" s="32" t="s">
        <v>8</v>
      </c>
      <c r="E4" s="32" t="s">
        <v>68</v>
      </c>
      <c r="F4" s="32" t="s">
        <v>103</v>
      </c>
      <c r="G4" s="32" t="s">
        <v>7</v>
      </c>
      <c r="H4" s="32" t="s">
        <v>8</v>
      </c>
    </row>
    <row r="5" s="26" customFormat="1" ht="15.75" customHeight="1" spans="1:8">
      <c r="A5" s="33" t="s">
        <v>180</v>
      </c>
      <c r="B5" s="34">
        <f>SUM(B6,B8:B12,B18,B20,B23:B25,B27:B30,B36:B37)</f>
        <v>32200</v>
      </c>
      <c r="C5" s="34">
        <f>D5-B5</f>
        <v>-29050</v>
      </c>
      <c r="D5" s="34">
        <f>SUM(D6,D8:D12,D18,D20,D23:D25,D27:D30,D36:D37)</f>
        <v>3150</v>
      </c>
      <c r="E5" s="35" t="s">
        <v>181</v>
      </c>
      <c r="F5" s="36"/>
      <c r="G5" s="36"/>
      <c r="H5" s="36"/>
    </row>
    <row r="6" s="26" customFormat="1" ht="15.75" customHeight="1" spans="1:8">
      <c r="A6" s="37" t="s">
        <v>106</v>
      </c>
      <c r="B6" s="38">
        <f>B7</f>
        <v>0</v>
      </c>
      <c r="C6" s="34">
        <f t="shared" ref="C6:C29" si="0">D6-B6</f>
        <v>0</v>
      </c>
      <c r="D6" s="38">
        <f>D7</f>
        <v>0</v>
      </c>
      <c r="E6" s="39" t="s">
        <v>182</v>
      </c>
      <c r="F6" s="36">
        <v>25</v>
      </c>
      <c r="G6" s="36"/>
      <c r="H6" s="36">
        <v>25</v>
      </c>
    </row>
    <row r="7" s="26" customFormat="1" ht="15.75" customHeight="1" spans="1:8">
      <c r="A7" s="37" t="s">
        <v>183</v>
      </c>
      <c r="B7" s="38"/>
      <c r="C7" s="34">
        <f t="shared" si="0"/>
        <v>0</v>
      </c>
      <c r="D7" s="38"/>
      <c r="E7" s="39" t="s">
        <v>184</v>
      </c>
      <c r="F7" s="36"/>
      <c r="G7" s="36"/>
      <c r="H7" s="36"/>
    </row>
    <row r="8" s="26" customFormat="1" ht="15.75" customHeight="1" spans="1:8">
      <c r="A8" s="37" t="s">
        <v>109</v>
      </c>
      <c r="B8" s="38"/>
      <c r="C8" s="34">
        <f t="shared" si="0"/>
        <v>0</v>
      </c>
      <c r="D8" s="38"/>
      <c r="E8" s="39" t="s">
        <v>185</v>
      </c>
      <c r="F8" s="36"/>
      <c r="G8" s="36"/>
      <c r="H8" s="36"/>
    </row>
    <row r="9" s="26" customFormat="1" ht="15.75" customHeight="1" spans="1:8">
      <c r="A9" s="37" t="s">
        <v>111</v>
      </c>
      <c r="B9" s="38"/>
      <c r="C9" s="34">
        <f t="shared" si="0"/>
        <v>0</v>
      </c>
      <c r="D9" s="38"/>
      <c r="E9" s="39" t="s">
        <v>186</v>
      </c>
      <c r="F9" s="36">
        <v>21558</v>
      </c>
      <c r="G9" s="36">
        <f>H9-F9</f>
        <v>-17050</v>
      </c>
      <c r="H9" s="36">
        <v>4508</v>
      </c>
    </row>
    <row r="10" s="26" customFormat="1" ht="15.75" customHeight="1" spans="1:8">
      <c r="A10" s="37" t="s">
        <v>112</v>
      </c>
      <c r="B10" s="38"/>
      <c r="C10" s="34">
        <f t="shared" si="0"/>
        <v>0</v>
      </c>
      <c r="D10" s="38"/>
      <c r="E10" s="39" t="s">
        <v>187</v>
      </c>
      <c r="F10" s="36">
        <v>5621</v>
      </c>
      <c r="G10" s="36"/>
      <c r="H10" s="36">
        <v>5621</v>
      </c>
    </row>
    <row r="11" s="26" customFormat="1" ht="15.75" customHeight="1" spans="1:8">
      <c r="A11" s="37" t="s">
        <v>113</v>
      </c>
      <c r="B11" s="38"/>
      <c r="C11" s="34">
        <f t="shared" si="0"/>
        <v>0</v>
      </c>
      <c r="D11" s="38"/>
      <c r="E11" s="39" t="s">
        <v>188</v>
      </c>
      <c r="F11" s="36"/>
      <c r="G11" s="36"/>
      <c r="H11" s="36"/>
    </row>
    <row r="12" s="26" customFormat="1" ht="15.75" customHeight="1" spans="1:8">
      <c r="A12" s="37" t="s">
        <v>114</v>
      </c>
      <c r="B12" s="38">
        <v>30000</v>
      </c>
      <c r="C12" s="34">
        <f t="shared" si="0"/>
        <v>-29607</v>
      </c>
      <c r="D12" s="38">
        <v>393</v>
      </c>
      <c r="E12" s="39" t="s">
        <v>189</v>
      </c>
      <c r="F12" s="36"/>
      <c r="G12" s="36"/>
      <c r="H12" s="36"/>
    </row>
    <row r="13" s="26" customFormat="1" ht="15.75" customHeight="1" spans="1:8">
      <c r="A13" s="40" t="s">
        <v>190</v>
      </c>
      <c r="B13" s="38"/>
      <c r="C13" s="34">
        <f t="shared" si="0"/>
        <v>0</v>
      </c>
      <c r="D13" s="38"/>
      <c r="E13" s="39" t="s">
        <v>191</v>
      </c>
      <c r="F13" s="36"/>
      <c r="G13" s="36"/>
      <c r="H13" s="36"/>
    </row>
    <row r="14" s="26" customFormat="1" ht="15.75" customHeight="1" spans="1:8">
      <c r="A14" s="41" t="s">
        <v>192</v>
      </c>
      <c r="B14" s="38"/>
      <c r="C14" s="34">
        <f t="shared" si="0"/>
        <v>0</v>
      </c>
      <c r="D14" s="38"/>
      <c r="E14" s="39" t="s">
        <v>193</v>
      </c>
      <c r="F14" s="36">
        <v>3060</v>
      </c>
      <c r="G14" s="36"/>
      <c r="H14" s="36">
        <v>3060</v>
      </c>
    </row>
    <row r="15" s="26" customFormat="1" ht="15.75" customHeight="1" spans="1:8">
      <c r="A15" s="42" t="s">
        <v>194</v>
      </c>
      <c r="B15" s="38"/>
      <c r="C15" s="34">
        <f t="shared" si="0"/>
        <v>0</v>
      </c>
      <c r="D15" s="38"/>
      <c r="E15" s="39" t="s">
        <v>195</v>
      </c>
      <c r="F15" s="36">
        <v>3200</v>
      </c>
      <c r="G15" s="36">
        <f>H15-F15</f>
        <v>0</v>
      </c>
      <c r="H15" s="36">
        <v>3200</v>
      </c>
    </row>
    <row r="16" s="26" customFormat="1" ht="15.75" customHeight="1" spans="1:8">
      <c r="A16" s="42" t="s">
        <v>196</v>
      </c>
      <c r="B16" s="38"/>
      <c r="C16" s="34">
        <f t="shared" si="0"/>
        <v>0</v>
      </c>
      <c r="D16" s="38"/>
      <c r="E16" s="39" t="s">
        <v>197</v>
      </c>
      <c r="F16" s="36">
        <v>20</v>
      </c>
      <c r="G16" s="36">
        <f>H16-F16</f>
        <v>0</v>
      </c>
      <c r="H16" s="36">
        <v>20</v>
      </c>
    </row>
    <row r="17" s="26" customFormat="1" ht="15.75" customHeight="1" spans="1:8">
      <c r="A17" s="42" t="s">
        <v>198</v>
      </c>
      <c r="B17" s="38"/>
      <c r="C17" s="34">
        <f t="shared" si="0"/>
        <v>0</v>
      </c>
      <c r="D17" s="38"/>
      <c r="E17" s="39" t="s">
        <v>199</v>
      </c>
      <c r="F17" s="36"/>
      <c r="G17" s="36"/>
      <c r="H17" s="36"/>
    </row>
    <row r="18" s="26" customFormat="1" ht="15.75" customHeight="1" spans="1:8">
      <c r="A18" s="43" t="s">
        <v>116</v>
      </c>
      <c r="B18" s="38">
        <f>B19</f>
        <v>0</v>
      </c>
      <c r="C18" s="34">
        <f t="shared" si="0"/>
        <v>0</v>
      </c>
      <c r="D18" s="38">
        <f>D19</f>
        <v>0</v>
      </c>
      <c r="E18" s="39"/>
      <c r="F18" s="36"/>
      <c r="G18" s="36"/>
      <c r="H18" s="36"/>
    </row>
    <row r="19" s="26" customFormat="1" ht="15.75" customHeight="1" spans="1:8">
      <c r="A19" s="43" t="s">
        <v>200</v>
      </c>
      <c r="B19" s="38"/>
      <c r="C19" s="34">
        <f t="shared" si="0"/>
        <v>0</v>
      </c>
      <c r="D19" s="38"/>
      <c r="E19" s="39"/>
      <c r="F19" s="36"/>
      <c r="G19" s="36"/>
      <c r="H19" s="36"/>
    </row>
    <row r="20" s="26" customFormat="1" ht="15.75" customHeight="1" spans="1:8">
      <c r="A20" s="42" t="s">
        <v>120</v>
      </c>
      <c r="B20" s="38">
        <f>SUM(B21:B22)</f>
        <v>0</v>
      </c>
      <c r="C20" s="34">
        <f t="shared" si="0"/>
        <v>0</v>
      </c>
      <c r="D20" s="38">
        <f>SUM(D21:D22)</f>
        <v>0</v>
      </c>
      <c r="E20" s="39"/>
      <c r="F20" s="36"/>
      <c r="G20" s="36"/>
      <c r="H20" s="36"/>
    </row>
    <row r="21" s="26" customFormat="1" ht="15.75" customHeight="1" spans="1:8">
      <c r="A21" s="42" t="s">
        <v>201</v>
      </c>
      <c r="B21" s="38"/>
      <c r="C21" s="34">
        <f t="shared" si="0"/>
        <v>0</v>
      </c>
      <c r="D21" s="38"/>
      <c r="E21" s="39"/>
      <c r="F21" s="36"/>
      <c r="G21" s="36"/>
      <c r="H21" s="36"/>
    </row>
    <row r="22" s="26" customFormat="1" ht="15.75" customHeight="1" spans="1:8">
      <c r="A22" s="42" t="s">
        <v>202</v>
      </c>
      <c r="B22" s="38"/>
      <c r="C22" s="34">
        <f t="shared" si="0"/>
        <v>0</v>
      </c>
      <c r="D22" s="38"/>
      <c r="E22" s="44"/>
      <c r="F22" s="34"/>
      <c r="G22" s="34"/>
      <c r="H22" s="34"/>
    </row>
    <row r="23" s="26" customFormat="1" ht="15.75" customHeight="1" spans="1:8">
      <c r="A23" s="42" t="s">
        <v>121</v>
      </c>
      <c r="B23" s="38">
        <v>1400</v>
      </c>
      <c r="C23" s="34">
        <f t="shared" si="0"/>
        <v>555</v>
      </c>
      <c r="D23" s="38">
        <v>1955</v>
      </c>
      <c r="E23" s="45"/>
      <c r="F23" s="38"/>
      <c r="G23" s="38"/>
      <c r="H23" s="38"/>
    </row>
    <row r="24" s="26" customFormat="1" ht="15.75" customHeight="1" spans="1:8">
      <c r="A24" s="43" t="s">
        <v>122</v>
      </c>
      <c r="B24" s="38"/>
      <c r="C24" s="34">
        <f t="shared" si="0"/>
        <v>0</v>
      </c>
      <c r="D24" s="38"/>
      <c r="E24" s="45"/>
      <c r="F24" s="38"/>
      <c r="G24" s="38"/>
      <c r="H24" s="38"/>
    </row>
    <row r="25" s="26" customFormat="1" ht="15.75" customHeight="1" spans="1:8">
      <c r="A25" s="43" t="s">
        <v>123</v>
      </c>
      <c r="B25" s="38">
        <f>B26</f>
        <v>0</v>
      </c>
      <c r="C25" s="34">
        <f t="shared" si="0"/>
        <v>0</v>
      </c>
      <c r="D25" s="38">
        <f>D26</f>
        <v>0</v>
      </c>
      <c r="E25" s="45"/>
      <c r="F25" s="38"/>
      <c r="G25" s="38"/>
      <c r="H25" s="38"/>
    </row>
    <row r="26" s="26" customFormat="1" ht="15.75" customHeight="1" spans="1:8">
      <c r="A26" s="43" t="s">
        <v>203</v>
      </c>
      <c r="B26" s="38"/>
      <c r="C26" s="34">
        <f t="shared" si="0"/>
        <v>0</v>
      </c>
      <c r="D26" s="38"/>
      <c r="E26" s="45"/>
      <c r="F26" s="38"/>
      <c r="G26" s="38"/>
      <c r="H26" s="38"/>
    </row>
    <row r="27" s="26" customFormat="1" ht="15.75" customHeight="1" spans="1:8">
      <c r="A27" s="43" t="s">
        <v>124</v>
      </c>
      <c r="B27" s="38"/>
      <c r="C27" s="34">
        <f t="shared" si="0"/>
        <v>0</v>
      </c>
      <c r="D27" s="38"/>
      <c r="E27" s="45"/>
      <c r="F27" s="38"/>
      <c r="G27" s="38"/>
      <c r="H27" s="38"/>
    </row>
    <row r="28" s="26" customFormat="1" ht="15.75" customHeight="1" spans="1:8">
      <c r="A28" s="43" t="s">
        <v>128</v>
      </c>
      <c r="B28" s="38"/>
      <c r="C28" s="34">
        <f t="shared" si="0"/>
        <v>0</v>
      </c>
      <c r="D28" s="38"/>
      <c r="E28" s="45"/>
      <c r="F28" s="38"/>
      <c r="G28" s="38"/>
      <c r="H28" s="38"/>
    </row>
    <row r="29" s="26" customFormat="1" ht="15.75" customHeight="1" spans="1:8">
      <c r="A29" s="43" t="s">
        <v>129</v>
      </c>
      <c r="B29" s="38">
        <v>800</v>
      </c>
      <c r="C29" s="34">
        <f t="shared" si="0"/>
        <v>2</v>
      </c>
      <c r="D29" s="38">
        <v>802</v>
      </c>
      <c r="E29" s="45"/>
      <c r="F29" s="38"/>
      <c r="G29" s="38"/>
      <c r="H29" s="38"/>
    </row>
    <row r="30" s="26" customFormat="1" ht="15.75" customHeight="1" spans="1:8">
      <c r="A30" s="43" t="s">
        <v>130</v>
      </c>
      <c r="B30" s="38">
        <f>SUM(B31:B35)</f>
        <v>0</v>
      </c>
      <c r="C30" s="38">
        <f>SUM(C31:C35)</f>
        <v>0</v>
      </c>
      <c r="D30" s="38">
        <f>SUM(D31:D35)</f>
        <v>0</v>
      </c>
      <c r="E30" s="45"/>
      <c r="F30" s="38"/>
      <c r="G30" s="38"/>
      <c r="H30" s="38"/>
    </row>
    <row r="31" s="26" customFormat="1" ht="15.75" customHeight="1" spans="1:8">
      <c r="A31" s="42" t="s">
        <v>204</v>
      </c>
      <c r="B31" s="38"/>
      <c r="C31" s="38"/>
      <c r="D31" s="38"/>
      <c r="E31" s="45"/>
      <c r="F31" s="38"/>
      <c r="G31" s="38"/>
      <c r="H31" s="38"/>
    </row>
    <row r="32" s="26" customFormat="1" ht="15.75" customHeight="1" spans="1:8">
      <c r="A32" s="42" t="s">
        <v>205</v>
      </c>
      <c r="B32" s="38"/>
      <c r="C32" s="38"/>
      <c r="D32" s="38"/>
      <c r="E32" s="45"/>
      <c r="F32" s="38"/>
      <c r="G32" s="38"/>
      <c r="H32" s="38"/>
    </row>
    <row r="33" s="26" customFormat="1" ht="15.75" customHeight="1" spans="1:8">
      <c r="A33" s="43" t="s">
        <v>206</v>
      </c>
      <c r="B33" s="38"/>
      <c r="C33" s="38"/>
      <c r="D33" s="38"/>
      <c r="E33" s="45"/>
      <c r="F33" s="38"/>
      <c r="G33" s="38"/>
      <c r="H33" s="38"/>
    </row>
    <row r="34" s="26" customFormat="1" ht="15.75" customHeight="1" spans="1:8">
      <c r="A34" s="43" t="s">
        <v>207</v>
      </c>
      <c r="B34" s="38"/>
      <c r="C34" s="38"/>
      <c r="D34" s="38"/>
      <c r="E34" s="45"/>
      <c r="F34" s="38"/>
      <c r="G34" s="38"/>
      <c r="H34" s="38"/>
    </row>
    <row r="35" s="26" customFormat="1" ht="15.75" customHeight="1" spans="1:8">
      <c r="A35" s="42" t="s">
        <v>208</v>
      </c>
      <c r="B35" s="38"/>
      <c r="C35" s="38"/>
      <c r="D35" s="38"/>
      <c r="E35" s="45"/>
      <c r="F35" s="38"/>
      <c r="G35" s="38"/>
      <c r="H35" s="38"/>
    </row>
    <row r="36" s="26" customFormat="1" ht="15.75" customHeight="1" spans="1:8">
      <c r="A36" s="42" t="s">
        <v>131</v>
      </c>
      <c r="B36" s="38"/>
      <c r="C36" s="38"/>
      <c r="D36" s="38"/>
      <c r="E36" s="45"/>
      <c r="F36" s="38"/>
      <c r="G36" s="38"/>
      <c r="H36" s="38"/>
    </row>
    <row r="37" s="26" customFormat="1" ht="15.75" customHeight="1" spans="1:8">
      <c r="A37" s="43" t="s">
        <v>132</v>
      </c>
      <c r="B37" s="38"/>
      <c r="C37" s="38"/>
      <c r="D37" s="38"/>
      <c r="E37" s="45"/>
      <c r="F37" s="38"/>
      <c r="G37" s="38"/>
      <c r="H37" s="38"/>
    </row>
    <row r="38" s="26" customFormat="1" ht="13.5" spans="1:8">
      <c r="A38" s="42" t="s">
        <v>209</v>
      </c>
      <c r="B38" s="38"/>
      <c r="C38" s="38"/>
      <c r="D38" s="38"/>
      <c r="E38" s="45"/>
      <c r="F38" s="38"/>
      <c r="G38" s="38"/>
      <c r="H38" s="38"/>
    </row>
    <row r="39" s="26" customFormat="1" ht="15.75" customHeight="1" spans="1:8">
      <c r="A39" s="46"/>
      <c r="B39" s="38"/>
      <c r="C39" s="38"/>
      <c r="D39" s="38"/>
      <c r="E39" s="45"/>
      <c r="F39" s="38"/>
      <c r="G39" s="38"/>
      <c r="H39" s="38"/>
    </row>
    <row r="40" s="26" customFormat="1" ht="15.75" customHeight="1" spans="1:8">
      <c r="A40" s="46"/>
      <c r="B40" s="38"/>
      <c r="C40" s="38"/>
      <c r="D40" s="38"/>
      <c r="E40" s="45"/>
      <c r="F40" s="38"/>
      <c r="G40" s="38"/>
      <c r="H40" s="38"/>
    </row>
    <row r="41" s="26" customFormat="1" ht="15.75" customHeight="1" spans="1:8">
      <c r="A41" s="47" t="s">
        <v>210</v>
      </c>
      <c r="B41" s="38">
        <f>SUM(B5,B38)</f>
        <v>32200</v>
      </c>
      <c r="C41" s="38">
        <f>D41-B41</f>
        <v>-29050</v>
      </c>
      <c r="D41" s="38">
        <f>SUM(D5,D38)</f>
        <v>3150</v>
      </c>
      <c r="E41" s="48" t="s">
        <v>211</v>
      </c>
      <c r="F41" s="38">
        <f t="shared" ref="F41:H41" si="1">SUM(F5:F40)</f>
        <v>33484</v>
      </c>
      <c r="G41" s="38">
        <f t="shared" si="1"/>
        <v>-17050</v>
      </c>
      <c r="H41" s="38">
        <f t="shared" si="1"/>
        <v>16434</v>
      </c>
    </row>
    <row r="42" s="26" customFormat="1" ht="15.75" customHeight="1" spans="1:8">
      <c r="A42" s="49" t="s">
        <v>212</v>
      </c>
      <c r="B42" s="50">
        <v>13284</v>
      </c>
      <c r="C42" s="38">
        <v>0</v>
      </c>
      <c r="D42" s="50">
        <v>13284</v>
      </c>
      <c r="E42" s="51" t="s">
        <v>213</v>
      </c>
      <c r="F42" s="38">
        <f t="shared" ref="F42:H42" si="2">SUM(F43,F45,F47,F51,F52)</f>
        <v>12000</v>
      </c>
      <c r="G42" s="38">
        <f t="shared" si="2"/>
        <v>-12000</v>
      </c>
      <c r="H42" s="38">
        <f t="shared" si="2"/>
        <v>0</v>
      </c>
    </row>
    <row r="43" s="26" customFormat="1" ht="15.75" customHeight="1" spans="1:8">
      <c r="A43" s="49" t="s">
        <v>214</v>
      </c>
      <c r="B43" s="38"/>
      <c r="C43" s="38"/>
      <c r="D43" s="38"/>
      <c r="E43" s="51" t="s">
        <v>215</v>
      </c>
      <c r="F43" s="38">
        <f t="shared" ref="F43:H43" si="3">F44</f>
        <v>0</v>
      </c>
      <c r="G43" s="38">
        <f t="shared" si="3"/>
        <v>0</v>
      </c>
      <c r="H43" s="38">
        <f t="shared" si="3"/>
        <v>0</v>
      </c>
    </row>
    <row r="44" s="26" customFormat="1" ht="15.75" customHeight="1" spans="1:8">
      <c r="A44" s="49" t="s">
        <v>18</v>
      </c>
      <c r="B44" s="50">
        <v>13284</v>
      </c>
      <c r="C44" s="50">
        <v>0</v>
      </c>
      <c r="D44" s="50">
        <v>13284</v>
      </c>
      <c r="E44" s="51" t="s">
        <v>216</v>
      </c>
      <c r="F44" s="38"/>
      <c r="G44" s="38">
        <v>0</v>
      </c>
      <c r="H44" s="38">
        <v>0</v>
      </c>
    </row>
    <row r="45" s="26" customFormat="1" ht="15.75" customHeight="1" spans="1:8">
      <c r="A45" s="49" t="s">
        <v>217</v>
      </c>
      <c r="B45" s="50">
        <v>13284</v>
      </c>
      <c r="C45" s="38">
        <v>0</v>
      </c>
      <c r="D45" s="50">
        <v>13284</v>
      </c>
      <c r="E45" s="51" t="s">
        <v>25</v>
      </c>
      <c r="F45" s="38">
        <f t="shared" ref="F45:H45" si="4">F46</f>
        <v>12000</v>
      </c>
      <c r="G45" s="38">
        <f>H45-F45</f>
        <v>-12000</v>
      </c>
      <c r="H45" s="38">
        <f t="shared" si="4"/>
        <v>0</v>
      </c>
    </row>
    <row r="46" s="26" customFormat="1" ht="15.75" customHeight="1" spans="1:8">
      <c r="A46" s="49" t="s">
        <v>24</v>
      </c>
      <c r="B46" s="38">
        <f t="shared" ref="B44:B47" si="5">B47</f>
        <v>0</v>
      </c>
      <c r="C46" s="38">
        <f t="shared" ref="C46:C50" si="6">C47</f>
        <v>0</v>
      </c>
      <c r="D46" s="38">
        <f t="shared" ref="D46:D50" si="7">D47</f>
        <v>0</v>
      </c>
      <c r="E46" s="51" t="s">
        <v>218</v>
      </c>
      <c r="F46" s="38">
        <v>12000</v>
      </c>
      <c r="G46" s="38">
        <f>H46-F46</f>
        <v>-12000</v>
      </c>
      <c r="H46" s="38">
        <v>0</v>
      </c>
    </row>
    <row r="47" s="26" customFormat="1" ht="15.75" customHeight="1" spans="1:8">
      <c r="A47" s="49" t="s">
        <v>219</v>
      </c>
      <c r="B47" s="38">
        <f t="shared" si="5"/>
        <v>0</v>
      </c>
      <c r="C47" s="38">
        <f t="shared" si="6"/>
        <v>0</v>
      </c>
      <c r="D47" s="38">
        <f t="shared" si="7"/>
        <v>0</v>
      </c>
      <c r="E47" s="51" t="s">
        <v>220</v>
      </c>
      <c r="F47" s="38">
        <f t="shared" ref="F47:H47" si="8">F48</f>
        <v>0</v>
      </c>
      <c r="G47" s="38">
        <f t="shared" si="8"/>
        <v>0</v>
      </c>
      <c r="H47" s="38">
        <f t="shared" si="8"/>
        <v>0</v>
      </c>
    </row>
    <row r="48" s="26" customFormat="1" ht="15.75" customHeight="1" spans="1:8">
      <c r="A48" s="49" t="s">
        <v>221</v>
      </c>
      <c r="B48" s="38"/>
      <c r="C48" s="38"/>
      <c r="D48" s="38"/>
      <c r="E48" s="51" t="s">
        <v>222</v>
      </c>
      <c r="F48" s="38"/>
      <c r="G48" s="38"/>
      <c r="H48" s="38"/>
    </row>
    <row r="49" s="26" customFormat="1" ht="15.75" customHeight="1" spans="1:8">
      <c r="A49" s="49" t="s">
        <v>223</v>
      </c>
      <c r="B49" s="38">
        <f t="shared" ref="B49:B54" si="9">B50</f>
        <v>0</v>
      </c>
      <c r="C49" s="38">
        <f t="shared" si="6"/>
        <v>0</v>
      </c>
      <c r="D49" s="38">
        <f t="shared" si="7"/>
        <v>0</v>
      </c>
      <c r="E49" s="51" t="s">
        <v>224</v>
      </c>
      <c r="F49" s="38">
        <f t="shared" ref="F49:H49" si="10">F50</f>
        <v>0</v>
      </c>
      <c r="G49" s="38">
        <f t="shared" si="10"/>
        <v>0</v>
      </c>
      <c r="H49" s="38">
        <f t="shared" si="10"/>
        <v>0</v>
      </c>
    </row>
    <row r="50" s="26" customFormat="1" ht="15.75" customHeight="1" spans="1:8">
      <c r="A50" s="49" t="s">
        <v>225</v>
      </c>
      <c r="B50" s="38">
        <f t="shared" si="9"/>
        <v>0</v>
      </c>
      <c r="C50" s="38">
        <f t="shared" si="6"/>
        <v>0</v>
      </c>
      <c r="D50" s="38">
        <f t="shared" si="7"/>
        <v>0</v>
      </c>
      <c r="E50" s="51" t="s">
        <v>226</v>
      </c>
      <c r="F50" s="38"/>
      <c r="G50" s="38"/>
      <c r="H50" s="38"/>
    </row>
    <row r="51" s="26" customFormat="1" ht="15.75" customHeight="1" spans="1:8">
      <c r="A51" s="49" t="s">
        <v>227</v>
      </c>
      <c r="B51" s="38"/>
      <c r="C51" s="38"/>
      <c r="D51" s="38"/>
      <c r="E51" s="52" t="s">
        <v>228</v>
      </c>
      <c r="F51" s="53"/>
      <c r="G51" s="53"/>
      <c r="H51" s="53"/>
    </row>
    <row r="52" s="26" customFormat="1" ht="15.75" customHeight="1" spans="1:8">
      <c r="A52" s="49" t="s">
        <v>229</v>
      </c>
      <c r="B52" s="50">
        <f>SUM(B53)</f>
        <v>0</v>
      </c>
      <c r="C52" s="50">
        <f>SUM(C53)</f>
        <v>0</v>
      </c>
      <c r="D52" s="50">
        <f>SUM(D53)</f>
        <v>0</v>
      </c>
      <c r="E52" s="54" t="s">
        <v>230</v>
      </c>
      <c r="F52" s="38"/>
      <c r="G52" s="38"/>
      <c r="H52" s="38"/>
    </row>
    <row r="53" s="26" customFormat="1" ht="15.75" customHeight="1" spans="1:8">
      <c r="A53" s="49" t="s">
        <v>231</v>
      </c>
      <c r="B53" s="38"/>
      <c r="C53" s="38"/>
      <c r="D53" s="38"/>
      <c r="E53" s="55"/>
      <c r="F53" s="38"/>
      <c r="G53" s="38"/>
      <c r="H53" s="38"/>
    </row>
    <row r="54" s="26" customFormat="1" customHeight="1" spans="1:8">
      <c r="A54" s="52" t="s">
        <v>232</v>
      </c>
      <c r="B54" s="53">
        <f t="shared" si="9"/>
        <v>0</v>
      </c>
      <c r="C54" s="53">
        <f>C55</f>
        <v>0</v>
      </c>
      <c r="D54" s="53">
        <f>D55</f>
        <v>0</v>
      </c>
      <c r="E54" s="52"/>
      <c r="F54" s="56"/>
      <c r="G54" s="56"/>
      <c r="H54" s="56"/>
    </row>
    <row r="55" s="26" customFormat="1" customHeight="1" spans="1:8">
      <c r="A55" s="52" t="s">
        <v>233</v>
      </c>
      <c r="B55" s="53"/>
      <c r="C55" s="53"/>
      <c r="D55" s="53"/>
      <c r="E55" s="52"/>
      <c r="F55" s="56"/>
      <c r="G55" s="56"/>
      <c r="H55" s="56"/>
    </row>
    <row r="56" s="26" customFormat="1" ht="15.75" customHeight="1" spans="1:8">
      <c r="A56" s="49"/>
      <c r="B56" s="38"/>
      <c r="C56" s="38"/>
      <c r="D56" s="38"/>
      <c r="E56" s="49"/>
      <c r="F56" s="38"/>
      <c r="G56" s="38"/>
      <c r="H56" s="38"/>
    </row>
    <row r="57" s="26" customFormat="1" ht="15.75" customHeight="1" spans="1:8">
      <c r="A57" s="47" t="s">
        <v>234</v>
      </c>
      <c r="B57" s="38">
        <f>SUM(B41,B42,B49,B52)</f>
        <v>45484</v>
      </c>
      <c r="C57" s="38">
        <f>D57-B57</f>
        <v>-29050</v>
      </c>
      <c r="D57" s="38">
        <f>SUM(D41,D42,D49,D52)</f>
        <v>16434</v>
      </c>
      <c r="E57" s="48" t="s">
        <v>178</v>
      </c>
      <c r="F57" s="38">
        <f t="shared" ref="F57:H57" si="11">SUM(F41:F42,F49)</f>
        <v>45484</v>
      </c>
      <c r="G57" s="38">
        <f t="shared" si="11"/>
        <v>-29050</v>
      </c>
      <c r="H57" s="38">
        <f t="shared" si="11"/>
        <v>16434</v>
      </c>
    </row>
  </sheetData>
  <mergeCells count="2">
    <mergeCell ref="A2:H2"/>
    <mergeCell ref="A3:F3"/>
  </mergeCells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3"/>
  <sheetViews>
    <sheetView workbookViewId="0">
      <selection activeCell="E33" sqref="E33"/>
    </sheetView>
  </sheetViews>
  <sheetFormatPr defaultColWidth="9" defaultRowHeight="14.25" outlineLevelCol="3"/>
  <cols>
    <col min="1" max="1" width="40.625" style="1"/>
    <col min="2" max="4" width="13.875" style="1" customWidth="1"/>
    <col min="5" max="16384" width="9" style="1"/>
  </cols>
  <sheetData>
    <row r="1" s="1" customFormat="1" spans="1:4">
      <c r="A1" s="3" t="s">
        <v>235</v>
      </c>
    </row>
    <row r="2" s="1" customFormat="1" ht="29.25" spans="1:4">
      <c r="A2" s="15" t="s">
        <v>236</v>
      </c>
      <c r="B2" s="5"/>
      <c r="C2" s="5"/>
      <c r="D2" s="5"/>
    </row>
    <row r="3" s="1" customFormat="1" ht="26.25" spans="1:4">
      <c r="A3" s="5"/>
      <c r="B3" s="5"/>
      <c r="C3" s="5"/>
      <c r="D3" s="16" t="s">
        <v>33</v>
      </c>
    </row>
    <row r="4" s="1" customFormat="1" spans="1:4">
      <c r="A4" s="17" t="s">
        <v>146</v>
      </c>
      <c r="B4" s="18" t="s">
        <v>35</v>
      </c>
      <c r="C4" s="18" t="s">
        <v>36</v>
      </c>
      <c r="D4" s="18" t="s">
        <v>37</v>
      </c>
    </row>
    <row r="5" s="1" customFormat="1" spans="1:4">
      <c r="A5" s="19" t="s">
        <v>237</v>
      </c>
      <c r="B5" s="20">
        <f>B6+B38+B43+B49+B53</f>
        <v>0</v>
      </c>
      <c r="C5" s="20">
        <f>C6+C38+C43+C49+C53</f>
        <v>0</v>
      </c>
      <c r="D5" s="20">
        <f>D6+D38+D43+D49+D53</f>
        <v>0</v>
      </c>
    </row>
    <row r="6" s="1" customFormat="1" spans="1:4">
      <c r="A6" s="19" t="s">
        <v>238</v>
      </c>
      <c r="B6" s="20">
        <f>SUM(B7:B37)</f>
        <v>0</v>
      </c>
      <c r="C6" s="20">
        <f>SUM(C7:C37)</f>
        <v>0</v>
      </c>
      <c r="D6" s="20">
        <f>SUM(D7:D37)</f>
        <v>0</v>
      </c>
    </row>
    <row r="7" s="1" customFormat="1" spans="1:4">
      <c r="A7" s="21" t="s">
        <v>239</v>
      </c>
      <c r="B7" s="20">
        <v>0</v>
      </c>
      <c r="C7" s="20">
        <v>0</v>
      </c>
      <c r="D7" s="22">
        <v>0</v>
      </c>
    </row>
    <row r="8" s="1" customFormat="1" spans="1:4">
      <c r="A8" s="21" t="s">
        <v>240</v>
      </c>
      <c r="B8" s="20">
        <v>0</v>
      </c>
      <c r="C8" s="23">
        <v>0</v>
      </c>
      <c r="D8" s="20">
        <v>0</v>
      </c>
    </row>
    <row r="9" s="1" customFormat="1" spans="1:4">
      <c r="A9" s="21" t="s">
        <v>241</v>
      </c>
      <c r="B9" s="20">
        <v>0</v>
      </c>
      <c r="C9" s="20">
        <v>0</v>
      </c>
      <c r="D9" s="24">
        <v>0</v>
      </c>
    </row>
    <row r="10" s="1" customFormat="1" spans="1:4">
      <c r="A10" s="21" t="s">
        <v>242</v>
      </c>
      <c r="B10" s="20">
        <v>0</v>
      </c>
      <c r="C10" s="20">
        <v>0</v>
      </c>
      <c r="D10" s="20">
        <v>0</v>
      </c>
    </row>
    <row r="11" s="1" customFormat="1" spans="1:4">
      <c r="A11" s="21" t="s">
        <v>243</v>
      </c>
      <c r="B11" s="20">
        <v>0</v>
      </c>
      <c r="C11" s="20">
        <v>0</v>
      </c>
      <c r="D11" s="20">
        <v>0</v>
      </c>
    </row>
    <row r="12" s="1" customFormat="1" spans="1:4">
      <c r="A12" s="21" t="s">
        <v>244</v>
      </c>
      <c r="B12" s="20">
        <v>0</v>
      </c>
      <c r="C12" s="20">
        <v>0</v>
      </c>
      <c r="D12" s="20">
        <v>0</v>
      </c>
    </row>
    <row r="13" s="1" customFormat="1" spans="1:4">
      <c r="A13" s="21" t="s">
        <v>245</v>
      </c>
      <c r="B13" s="20">
        <v>0</v>
      </c>
      <c r="C13" s="20">
        <v>0</v>
      </c>
      <c r="D13" s="20">
        <v>0</v>
      </c>
    </row>
    <row r="14" s="1" customFormat="1" spans="1:4">
      <c r="A14" s="21" t="s">
        <v>246</v>
      </c>
      <c r="B14" s="20">
        <v>0</v>
      </c>
      <c r="C14" s="20">
        <v>0</v>
      </c>
      <c r="D14" s="20">
        <v>0</v>
      </c>
    </row>
    <row r="15" s="1" customFormat="1" spans="1:4">
      <c r="A15" s="21" t="s">
        <v>247</v>
      </c>
      <c r="B15" s="20">
        <v>0</v>
      </c>
      <c r="C15" s="20">
        <v>0</v>
      </c>
      <c r="D15" s="20">
        <v>0</v>
      </c>
    </row>
    <row r="16" s="1" customFormat="1" spans="1:4">
      <c r="A16" s="21" t="s">
        <v>248</v>
      </c>
      <c r="B16" s="20">
        <v>0</v>
      </c>
      <c r="C16" s="20">
        <v>0</v>
      </c>
      <c r="D16" s="20">
        <v>0</v>
      </c>
    </row>
    <row r="17" s="1" customFormat="1" spans="1:4">
      <c r="A17" s="21" t="s">
        <v>249</v>
      </c>
      <c r="B17" s="20">
        <v>0</v>
      </c>
      <c r="C17" s="20">
        <v>0</v>
      </c>
      <c r="D17" s="20">
        <v>0</v>
      </c>
    </row>
    <row r="18" s="1" customFormat="1" spans="1:4">
      <c r="A18" s="21" t="s">
        <v>250</v>
      </c>
      <c r="B18" s="20">
        <v>0</v>
      </c>
      <c r="C18" s="20">
        <v>0</v>
      </c>
      <c r="D18" s="20">
        <v>0</v>
      </c>
    </row>
    <row r="19" s="1" customFormat="1" spans="1:4">
      <c r="A19" s="21" t="s">
        <v>251</v>
      </c>
      <c r="B19" s="20">
        <v>0</v>
      </c>
      <c r="C19" s="20">
        <v>0</v>
      </c>
      <c r="D19" s="20">
        <v>0</v>
      </c>
    </row>
    <row r="20" s="1" customFormat="1" spans="1:4">
      <c r="A20" s="21" t="s">
        <v>252</v>
      </c>
      <c r="B20" s="20">
        <v>0</v>
      </c>
      <c r="C20" s="20">
        <v>0</v>
      </c>
      <c r="D20" s="20">
        <v>0</v>
      </c>
    </row>
    <row r="21" s="1" customFormat="1" spans="1:4">
      <c r="A21" s="21" t="s">
        <v>253</v>
      </c>
      <c r="B21" s="20">
        <v>0</v>
      </c>
      <c r="C21" s="20">
        <v>0</v>
      </c>
      <c r="D21" s="20">
        <v>0</v>
      </c>
    </row>
    <row r="22" s="1" customFormat="1" spans="1:4">
      <c r="A22" s="21" t="s">
        <v>254</v>
      </c>
      <c r="B22" s="20">
        <v>0</v>
      </c>
      <c r="C22" s="20">
        <v>0</v>
      </c>
      <c r="D22" s="20">
        <v>0</v>
      </c>
    </row>
    <row r="23" s="1" customFormat="1" spans="1:4">
      <c r="A23" s="21" t="s">
        <v>255</v>
      </c>
      <c r="B23" s="20">
        <v>0</v>
      </c>
      <c r="C23" s="20">
        <v>0</v>
      </c>
      <c r="D23" s="20">
        <v>0</v>
      </c>
    </row>
    <row r="24" s="1" customFormat="1" spans="1:4">
      <c r="A24" s="21" t="s">
        <v>256</v>
      </c>
      <c r="B24" s="20">
        <v>0</v>
      </c>
      <c r="C24" s="20">
        <v>0</v>
      </c>
      <c r="D24" s="20">
        <v>0</v>
      </c>
    </row>
    <row r="25" s="1" customFormat="1" spans="1:4">
      <c r="A25" s="21" t="s">
        <v>257</v>
      </c>
      <c r="B25" s="20">
        <v>0</v>
      </c>
      <c r="C25" s="20">
        <v>0</v>
      </c>
      <c r="D25" s="20">
        <v>0</v>
      </c>
    </row>
    <row r="26" s="1" customFormat="1" spans="1:4">
      <c r="A26" s="21" t="s">
        <v>258</v>
      </c>
      <c r="B26" s="20">
        <v>0</v>
      </c>
      <c r="C26" s="20">
        <v>0</v>
      </c>
      <c r="D26" s="20">
        <v>0</v>
      </c>
    </row>
    <row r="27" s="1" customFormat="1" spans="1:4">
      <c r="A27" s="21" t="s">
        <v>259</v>
      </c>
      <c r="B27" s="20">
        <v>0</v>
      </c>
      <c r="C27" s="20">
        <v>0</v>
      </c>
      <c r="D27" s="20">
        <v>0</v>
      </c>
    </row>
    <row r="28" s="1" customFormat="1" spans="1:4">
      <c r="A28" s="21" t="s">
        <v>260</v>
      </c>
      <c r="B28" s="20">
        <v>0</v>
      </c>
      <c r="C28" s="20">
        <v>0</v>
      </c>
      <c r="D28" s="20">
        <v>0</v>
      </c>
    </row>
    <row r="29" s="1" customFormat="1" spans="1:4">
      <c r="A29" s="21" t="s">
        <v>261</v>
      </c>
      <c r="B29" s="20">
        <v>0</v>
      </c>
      <c r="C29" s="20">
        <v>0</v>
      </c>
      <c r="D29" s="20">
        <v>0</v>
      </c>
    </row>
    <row r="30" s="1" customFormat="1" spans="1:4">
      <c r="A30" s="21" t="s">
        <v>262</v>
      </c>
      <c r="B30" s="20">
        <v>0</v>
      </c>
      <c r="C30" s="20">
        <v>0</v>
      </c>
      <c r="D30" s="20">
        <v>0</v>
      </c>
    </row>
    <row r="31" s="1" customFormat="1" spans="1:4">
      <c r="A31" s="21" t="s">
        <v>263</v>
      </c>
      <c r="B31" s="20">
        <v>0</v>
      </c>
      <c r="C31" s="20">
        <v>0</v>
      </c>
      <c r="D31" s="20">
        <v>0</v>
      </c>
    </row>
    <row r="32" s="1" customFormat="1" spans="1:4">
      <c r="A32" s="21" t="s">
        <v>264</v>
      </c>
      <c r="B32" s="20">
        <v>0</v>
      </c>
      <c r="C32" s="20">
        <v>0</v>
      </c>
      <c r="D32" s="20">
        <v>0</v>
      </c>
    </row>
    <row r="33" s="1" customFormat="1" spans="1:4">
      <c r="A33" s="21" t="s">
        <v>265</v>
      </c>
      <c r="B33" s="20">
        <v>0</v>
      </c>
      <c r="C33" s="20">
        <v>0</v>
      </c>
      <c r="D33" s="20">
        <v>0</v>
      </c>
    </row>
    <row r="34" s="1" customFormat="1" spans="1:4">
      <c r="A34" s="21" t="s">
        <v>266</v>
      </c>
      <c r="B34" s="20">
        <v>0</v>
      </c>
      <c r="C34" s="20">
        <v>0</v>
      </c>
      <c r="D34" s="20">
        <v>0</v>
      </c>
    </row>
    <row r="35" s="1" customFormat="1" spans="1:4">
      <c r="A35" s="21" t="s">
        <v>267</v>
      </c>
      <c r="B35" s="20">
        <v>0</v>
      </c>
      <c r="C35" s="20">
        <v>0</v>
      </c>
      <c r="D35" s="20">
        <v>0</v>
      </c>
    </row>
    <row r="36" s="1" customFormat="1" spans="1:4">
      <c r="A36" s="21" t="s">
        <v>268</v>
      </c>
      <c r="B36" s="20">
        <v>0</v>
      </c>
      <c r="C36" s="20">
        <v>0</v>
      </c>
      <c r="D36" s="20">
        <v>0</v>
      </c>
    </row>
    <row r="37" s="1" customFormat="1" spans="1:4">
      <c r="A37" s="21" t="s">
        <v>269</v>
      </c>
      <c r="B37" s="20">
        <v>0</v>
      </c>
      <c r="C37" s="20">
        <v>0</v>
      </c>
      <c r="D37" s="20">
        <v>0</v>
      </c>
    </row>
    <row r="38" s="1" customFormat="1" spans="1:4">
      <c r="A38" s="19" t="s">
        <v>270</v>
      </c>
      <c r="B38" s="20">
        <f>SUM(B39:B42)</f>
        <v>0</v>
      </c>
      <c r="C38" s="20">
        <f>SUM(C39:C42)</f>
        <v>0</v>
      </c>
      <c r="D38" s="20">
        <f>SUM(D39:D42)</f>
        <v>0</v>
      </c>
    </row>
    <row r="39" s="1" customFormat="1" spans="1:4">
      <c r="A39" s="21" t="s">
        <v>271</v>
      </c>
      <c r="B39" s="20">
        <v>0</v>
      </c>
      <c r="C39" s="20">
        <v>0</v>
      </c>
      <c r="D39" s="20">
        <v>0</v>
      </c>
    </row>
    <row r="40" s="1" customFormat="1" spans="1:4">
      <c r="A40" s="21" t="s">
        <v>272</v>
      </c>
      <c r="B40" s="20">
        <v>0</v>
      </c>
      <c r="C40" s="20">
        <v>0</v>
      </c>
      <c r="D40" s="20">
        <v>0</v>
      </c>
    </row>
    <row r="41" s="1" customFormat="1" spans="1:4">
      <c r="A41" s="21" t="s">
        <v>273</v>
      </c>
      <c r="B41" s="20">
        <v>0</v>
      </c>
      <c r="C41" s="20">
        <v>0</v>
      </c>
      <c r="D41" s="20">
        <v>0</v>
      </c>
    </row>
    <row r="42" s="1" customFormat="1" spans="1:4">
      <c r="A42" s="21" t="s">
        <v>274</v>
      </c>
      <c r="B42" s="20">
        <v>0</v>
      </c>
      <c r="C42" s="20">
        <v>0</v>
      </c>
      <c r="D42" s="20">
        <v>0</v>
      </c>
    </row>
    <row r="43" s="1" customFormat="1" hidden="1" spans="1:4">
      <c r="A43" s="19" t="s">
        <v>275</v>
      </c>
      <c r="B43" s="20">
        <f>SUM(B44:B48)</f>
        <v>0</v>
      </c>
      <c r="C43" s="20">
        <f>SUM(C44:C48)</f>
        <v>0</v>
      </c>
      <c r="D43" s="20">
        <f>SUM(D44:D48)</f>
        <v>0</v>
      </c>
    </row>
    <row r="44" s="1" customFormat="1" hidden="1" spans="1:4">
      <c r="A44" s="21" t="s">
        <v>276</v>
      </c>
      <c r="B44" s="20">
        <v>0</v>
      </c>
      <c r="C44" s="20">
        <v>0</v>
      </c>
      <c r="D44" s="20">
        <v>0</v>
      </c>
    </row>
    <row r="45" s="1" customFormat="1" hidden="1" spans="1:4">
      <c r="A45" s="21" t="s">
        <v>277</v>
      </c>
      <c r="B45" s="20">
        <v>0</v>
      </c>
      <c r="C45" s="20">
        <v>0</v>
      </c>
      <c r="D45" s="20">
        <v>0</v>
      </c>
    </row>
    <row r="46" s="1" customFormat="1" hidden="1" spans="1:4">
      <c r="A46" s="21" t="s">
        <v>278</v>
      </c>
      <c r="B46" s="20">
        <v>0</v>
      </c>
      <c r="C46" s="20">
        <v>0</v>
      </c>
      <c r="D46" s="20">
        <v>0</v>
      </c>
    </row>
    <row r="47" s="1" customFormat="1" hidden="1" spans="1:4">
      <c r="A47" s="21" t="s">
        <v>279</v>
      </c>
      <c r="B47" s="20">
        <v>0</v>
      </c>
      <c r="C47" s="20">
        <v>0</v>
      </c>
      <c r="D47" s="20">
        <v>0</v>
      </c>
    </row>
    <row r="48" s="1" customFormat="1" hidden="1" spans="1:4">
      <c r="A48" s="21" t="s">
        <v>280</v>
      </c>
      <c r="B48" s="20">
        <v>0</v>
      </c>
      <c r="C48" s="20">
        <v>0</v>
      </c>
      <c r="D48" s="20">
        <v>0</v>
      </c>
    </row>
    <row r="49" s="1" customFormat="1" hidden="1" spans="1:4">
      <c r="A49" s="19" t="s">
        <v>281</v>
      </c>
      <c r="B49" s="20">
        <f>SUM(B50:B52)</f>
        <v>0</v>
      </c>
      <c r="C49" s="20">
        <f>SUM(C50:C52)</f>
        <v>0</v>
      </c>
      <c r="D49" s="20">
        <f>SUM(D50:D52)</f>
        <v>0</v>
      </c>
    </row>
    <row r="50" s="1" customFormat="1" hidden="1" spans="1:4">
      <c r="A50" s="21" t="s">
        <v>282</v>
      </c>
      <c r="B50" s="20">
        <v>0</v>
      </c>
      <c r="C50" s="20">
        <v>0</v>
      </c>
      <c r="D50" s="20">
        <v>0</v>
      </c>
    </row>
    <row r="51" s="1" customFormat="1" hidden="1" spans="1:4">
      <c r="A51" s="21" t="s">
        <v>283</v>
      </c>
      <c r="B51" s="20">
        <v>0</v>
      </c>
      <c r="C51" s="20">
        <v>0</v>
      </c>
      <c r="D51" s="20">
        <v>0</v>
      </c>
    </row>
    <row r="52" s="1" customFormat="1" hidden="1" spans="1:4">
      <c r="A52" s="21" t="s">
        <v>284</v>
      </c>
      <c r="B52" s="20">
        <v>0</v>
      </c>
      <c r="C52" s="20">
        <v>0</v>
      </c>
      <c r="D52" s="20">
        <v>0</v>
      </c>
    </row>
    <row r="53" s="1" customFormat="1" spans="1:4">
      <c r="A53" s="19" t="s">
        <v>285</v>
      </c>
      <c r="B53" s="20">
        <v>0</v>
      </c>
      <c r="C53" s="20">
        <v>0</v>
      </c>
      <c r="D53" s="20">
        <v>0</v>
      </c>
    </row>
  </sheetData>
  <mergeCells count="1">
    <mergeCell ref="A2:D2"/>
  </mergeCells>
  <pageMargins left="0.75" right="0.75" top="1" bottom="1" header="0.5" footer="0.5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H9" sqref="H9"/>
    </sheetView>
  </sheetViews>
  <sheetFormatPr defaultColWidth="9" defaultRowHeight="14.25" outlineLevelCol="3"/>
  <cols>
    <col min="1" max="1" width="38" style="1" customWidth="1"/>
    <col min="2" max="2" width="13.875" style="1" customWidth="1"/>
    <col min="3" max="3" width="13.25" style="1" customWidth="1"/>
    <col min="4" max="4" width="14.625" style="1" customWidth="1"/>
    <col min="5" max="7" width="9" style="1"/>
    <col min="8" max="8" width="9.375" style="1"/>
    <col min="9" max="16384" width="9" style="1"/>
  </cols>
  <sheetData>
    <row r="1" s="1" customFormat="1" spans="1:4">
      <c r="A1" s="3" t="s">
        <v>286</v>
      </c>
    </row>
    <row r="2" s="1" customFormat="1" ht="25.5" spans="1:4">
      <c r="A2" s="4" t="s">
        <v>287</v>
      </c>
      <c r="B2" s="5"/>
      <c r="C2" s="5"/>
      <c r="D2" s="5"/>
    </row>
    <row r="3" s="1" customFormat="1" spans="1:4">
      <c r="D3" s="3" t="s">
        <v>33</v>
      </c>
    </row>
    <row r="4" s="2" customFormat="1" ht="19" customHeight="1" spans="1:4">
      <c r="A4" s="6" t="s">
        <v>146</v>
      </c>
      <c r="B4" s="6" t="s">
        <v>103</v>
      </c>
      <c r="C4" s="7" t="s">
        <v>288</v>
      </c>
      <c r="D4" s="6" t="s">
        <v>289</v>
      </c>
    </row>
    <row r="5" s="2" customFormat="1" ht="19" customHeight="1" spans="1:4">
      <c r="A5" s="6" t="s">
        <v>290</v>
      </c>
      <c r="B5" s="8">
        <f>B6+B9</f>
        <v>426</v>
      </c>
      <c r="C5" s="8">
        <f>C6+C9</f>
        <v>-259</v>
      </c>
      <c r="D5" s="8">
        <f>D6+D9</f>
        <v>167</v>
      </c>
    </row>
    <row r="6" s="2" customFormat="1" ht="19" customHeight="1" spans="1:4">
      <c r="A6" s="9" t="s">
        <v>184</v>
      </c>
      <c r="B6" s="8">
        <f>B7</f>
        <v>0</v>
      </c>
      <c r="C6" s="8">
        <f>C7</f>
        <v>0</v>
      </c>
      <c r="D6" s="8">
        <f>D7</f>
        <v>0</v>
      </c>
    </row>
    <row r="7" s="2" customFormat="1" ht="19" customHeight="1" spans="1:4">
      <c r="A7" s="9" t="s">
        <v>291</v>
      </c>
      <c r="B7" s="8">
        <f>B8</f>
        <v>0</v>
      </c>
      <c r="C7" s="8">
        <f>C8</f>
        <v>0</v>
      </c>
      <c r="D7" s="8">
        <f>D8</f>
        <v>0</v>
      </c>
    </row>
    <row r="8" s="2" customFormat="1" ht="19" customHeight="1" spans="1:4">
      <c r="A8" s="10" t="s">
        <v>292</v>
      </c>
      <c r="B8" s="8">
        <v>0</v>
      </c>
      <c r="C8" s="8">
        <v>0</v>
      </c>
      <c r="D8" s="8">
        <v>0</v>
      </c>
    </row>
    <row r="9" s="2" customFormat="1" ht="19" customHeight="1" spans="1:4">
      <c r="A9" s="9" t="s">
        <v>290</v>
      </c>
      <c r="B9" s="8">
        <f>B10+B21+B31+B33</f>
        <v>426</v>
      </c>
      <c r="C9" s="8">
        <f>C10+C21+C31+C33</f>
        <v>-259</v>
      </c>
      <c r="D9" s="8">
        <f>D10+D21+D31+D33</f>
        <v>167</v>
      </c>
    </row>
    <row r="10" s="2" customFormat="1" ht="19" customHeight="1" spans="1:4">
      <c r="A10" s="9" t="s">
        <v>293</v>
      </c>
      <c r="B10" s="8">
        <f>SUM(B11:B20)</f>
        <v>385</v>
      </c>
      <c r="C10" s="8">
        <f>SUM(C11:C20)</f>
        <v>-218</v>
      </c>
      <c r="D10" s="8">
        <v>167</v>
      </c>
    </row>
    <row r="11" s="2" customFormat="1" ht="19" customHeight="1" spans="1:4">
      <c r="A11" s="10" t="s">
        <v>294</v>
      </c>
      <c r="B11" s="8">
        <v>0</v>
      </c>
      <c r="C11" s="8">
        <v>0</v>
      </c>
      <c r="D11" s="8">
        <v>0</v>
      </c>
    </row>
    <row r="12" s="2" customFormat="1" ht="19" customHeight="1" spans="1:4">
      <c r="A12" s="10" t="s">
        <v>295</v>
      </c>
      <c r="B12" s="8">
        <v>0</v>
      </c>
      <c r="C12" s="8">
        <v>0</v>
      </c>
      <c r="D12" s="8">
        <v>0</v>
      </c>
    </row>
    <row r="13" s="2" customFormat="1" ht="19" customHeight="1" spans="1:4">
      <c r="A13" s="10" t="s">
        <v>296</v>
      </c>
      <c r="B13" s="8">
        <v>0</v>
      </c>
      <c r="C13" s="8">
        <v>0</v>
      </c>
      <c r="D13" s="8">
        <v>0</v>
      </c>
    </row>
    <row r="14" s="2" customFormat="1" ht="19" customHeight="1" spans="1:4">
      <c r="A14" s="10" t="s">
        <v>297</v>
      </c>
      <c r="B14" s="8">
        <v>0</v>
      </c>
      <c r="C14" s="8">
        <v>0</v>
      </c>
      <c r="D14" s="8">
        <v>0</v>
      </c>
    </row>
    <row r="15" s="2" customFormat="1" ht="19" customHeight="1" spans="1:4">
      <c r="A15" s="10" t="s">
        <v>298</v>
      </c>
      <c r="B15" s="8">
        <v>385</v>
      </c>
      <c r="C15" s="8">
        <f>D15-B15</f>
        <v>-218</v>
      </c>
      <c r="D15" s="8">
        <v>167</v>
      </c>
    </row>
    <row r="16" s="2" customFormat="1" ht="19" customHeight="1" spans="1:4">
      <c r="A16" s="10" t="s">
        <v>299</v>
      </c>
      <c r="B16" s="8">
        <v>0</v>
      </c>
      <c r="C16" s="8">
        <v>0</v>
      </c>
      <c r="D16" s="8">
        <v>0</v>
      </c>
    </row>
    <row r="17" s="2" customFormat="1" ht="19" customHeight="1" spans="1:4">
      <c r="A17" s="10" t="s">
        <v>300</v>
      </c>
      <c r="B17" s="8">
        <v>0</v>
      </c>
      <c r="C17" s="8">
        <v>0</v>
      </c>
      <c r="D17" s="8">
        <v>0</v>
      </c>
    </row>
    <row r="18" s="2" customFormat="1" ht="19" customHeight="1" spans="1:4">
      <c r="A18" s="10" t="s">
        <v>301</v>
      </c>
      <c r="B18" s="11">
        <v>0</v>
      </c>
      <c r="C18" s="8">
        <v>0</v>
      </c>
      <c r="D18" s="8">
        <v>0</v>
      </c>
    </row>
    <row r="19" s="2" customFormat="1" ht="19" customHeight="1" spans="1:4">
      <c r="A19" s="12" t="s">
        <v>302</v>
      </c>
      <c r="B19" s="8">
        <v>0</v>
      </c>
      <c r="C19" s="13">
        <v>0</v>
      </c>
      <c r="D19" s="8">
        <v>0</v>
      </c>
    </row>
    <row r="20" s="2" customFormat="1" ht="19" customHeight="1" spans="1:4">
      <c r="A20" s="10" t="s">
        <v>303</v>
      </c>
      <c r="B20" s="14">
        <v>0</v>
      </c>
      <c r="C20" s="8">
        <v>0</v>
      </c>
      <c r="D20" s="8">
        <v>0</v>
      </c>
    </row>
    <row r="21" s="2" customFormat="1" ht="19" customHeight="1" spans="1:4">
      <c r="A21" s="9" t="s">
        <v>304</v>
      </c>
      <c r="B21" s="8">
        <f>SUM(B22:B30)</f>
        <v>0</v>
      </c>
      <c r="C21" s="8">
        <f>SUM(C22:C30)</f>
        <v>0</v>
      </c>
      <c r="D21" s="8">
        <f>SUM(D22:D30)</f>
        <v>0</v>
      </c>
    </row>
    <row r="22" s="2" customFormat="1" ht="19" customHeight="1" spans="1:4">
      <c r="A22" s="10" t="s">
        <v>305</v>
      </c>
      <c r="B22" s="8">
        <v>0</v>
      </c>
      <c r="C22" s="8">
        <v>0</v>
      </c>
      <c r="D22" s="8">
        <v>0</v>
      </c>
    </row>
    <row r="23" s="2" customFormat="1" ht="19" customHeight="1" spans="1:4">
      <c r="A23" s="10" t="s">
        <v>306</v>
      </c>
      <c r="B23" s="8">
        <v>0</v>
      </c>
      <c r="C23" s="8">
        <v>0</v>
      </c>
      <c r="D23" s="8">
        <v>0</v>
      </c>
    </row>
    <row r="24" s="2" customFormat="1" ht="19" customHeight="1" spans="1:4">
      <c r="A24" s="10" t="s">
        <v>307</v>
      </c>
      <c r="B24" s="8">
        <v>0</v>
      </c>
      <c r="C24" s="8">
        <v>0</v>
      </c>
      <c r="D24" s="8">
        <v>0</v>
      </c>
    </row>
    <row r="25" s="2" customFormat="1" ht="19" customHeight="1" spans="1:4">
      <c r="A25" s="10" t="s">
        <v>308</v>
      </c>
      <c r="B25" s="8">
        <v>0</v>
      </c>
      <c r="C25" s="8">
        <v>0</v>
      </c>
      <c r="D25" s="8">
        <v>0</v>
      </c>
    </row>
    <row r="26" s="2" customFormat="1" ht="19" customHeight="1" spans="1:4">
      <c r="A26" s="10" t="s">
        <v>309</v>
      </c>
      <c r="B26" s="8">
        <v>0</v>
      </c>
      <c r="C26" s="8">
        <v>0</v>
      </c>
      <c r="D26" s="8">
        <v>0</v>
      </c>
    </row>
    <row r="27" s="2" customFormat="1" ht="19" customHeight="1" spans="1:4">
      <c r="A27" s="10" t="s">
        <v>310</v>
      </c>
      <c r="B27" s="8">
        <v>0</v>
      </c>
      <c r="C27" s="8">
        <v>0</v>
      </c>
      <c r="D27" s="8">
        <v>0</v>
      </c>
    </row>
    <row r="28" s="2" customFormat="1" ht="19" customHeight="1" spans="1:4">
      <c r="A28" s="10" t="s">
        <v>311</v>
      </c>
      <c r="B28" s="8">
        <v>0</v>
      </c>
      <c r="C28" s="8">
        <v>0</v>
      </c>
      <c r="D28" s="8">
        <v>0</v>
      </c>
    </row>
    <row r="29" s="2" customFormat="1" ht="19" customHeight="1" spans="1:4">
      <c r="A29" s="10" t="s">
        <v>312</v>
      </c>
      <c r="B29" s="8">
        <v>0</v>
      </c>
      <c r="C29" s="8">
        <v>0</v>
      </c>
      <c r="D29" s="8">
        <v>0</v>
      </c>
    </row>
    <row r="30" s="2" customFormat="1" ht="19" customHeight="1" spans="1:4">
      <c r="A30" s="10" t="s">
        <v>313</v>
      </c>
      <c r="B30" s="8">
        <v>0</v>
      </c>
      <c r="C30" s="8">
        <v>0</v>
      </c>
      <c r="D30" s="8">
        <v>0</v>
      </c>
    </row>
    <row r="31" s="2" customFormat="1" ht="19" customHeight="1" spans="1:4">
      <c r="A31" s="9" t="s">
        <v>314</v>
      </c>
      <c r="B31" s="8">
        <f>B32</f>
        <v>0</v>
      </c>
      <c r="C31" s="8">
        <f>C32</f>
        <v>0</v>
      </c>
      <c r="D31" s="8">
        <f>D32</f>
        <v>0</v>
      </c>
    </row>
    <row r="32" s="2" customFormat="1" ht="19" customHeight="1" spans="1:4">
      <c r="A32" s="10" t="s">
        <v>315</v>
      </c>
      <c r="B32" s="8">
        <v>0</v>
      </c>
      <c r="C32" s="8">
        <v>0</v>
      </c>
      <c r="D32" s="8">
        <v>0</v>
      </c>
    </row>
    <row r="33" s="2" customFormat="1" ht="19" customHeight="1" spans="1:4">
      <c r="A33" s="9" t="s">
        <v>316</v>
      </c>
      <c r="B33" s="11">
        <f>B34</f>
        <v>41</v>
      </c>
      <c r="C33" s="8">
        <v>-41</v>
      </c>
      <c r="D33" s="8">
        <f>D34</f>
        <v>0</v>
      </c>
    </row>
    <row r="34" s="2" customFormat="1" ht="19" customHeight="1" spans="1:4">
      <c r="A34" s="12" t="s">
        <v>317</v>
      </c>
      <c r="B34" s="8">
        <v>41</v>
      </c>
      <c r="C34" s="13">
        <v>-41</v>
      </c>
      <c r="D34" s="8">
        <v>0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www.dadighost.com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表皮</vt:lpstr>
      <vt:lpstr>平衡表</vt:lpstr>
      <vt:lpstr>收入调整</vt:lpstr>
      <vt:lpstr>支出调整（功能分类）</vt:lpstr>
      <vt:lpstr>政府性基金收入</vt:lpstr>
      <vt:lpstr>政府性基金支出</vt:lpstr>
      <vt:lpstr>基金平衡表</vt:lpstr>
      <vt:lpstr>国资收入</vt:lpstr>
      <vt:lpstr>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大地系统</dc:creator>
  <cp:lastModifiedBy>半糖主义</cp:lastModifiedBy>
  <dcterms:created xsi:type="dcterms:W3CDTF">2020-11-19T08:11:00Z</dcterms:created>
  <cp:lastPrinted>2022-06-14T00:05:00Z</cp:lastPrinted>
  <dcterms:modified xsi:type="dcterms:W3CDTF">2026-02-02T09:32:24Z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BE28EF073D7543D8A5C5C5899C3160E9_13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